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E:\Data\Pardubice\Dukelská\VÝKAZ VÝMĚR_BEZ POTRUBÍ\"/>
    </mc:Choice>
  </mc:AlternateContent>
  <xr:revisionPtr revIDLastSave="0" documentId="8_{3D7C0C68-1E59-4520-B13C-4CE41C61AC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834-01 - IO 01 - Vodovod" sheetId="2" r:id="rId2"/>
    <sheet name="834-10 - VON 01 - Vedlejš..." sheetId="3" r:id="rId3"/>
  </sheets>
  <definedNames>
    <definedName name="_xlnm._FilterDatabase" localSheetId="1" hidden="1">'834-01 - IO 01 - Vodovod'!$C$122:$K$552</definedName>
    <definedName name="_xlnm._FilterDatabase" localSheetId="2" hidden="1">'834-10 - VON 01 - Vedlejš...'!$C$120:$K$153</definedName>
    <definedName name="_xlnm.Print_Titles" localSheetId="1">'834-01 - IO 01 - Vodovod'!$122:$122</definedName>
    <definedName name="_xlnm.Print_Titles" localSheetId="2">'834-10 - VON 01 - Vedlejš...'!$120:$120</definedName>
    <definedName name="_xlnm.Print_Titles" localSheetId="0">'Rekapitulace stavby'!$92:$92</definedName>
    <definedName name="_xlnm.Print_Area" localSheetId="1">'834-01 - IO 01 - Vodovod'!$C$4:$J$76,'834-01 - IO 01 - Vodovod'!$C$82:$J$104,'834-01 - IO 01 - Vodovod'!$C$110:$K$552</definedName>
    <definedName name="_xlnm.Print_Area" localSheetId="2">'834-10 - VON 01 - Vedlejš...'!$C$4:$J$76,'834-10 - VON 01 - Vedlejš...'!$C$82:$J$102,'834-10 - VON 01 - Vedlejš...'!$C$108:$K$153</definedName>
    <definedName name="_xlnm.Print_Area" localSheetId="0">'Rekapitulace stavby'!$D$4:$AO$76,'Rekapitulace stavby'!$C$82:$AQ$97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5" i="3" l="1"/>
  <c r="J37" i="3"/>
  <c r="J36" i="3"/>
  <c r="AY96" i="1"/>
  <c r="J35" i="3"/>
  <c r="AX96" i="1"/>
  <c r="BI147" i="3"/>
  <c r="BH147" i="3"/>
  <c r="BG147" i="3"/>
  <c r="BF147" i="3"/>
  <c r="T147" i="3"/>
  <c r="T146" i="3"/>
  <c r="R147" i="3"/>
  <c r="R146" i="3"/>
  <c r="P147" i="3"/>
  <c r="P146" i="3"/>
  <c r="J100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5" i="3"/>
  <c r="BH135" i="3"/>
  <c r="BG135" i="3"/>
  <c r="BF135" i="3"/>
  <c r="T135" i="3"/>
  <c r="R135" i="3"/>
  <c r="P135" i="3"/>
  <c r="BI131" i="3"/>
  <c r="BH131" i="3"/>
  <c r="BG131" i="3"/>
  <c r="BF131" i="3"/>
  <c r="T131" i="3"/>
  <c r="R131" i="3"/>
  <c r="P131" i="3"/>
  <c r="BI128" i="3"/>
  <c r="BH128" i="3"/>
  <c r="BG128" i="3"/>
  <c r="BF128" i="3"/>
  <c r="T128" i="3"/>
  <c r="R128" i="3"/>
  <c r="P128" i="3"/>
  <c r="BI124" i="3"/>
  <c r="BH124" i="3"/>
  <c r="BG124" i="3"/>
  <c r="BF124" i="3"/>
  <c r="T124" i="3"/>
  <c r="R124" i="3"/>
  <c r="P124" i="3"/>
  <c r="J118" i="3"/>
  <c r="J117" i="3"/>
  <c r="F117" i="3"/>
  <c r="F115" i="3"/>
  <c r="E113" i="3"/>
  <c r="J92" i="3"/>
  <c r="J91" i="3"/>
  <c r="F91" i="3"/>
  <c r="F89" i="3"/>
  <c r="E87" i="3"/>
  <c r="J18" i="3"/>
  <c r="E18" i="3"/>
  <c r="F92" i="3"/>
  <c r="J17" i="3"/>
  <c r="J12" i="3"/>
  <c r="J89" i="3"/>
  <c r="E7" i="3"/>
  <c r="E111" i="3" s="1"/>
  <c r="J37" i="2"/>
  <c r="J36" i="2"/>
  <c r="AY95" i="1"/>
  <c r="J35" i="2"/>
  <c r="AX95" i="1" s="1"/>
  <c r="BI549" i="2"/>
  <c r="BH549" i="2"/>
  <c r="BG549" i="2"/>
  <c r="BF549" i="2"/>
  <c r="T549" i="2"/>
  <c r="R549" i="2"/>
  <c r="P549" i="2"/>
  <c r="BI545" i="2"/>
  <c r="BH545" i="2"/>
  <c r="BG545" i="2"/>
  <c r="BF545" i="2"/>
  <c r="T545" i="2"/>
  <c r="R545" i="2"/>
  <c r="P545" i="2"/>
  <c r="BI541" i="2"/>
  <c r="BH541" i="2"/>
  <c r="BG541" i="2"/>
  <c r="BF541" i="2"/>
  <c r="T541" i="2"/>
  <c r="R541" i="2"/>
  <c r="P541" i="2"/>
  <c r="BI539" i="2"/>
  <c r="BH539" i="2"/>
  <c r="BG539" i="2"/>
  <c r="BF539" i="2"/>
  <c r="T539" i="2"/>
  <c r="R539" i="2"/>
  <c r="P539" i="2"/>
  <c r="BI536" i="2"/>
  <c r="BH536" i="2"/>
  <c r="BG536" i="2"/>
  <c r="BF536" i="2"/>
  <c r="T536" i="2"/>
  <c r="R536" i="2"/>
  <c r="P536" i="2"/>
  <c r="BI534" i="2"/>
  <c r="BH534" i="2"/>
  <c r="BG534" i="2"/>
  <c r="BF534" i="2"/>
  <c r="T534" i="2"/>
  <c r="R534" i="2"/>
  <c r="P534" i="2"/>
  <c r="BI531" i="2"/>
  <c r="BH531" i="2"/>
  <c r="BG531" i="2"/>
  <c r="BF531" i="2"/>
  <c r="T531" i="2"/>
  <c r="T530" i="2" s="1"/>
  <c r="R531" i="2"/>
  <c r="R530" i="2"/>
  <c r="P531" i="2"/>
  <c r="P530" i="2" s="1"/>
  <c r="BI519" i="2"/>
  <c r="BH519" i="2"/>
  <c r="BG519" i="2"/>
  <c r="BF519" i="2"/>
  <c r="T519" i="2"/>
  <c r="R519" i="2"/>
  <c r="P519" i="2"/>
  <c r="BI508" i="2"/>
  <c r="BH508" i="2"/>
  <c r="BG508" i="2"/>
  <c r="BF508" i="2"/>
  <c r="T508" i="2"/>
  <c r="R508" i="2"/>
  <c r="P508" i="2"/>
  <c r="BI497" i="2"/>
  <c r="BH497" i="2"/>
  <c r="BG497" i="2"/>
  <c r="BF497" i="2"/>
  <c r="T497" i="2"/>
  <c r="R497" i="2"/>
  <c r="P497" i="2"/>
  <c r="BI491" i="2"/>
  <c r="BH491" i="2"/>
  <c r="BG491" i="2"/>
  <c r="BF491" i="2"/>
  <c r="T491" i="2"/>
  <c r="R491" i="2"/>
  <c r="P491" i="2"/>
  <c r="BI485" i="2"/>
  <c r="BH485" i="2"/>
  <c r="BG485" i="2"/>
  <c r="BF485" i="2"/>
  <c r="T485" i="2"/>
  <c r="R485" i="2"/>
  <c r="P485" i="2"/>
  <c r="BI479" i="2"/>
  <c r="BH479" i="2"/>
  <c r="BG479" i="2"/>
  <c r="BF479" i="2"/>
  <c r="T479" i="2"/>
  <c r="R479" i="2"/>
  <c r="P479" i="2"/>
  <c r="BI473" i="2"/>
  <c r="BH473" i="2"/>
  <c r="BG473" i="2"/>
  <c r="BF473" i="2"/>
  <c r="T473" i="2"/>
  <c r="R473" i="2"/>
  <c r="P473" i="2"/>
  <c r="BI466" i="2"/>
  <c r="BH466" i="2"/>
  <c r="BG466" i="2"/>
  <c r="BF466" i="2"/>
  <c r="T466" i="2"/>
  <c r="R466" i="2"/>
  <c r="P466" i="2"/>
  <c r="BI460" i="2"/>
  <c r="BH460" i="2"/>
  <c r="BG460" i="2"/>
  <c r="BF460" i="2"/>
  <c r="T460" i="2"/>
  <c r="R460" i="2"/>
  <c r="P460" i="2"/>
  <c r="BI449" i="2"/>
  <c r="BH449" i="2"/>
  <c r="BG449" i="2"/>
  <c r="BF449" i="2"/>
  <c r="T449" i="2"/>
  <c r="R449" i="2"/>
  <c r="P449" i="2"/>
  <c r="BI438" i="2"/>
  <c r="BH438" i="2"/>
  <c r="BG438" i="2"/>
  <c r="BF438" i="2"/>
  <c r="T438" i="2"/>
  <c r="R438" i="2"/>
  <c r="P438" i="2"/>
  <c r="BI426" i="2"/>
  <c r="BH426" i="2"/>
  <c r="BG426" i="2"/>
  <c r="BF426" i="2"/>
  <c r="T426" i="2"/>
  <c r="R426" i="2"/>
  <c r="P426" i="2"/>
  <c r="BI414" i="2"/>
  <c r="BH414" i="2"/>
  <c r="BG414" i="2"/>
  <c r="BF414" i="2"/>
  <c r="T414" i="2"/>
  <c r="R414" i="2"/>
  <c r="P414" i="2"/>
  <c r="BI408" i="2"/>
  <c r="BH408" i="2"/>
  <c r="BG408" i="2"/>
  <c r="BF408" i="2"/>
  <c r="T408" i="2"/>
  <c r="R408" i="2"/>
  <c r="P408" i="2"/>
  <c r="BI399" i="2"/>
  <c r="BH399" i="2"/>
  <c r="BG399" i="2"/>
  <c r="BF399" i="2"/>
  <c r="T399" i="2"/>
  <c r="R399" i="2"/>
  <c r="P399" i="2"/>
  <c r="BI387" i="2"/>
  <c r="BH387" i="2"/>
  <c r="BG387" i="2"/>
  <c r="BF387" i="2"/>
  <c r="T387" i="2"/>
  <c r="R387" i="2"/>
  <c r="P387" i="2"/>
  <c r="BI375" i="2"/>
  <c r="BH375" i="2"/>
  <c r="BG375" i="2"/>
  <c r="BF375" i="2"/>
  <c r="T375" i="2"/>
  <c r="R375" i="2"/>
  <c r="P375" i="2"/>
  <c r="BI369" i="2"/>
  <c r="BH369" i="2"/>
  <c r="BG369" i="2"/>
  <c r="BF369" i="2"/>
  <c r="T369" i="2"/>
  <c r="R369" i="2"/>
  <c r="P369" i="2"/>
  <c r="BI360" i="2"/>
  <c r="BH360" i="2"/>
  <c r="BG360" i="2"/>
  <c r="BF360" i="2"/>
  <c r="T360" i="2"/>
  <c r="R360" i="2"/>
  <c r="P360" i="2"/>
  <c r="BI352" i="2"/>
  <c r="BH352" i="2"/>
  <c r="BG352" i="2"/>
  <c r="BF352" i="2"/>
  <c r="T352" i="2"/>
  <c r="R352" i="2"/>
  <c r="P352" i="2"/>
  <c r="BI340" i="2"/>
  <c r="BH340" i="2"/>
  <c r="BG340" i="2"/>
  <c r="BF340" i="2"/>
  <c r="T340" i="2"/>
  <c r="R340" i="2"/>
  <c r="P340" i="2"/>
  <c r="BI333" i="2"/>
  <c r="BH333" i="2"/>
  <c r="BG333" i="2"/>
  <c r="BF333" i="2"/>
  <c r="T333" i="2"/>
  <c r="R333" i="2"/>
  <c r="P333" i="2"/>
  <c r="BI330" i="2"/>
  <c r="BH330" i="2"/>
  <c r="BG330" i="2"/>
  <c r="BF330" i="2"/>
  <c r="T330" i="2"/>
  <c r="R330" i="2"/>
  <c r="P330" i="2"/>
  <c r="BI318" i="2"/>
  <c r="BH318" i="2"/>
  <c r="BG318" i="2"/>
  <c r="BF318" i="2"/>
  <c r="T318" i="2"/>
  <c r="R318" i="2"/>
  <c r="P318" i="2"/>
  <c r="BI315" i="2"/>
  <c r="BH315" i="2"/>
  <c r="BG315" i="2"/>
  <c r="BF315" i="2"/>
  <c r="T315" i="2"/>
  <c r="R315" i="2"/>
  <c r="P315" i="2"/>
  <c r="BI303" i="2"/>
  <c r="BH303" i="2"/>
  <c r="BG303" i="2"/>
  <c r="BF303" i="2"/>
  <c r="T303" i="2"/>
  <c r="R303" i="2"/>
  <c r="P303" i="2"/>
  <c r="BI301" i="2"/>
  <c r="BH301" i="2"/>
  <c r="BG301" i="2"/>
  <c r="BF301" i="2"/>
  <c r="T301" i="2"/>
  <c r="R301" i="2"/>
  <c r="P301" i="2"/>
  <c r="BI298" i="2"/>
  <c r="BH298" i="2"/>
  <c r="BG298" i="2"/>
  <c r="BF298" i="2"/>
  <c r="T298" i="2"/>
  <c r="R298" i="2"/>
  <c r="P298" i="2"/>
  <c r="BI295" i="2"/>
  <c r="BH295" i="2"/>
  <c r="BG295" i="2"/>
  <c r="BF295" i="2"/>
  <c r="T295" i="2"/>
  <c r="R295" i="2"/>
  <c r="P295" i="2"/>
  <c r="BI283" i="2"/>
  <c r="BH283" i="2"/>
  <c r="BG283" i="2"/>
  <c r="BF283" i="2"/>
  <c r="T283" i="2"/>
  <c r="R283" i="2"/>
  <c r="P283" i="2"/>
  <c r="BI281" i="2"/>
  <c r="BH281" i="2"/>
  <c r="BG281" i="2"/>
  <c r="BF281" i="2"/>
  <c r="T281" i="2"/>
  <c r="R281" i="2"/>
  <c r="P281" i="2"/>
  <c r="BI269" i="2"/>
  <c r="BH269" i="2"/>
  <c r="BG269" i="2"/>
  <c r="BF269" i="2"/>
  <c r="T269" i="2"/>
  <c r="R269" i="2"/>
  <c r="P269" i="2"/>
  <c r="BI257" i="2"/>
  <c r="BH257" i="2"/>
  <c r="BG257" i="2"/>
  <c r="BF257" i="2"/>
  <c r="T257" i="2"/>
  <c r="R257" i="2"/>
  <c r="P257" i="2"/>
  <c r="BI245" i="2"/>
  <c r="BH245" i="2"/>
  <c r="BG245" i="2"/>
  <c r="BF245" i="2"/>
  <c r="T245" i="2"/>
  <c r="R245" i="2"/>
  <c r="P245" i="2"/>
  <c r="BI243" i="2"/>
  <c r="BH243" i="2"/>
  <c r="BG243" i="2"/>
  <c r="BF243" i="2"/>
  <c r="T243" i="2"/>
  <c r="R243" i="2"/>
  <c r="P243" i="2"/>
  <c r="BI233" i="2"/>
  <c r="BH233" i="2"/>
  <c r="BG233" i="2"/>
  <c r="BF233" i="2"/>
  <c r="T233" i="2"/>
  <c r="R233" i="2"/>
  <c r="P233" i="2"/>
  <c r="BI229" i="2"/>
  <c r="BH229" i="2"/>
  <c r="BG229" i="2"/>
  <c r="BF229" i="2"/>
  <c r="T229" i="2"/>
  <c r="R229" i="2"/>
  <c r="P229" i="2"/>
  <c r="BI225" i="2"/>
  <c r="BH225" i="2"/>
  <c r="BG225" i="2"/>
  <c r="BF225" i="2"/>
  <c r="T225" i="2"/>
  <c r="R225" i="2"/>
  <c r="P225" i="2"/>
  <c r="BI221" i="2"/>
  <c r="BH221" i="2"/>
  <c r="BG221" i="2"/>
  <c r="BF221" i="2"/>
  <c r="T221" i="2"/>
  <c r="R221" i="2"/>
  <c r="P221" i="2"/>
  <c r="BI217" i="2"/>
  <c r="BH217" i="2"/>
  <c r="BG217" i="2"/>
  <c r="BF217" i="2"/>
  <c r="T217" i="2"/>
  <c r="R217" i="2"/>
  <c r="P217" i="2"/>
  <c r="BI205" i="2"/>
  <c r="BH205" i="2"/>
  <c r="BG205" i="2"/>
  <c r="BF205" i="2"/>
  <c r="T205" i="2"/>
  <c r="R205" i="2"/>
  <c r="P205" i="2"/>
  <c r="BI195" i="2"/>
  <c r="BH195" i="2"/>
  <c r="BG195" i="2"/>
  <c r="BF195" i="2"/>
  <c r="T195" i="2"/>
  <c r="R195" i="2"/>
  <c r="P195" i="2"/>
  <c r="BI191" i="2"/>
  <c r="BH191" i="2"/>
  <c r="BG191" i="2"/>
  <c r="BF191" i="2"/>
  <c r="T191" i="2"/>
  <c r="R191" i="2"/>
  <c r="P191" i="2"/>
  <c r="BI187" i="2"/>
  <c r="BH187" i="2"/>
  <c r="BG187" i="2"/>
  <c r="BF187" i="2"/>
  <c r="T187" i="2"/>
  <c r="R187" i="2"/>
  <c r="P187" i="2"/>
  <c r="BI181" i="2"/>
  <c r="BH181" i="2"/>
  <c r="BG181" i="2"/>
  <c r="BF181" i="2"/>
  <c r="T181" i="2"/>
  <c r="R181" i="2"/>
  <c r="P181" i="2"/>
  <c r="BI175" i="2"/>
  <c r="BH175" i="2"/>
  <c r="BG175" i="2"/>
  <c r="BF175" i="2"/>
  <c r="T175" i="2"/>
  <c r="R175" i="2"/>
  <c r="P175" i="2"/>
  <c r="BI164" i="2"/>
  <c r="BH164" i="2"/>
  <c r="BG164" i="2"/>
  <c r="BF164" i="2"/>
  <c r="T164" i="2"/>
  <c r="R164" i="2"/>
  <c r="P164" i="2"/>
  <c r="BI151" i="2"/>
  <c r="BH151" i="2"/>
  <c r="BG151" i="2"/>
  <c r="BF151" i="2"/>
  <c r="T151" i="2"/>
  <c r="R151" i="2"/>
  <c r="P151" i="2"/>
  <c r="BI138" i="2"/>
  <c r="BH138" i="2"/>
  <c r="BG138" i="2"/>
  <c r="BF138" i="2"/>
  <c r="T138" i="2"/>
  <c r="R138" i="2"/>
  <c r="P138" i="2"/>
  <c r="BI132" i="2"/>
  <c r="BH132" i="2"/>
  <c r="BG132" i="2"/>
  <c r="BF132" i="2"/>
  <c r="T132" i="2"/>
  <c r="R132" i="2"/>
  <c r="P132" i="2"/>
  <c r="BI126" i="2"/>
  <c r="BH126" i="2"/>
  <c r="BG126" i="2"/>
  <c r="BF126" i="2"/>
  <c r="T126" i="2"/>
  <c r="R126" i="2"/>
  <c r="P126" i="2"/>
  <c r="J120" i="2"/>
  <c r="J119" i="2"/>
  <c r="F119" i="2"/>
  <c r="F117" i="2"/>
  <c r="E115" i="2"/>
  <c r="J92" i="2"/>
  <c r="J91" i="2"/>
  <c r="F91" i="2"/>
  <c r="F89" i="2"/>
  <c r="E87" i="2"/>
  <c r="J18" i="2"/>
  <c r="E18" i="2"/>
  <c r="F92" i="2"/>
  <c r="J17" i="2"/>
  <c r="J12" i="2"/>
  <c r="J89" i="2"/>
  <c r="E7" i="2"/>
  <c r="E113" i="2" s="1"/>
  <c r="L90" i="1"/>
  <c r="AM90" i="1"/>
  <c r="AM89" i="1"/>
  <c r="L89" i="1"/>
  <c r="AM87" i="1"/>
  <c r="L87" i="1"/>
  <c r="L85" i="1"/>
  <c r="L84" i="1"/>
  <c r="J545" i="2"/>
  <c r="J536" i="2"/>
  <c r="BK508" i="2"/>
  <c r="BK460" i="2"/>
  <c r="BK408" i="2"/>
  <c r="BK330" i="2"/>
  <c r="J301" i="2"/>
  <c r="J243" i="2"/>
  <c r="BK205" i="2"/>
  <c r="AS94" i="1"/>
  <c r="J466" i="2"/>
  <c r="BK399" i="2"/>
  <c r="J298" i="2"/>
  <c r="J233" i="2"/>
  <c r="BK181" i="2"/>
  <c r="BK545" i="2"/>
  <c r="J531" i="2"/>
  <c r="J438" i="2"/>
  <c r="J387" i="2"/>
  <c r="BK333" i="2"/>
  <c r="J315" i="2"/>
  <c r="BK243" i="2"/>
  <c r="BK151" i="2"/>
  <c r="BK360" i="2"/>
  <c r="BK298" i="2"/>
  <c r="BK245" i="2"/>
  <c r="J217" i="2"/>
  <c r="J151" i="2"/>
  <c r="J147" i="3"/>
  <c r="J124" i="3"/>
  <c r="J131" i="3"/>
  <c r="J128" i="3"/>
  <c r="J549" i="2"/>
  <c r="J539" i="2"/>
  <c r="J485" i="2"/>
  <c r="BK449" i="2"/>
  <c r="BK387" i="2"/>
  <c r="J369" i="2"/>
  <c r="BK315" i="2"/>
  <c r="J283" i="2"/>
  <c r="J225" i="2"/>
  <c r="J181" i="2"/>
  <c r="BK531" i="2"/>
  <c r="J508" i="2"/>
  <c r="BK485" i="2"/>
  <c r="J426" i="2"/>
  <c r="BK301" i="2"/>
  <c r="J195" i="2"/>
  <c r="J175" i="2"/>
  <c r="BK534" i="2"/>
  <c r="BK479" i="2"/>
  <c r="BK426" i="2"/>
  <c r="BK375" i="2"/>
  <c r="J318" i="2"/>
  <c r="J245" i="2"/>
  <c r="BK217" i="2"/>
  <c r="BK132" i="2"/>
  <c r="J333" i="2"/>
  <c r="J269" i="2"/>
  <c r="J221" i="2"/>
  <c r="J164" i="2"/>
  <c r="BK135" i="3"/>
  <c r="BK128" i="3"/>
  <c r="J135" i="3"/>
  <c r="J139" i="3"/>
  <c r="BK549" i="2"/>
  <c r="J534" i="2"/>
  <c r="BK491" i="2"/>
  <c r="J473" i="2"/>
  <c r="J399" i="2"/>
  <c r="BK340" i="2"/>
  <c r="BK303" i="2"/>
  <c r="BK295" i="2"/>
  <c r="BK233" i="2"/>
  <c r="BK195" i="2"/>
  <c r="BK164" i="2"/>
  <c r="BK497" i="2"/>
  <c r="J479" i="2"/>
  <c r="J460" i="2"/>
  <c r="J360" i="2"/>
  <c r="BK283" i="2"/>
  <c r="BK191" i="2"/>
  <c r="J126" i="2"/>
  <c r="BK539" i="2"/>
  <c r="J497" i="2"/>
  <c r="J449" i="2"/>
  <c r="J408" i="2"/>
  <c r="J340" i="2"/>
  <c r="J295" i="2"/>
  <c r="BK229" i="2"/>
  <c r="BK175" i="2"/>
  <c r="BK126" i="2"/>
  <c r="J303" i="2"/>
  <c r="J257" i="2"/>
  <c r="BK187" i="2"/>
  <c r="BK139" i="3"/>
  <c r="BK131" i="3"/>
  <c r="J141" i="3"/>
  <c r="BK147" i="3"/>
  <c r="BK541" i="2"/>
  <c r="J519" i="2"/>
  <c r="BK466" i="2"/>
  <c r="J414" i="2"/>
  <c r="J375" i="2"/>
  <c r="BK318" i="2"/>
  <c r="BK257" i="2"/>
  <c r="BK221" i="2"/>
  <c r="J191" i="2"/>
  <c r="BK536" i="2"/>
  <c r="BK519" i="2"/>
  <c r="J491" i="2"/>
  <c r="BK438" i="2"/>
  <c r="J352" i="2"/>
  <c r="BK281" i="2"/>
  <c r="J187" i="2"/>
  <c r="J132" i="2"/>
  <c r="J541" i="2"/>
  <c r="BK473" i="2"/>
  <c r="BK414" i="2"/>
  <c r="BK369" i="2"/>
  <c r="J330" i="2"/>
  <c r="BK269" i="2"/>
  <c r="BK225" i="2"/>
  <c r="BK138" i="2"/>
  <c r="BK352" i="2"/>
  <c r="J281" i="2"/>
  <c r="J229" i="2"/>
  <c r="J205" i="2"/>
  <c r="J138" i="2"/>
  <c r="BK141" i="3"/>
  <c r="BK124" i="3"/>
  <c r="T125" i="2" l="1"/>
  <c r="P339" i="2"/>
  <c r="P368" i="2"/>
  <c r="T472" i="2"/>
  <c r="T533" i="2"/>
  <c r="P123" i="3"/>
  <c r="P134" i="3"/>
  <c r="R125" i="2"/>
  <c r="T339" i="2"/>
  <c r="BK368" i="2"/>
  <c r="J368" i="2"/>
  <c r="J100" i="2"/>
  <c r="P472" i="2"/>
  <c r="BK533" i="2"/>
  <c r="J533" i="2"/>
  <c r="J103" i="2"/>
  <c r="R123" i="3"/>
  <c r="P125" i="2"/>
  <c r="BK339" i="2"/>
  <c r="J339" i="2"/>
  <c r="J99" i="2" s="1"/>
  <c r="R368" i="2"/>
  <c r="BK472" i="2"/>
  <c r="J472" i="2"/>
  <c r="J101" i="2" s="1"/>
  <c r="R533" i="2"/>
  <c r="BK123" i="3"/>
  <c r="J123" i="3"/>
  <c r="J98" i="3" s="1"/>
  <c r="T123" i="3"/>
  <c r="T134" i="3"/>
  <c r="BK125" i="2"/>
  <c r="J125" i="2" s="1"/>
  <c r="J98" i="2" s="1"/>
  <c r="R339" i="2"/>
  <c r="T368" i="2"/>
  <c r="R472" i="2"/>
  <c r="P533" i="2"/>
  <c r="BK134" i="3"/>
  <c r="J134" i="3"/>
  <c r="J99" i="3" s="1"/>
  <c r="R134" i="3"/>
  <c r="BK530" i="2"/>
  <c r="J530" i="2"/>
  <c r="J102" i="2" s="1"/>
  <c r="BK146" i="3"/>
  <c r="J146" i="3" s="1"/>
  <c r="J101" i="3" s="1"/>
  <c r="E85" i="3"/>
  <c r="F118" i="3"/>
  <c r="BE131" i="3"/>
  <c r="BE128" i="3"/>
  <c r="J115" i="3"/>
  <c r="BE135" i="3"/>
  <c r="BE124" i="3"/>
  <c r="BE139" i="3"/>
  <c r="BE141" i="3"/>
  <c r="BE147" i="3"/>
  <c r="J117" i="2"/>
  <c r="F120" i="2"/>
  <c r="BE164" i="2"/>
  <c r="BE191" i="2"/>
  <c r="BE229" i="2"/>
  <c r="BE257" i="2"/>
  <c r="BE283" i="2"/>
  <c r="BE318" i="2"/>
  <c r="BE375" i="2"/>
  <c r="BE408" i="2"/>
  <c r="BE195" i="2"/>
  <c r="BE205" i="2"/>
  <c r="BE217" i="2"/>
  <c r="BE245" i="2"/>
  <c r="BE281" i="2"/>
  <c r="BE295" i="2"/>
  <c r="BE298" i="2"/>
  <c r="BE301" i="2"/>
  <c r="BE352" i="2"/>
  <c r="BE460" i="2"/>
  <c r="BE485" i="2"/>
  <c r="BE519" i="2"/>
  <c r="BE536" i="2"/>
  <c r="E85" i="2"/>
  <c r="BE138" i="2"/>
  <c r="BE151" i="2"/>
  <c r="BE221" i="2"/>
  <c r="BE225" i="2"/>
  <c r="BE233" i="2"/>
  <c r="BE243" i="2"/>
  <c r="BE303" i="2"/>
  <c r="BE330" i="2"/>
  <c r="BE333" i="2"/>
  <c r="BE360" i="2"/>
  <c r="BE369" i="2"/>
  <c r="BE387" i="2"/>
  <c r="BE399" i="2"/>
  <c r="BE414" i="2"/>
  <c r="BE473" i="2"/>
  <c r="BE491" i="2"/>
  <c r="BE508" i="2"/>
  <c r="BE539" i="2"/>
  <c r="BE126" i="2"/>
  <c r="BE132" i="2"/>
  <c r="BE175" i="2"/>
  <c r="BE181" i="2"/>
  <c r="BE187" i="2"/>
  <c r="BE269" i="2"/>
  <c r="BE315" i="2"/>
  <c r="BE340" i="2"/>
  <c r="BE426" i="2"/>
  <c r="BE438" i="2"/>
  <c r="BE449" i="2"/>
  <c r="BE466" i="2"/>
  <c r="BE479" i="2"/>
  <c r="BE497" i="2"/>
  <c r="BE531" i="2"/>
  <c r="BE534" i="2"/>
  <c r="BE541" i="2"/>
  <c r="BE545" i="2"/>
  <c r="BE549" i="2"/>
  <c r="F34" i="2"/>
  <c r="BA95" i="1" s="1"/>
  <c r="J34" i="2"/>
  <c r="AW95" i="1" s="1"/>
  <c r="F35" i="2"/>
  <c r="BB95" i="1" s="1"/>
  <c r="J34" i="3"/>
  <c r="AW96" i="1" s="1"/>
  <c r="F37" i="3"/>
  <c r="BD96" i="1" s="1"/>
  <c r="F36" i="2"/>
  <c r="BC95" i="1" s="1"/>
  <c r="F35" i="3"/>
  <c r="BB96" i="1" s="1"/>
  <c r="F37" i="2"/>
  <c r="BD95" i="1" s="1"/>
  <c r="F34" i="3"/>
  <c r="BA96" i="1" s="1"/>
  <c r="F36" i="3"/>
  <c r="BC96" i="1" s="1"/>
  <c r="P124" i="2" l="1"/>
  <c r="P123" i="2"/>
  <c r="AU95" i="1"/>
  <c r="T122" i="3"/>
  <c r="T121" i="3" s="1"/>
  <c r="R124" i="2"/>
  <c r="R123" i="2"/>
  <c r="P122" i="3"/>
  <c r="P121" i="3" s="1"/>
  <c r="AU96" i="1" s="1"/>
  <c r="R122" i="3"/>
  <c r="R121" i="3"/>
  <c r="T124" i="2"/>
  <c r="T123" i="2"/>
  <c r="BK124" i="2"/>
  <c r="J124" i="2"/>
  <c r="J97" i="2" s="1"/>
  <c r="BK122" i="3"/>
  <c r="BK121" i="3"/>
  <c r="J121" i="3"/>
  <c r="J96" i="3" s="1"/>
  <c r="J33" i="2"/>
  <c r="AV95" i="1"/>
  <c r="AT95" i="1"/>
  <c r="F33" i="2"/>
  <c r="AZ95" i="1"/>
  <c r="BC94" i="1"/>
  <c r="W32" i="1"/>
  <c r="BD94" i="1"/>
  <c r="W33" i="1"/>
  <c r="BB94" i="1"/>
  <c r="W31" i="1"/>
  <c r="F33" i="3"/>
  <c r="AZ96" i="1"/>
  <c r="BA94" i="1"/>
  <c r="AW94" i="1"/>
  <c r="AK30" i="1" s="1"/>
  <c r="J33" i="3"/>
  <c r="AV96" i="1"/>
  <c r="AT96" i="1"/>
  <c r="BK123" i="2" l="1"/>
  <c r="J123" i="2"/>
  <c r="J96" i="2"/>
  <c r="J122" i="3"/>
  <c r="J97" i="3" s="1"/>
  <c r="AU94" i="1"/>
  <c r="AY94" i="1"/>
  <c r="J30" i="3"/>
  <c r="AG96" i="1" s="1"/>
  <c r="W30" i="1"/>
  <c r="AZ94" i="1"/>
  <c r="W29" i="1"/>
  <c r="AX94" i="1"/>
  <c r="J39" i="3" l="1"/>
  <c r="AN96" i="1"/>
  <c r="AV94" i="1"/>
  <c r="AK29" i="1"/>
  <c r="J30" i="2"/>
  <c r="AG95" i="1"/>
  <c r="AG94" i="1"/>
  <c r="AK26" i="1" s="1"/>
  <c r="J39" i="2" l="1"/>
  <c r="AN95" i="1"/>
  <c r="AK35" i="1"/>
  <c r="AT94" i="1"/>
  <c r="AN94" i="1" l="1"/>
</calcChain>
</file>

<file path=xl/sharedStrings.xml><?xml version="1.0" encoding="utf-8"?>
<sst xmlns="http://schemas.openxmlformats.org/spreadsheetml/2006/main" count="4716" uniqueCount="552">
  <si>
    <t>Export Komplet</t>
  </si>
  <si>
    <t/>
  </si>
  <si>
    <t>2.0</t>
  </si>
  <si>
    <t>ZAMOK</t>
  </si>
  <si>
    <t>False</t>
  </si>
  <si>
    <t>{765b116d-8d1d-4daa-8aeb-dfe28fe30130}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</si>
  <si>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</si>
  <si>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</si>
  <si>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</si>
  <si>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</si>
  <si>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</si>
  <si>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</si>
  <si>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</si>
  <si>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</si>
  <si>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834_1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</si>
  <si>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</si>
  <si>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</si>
  <si>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Pardubice, ul. Dukelská - vodovod</t>
  </si>
  <si>
    <t>KSO:</t>
  </si>
  <si>
    <t>CC-CZ:</t>
  </si>
  <si>
    <t>Místo:</t>
  </si>
  <si>
    <t>Pardubice</t>
  </si>
  <si>
    <t>Datum:</t>
  </si>
  <si>
    <t>28. 7. 2022</t>
  </si>
  <si>
    <t>Zadavatel:</t>
  </si>
  <si>
    <t>IČ:</t>
  </si>
  <si>
    <t>60108631</t>
  </si>
  <si>
    <t>Vodovody a kanalizace Pardubice, a.s.</t>
  </si>
  <si>
    <t>DIČ:</t>
  </si>
  <si>
    <t>CZ60108631</t>
  </si>
  <si>
    <t>Uchazeč:</t>
  </si>
  <si>
    <t>Vyplň údaj</t>
  </si>
  <si>
    <t>Projektant:</t>
  </si>
  <si>
    <t>64826431</t>
  </si>
  <si>
    <t>VK PROJEKT, spol. s r.o.</t>
  </si>
  <si>
    <t>CZ64826431</t>
  </si>
  <si>
    <t>True</t>
  </si>
  <si>
    <t>Zpracovatel:</t>
  </si>
  <si>
    <t>Ladislav Konvalina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</si>
  <si>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</si>
  <si>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</si>
  <si>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</si>
  <si>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</si>
  <si>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</si>
  <si>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</si>
  <si>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</si>
  <si>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</si>
  <si>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</si>
  <si>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</si>
  <si>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</si>
  <si>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</si>
  <si>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</si>
  <si>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</si>
  <si>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</si>
  <si>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</si>
  <si>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</si>
  <si>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</si>
  <si>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</si>
  <si>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</si>
  <si>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</si>
  <si>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</si>
  <si>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</si>
  <si>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</si>
  <si>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</si>
  <si>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</si>
  <si>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</si>
  <si>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</si>
  <si>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</si>
  <si>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</si>
  <si>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</si>
  <si>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</si>
  <si>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</si>
  <si>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</si>
  <si>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</si>
  <si>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</si>
  <si>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</si>
  <si>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</si>
  <si>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</si>
  <si>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</si>
  <si>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</si>
  <si>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</si>
  <si>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</si>
  <si>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</si>
  <si>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</si>
  <si>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</si>
  <si>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834-01</t>
  </si>
  <si>
    <t>IO 01 - Vodovod</t>
  </si>
  <si>
    <t>ING</t>
  </si>
  <si>
    <t>1</t>
  </si>
  <si>
    <t>{b5696a6b-72df-418e-a634-9bccedb496ae}</t>
  </si>
  <si>
    <t>2</t>
  </si>
  <si>
    <t>834-10</t>
  </si>
  <si>
    <t>VON 01 - Vedlejší a ostatní náklady</t>
  </si>
  <si>
    <t>VON</t>
  </si>
  <si>
    <t>{1bbfb9d9-6c45-42f1-9aba-1c87c6f1552f}</t>
  </si>
  <si>
    <t>KRYCÍ LIST SOUPISU PRACÍ</t>
  </si>
  <si>
    <t>Objekt:</t>
  </si>
  <si>
    <t>834-01 - IO 01 -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</si>
  <si>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</si>
  <si>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</si>
  <si>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</si>
  <si>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</si>
  <si>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</si>
  <si>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</si>
  <si>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</si>
  <si>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</si>
  <si>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</si>
  <si>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</si>
  <si>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99 -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</si>
  <si>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</si>
  <si>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</si>
  <si>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</si>
  <si>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</si>
  <si>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</si>
  <si>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</si>
  <si>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</si>
  <si>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</si>
  <si>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</si>
  <si>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</si>
  <si>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</si>
  <si>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</si>
  <si>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</si>
  <si>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</si>
  <si>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</si>
  <si>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</si>
  <si>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</si>
  <si>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</si>
  <si>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</si>
  <si>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</si>
  <si>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</si>
  <si>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</si>
  <si>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02</t>
  </si>
  <si>
    <t>4</t>
  </si>
  <si>
    <t>1801943685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</si>
  <si>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</si>
  <si>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</si>
  <si>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VV</t>
  </si>
  <si>
    <t>výkr.č. C.3.  D.1.01, D.1.02, D.1.03, D.1.04, D.1.09</t>
  </si>
  <si>
    <t>přípojky</t>
  </si>
  <si>
    <t>(11*1)*2</t>
  </si>
  <si>
    <t>Součet</t>
  </si>
  <si>
    <t>113107122</t>
  </si>
  <si>
    <t>Odstranění podkladu pl do 50 m2 z kameniva drceného tl 200 mm</t>
  </si>
  <si>
    <t>-523969646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</si>
  <si>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</si>
  <si>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11*0,8</t>
  </si>
  <si>
    <t>3</t>
  </si>
  <si>
    <t>113107225</t>
  </si>
  <si>
    <t>Odstranění podkladu z kameniva drceného tl 500 mm strojně pl přes 200 m2</t>
  </si>
  <si>
    <t>-833812243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</si>
  <si>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</si>
  <si>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výkr.č. C.3.  D.1.01, D.1.02, D.1.03, D.1.07</t>
  </si>
  <si>
    <t>asfaltová komunikace</t>
  </si>
  <si>
    <t xml:space="preserve">řad </t>
  </si>
  <si>
    <t>307*1,6</t>
  </si>
  <si>
    <t>propojení 1</t>
  </si>
  <si>
    <t>3*1,6</t>
  </si>
  <si>
    <t>propojení 2</t>
  </si>
  <si>
    <t>65*1,3</t>
  </si>
  <si>
    <t>113107242</t>
  </si>
  <si>
    <t>Odstranění podkladu živičného tl 100 mm strojně pl přes 200 m2</t>
  </si>
  <si>
    <t>2059230166</t>
  </si>
  <si>
    <t>Odstranění podkladů nebo krytů strojně plochy jednotlivě přes 200 m2 s přemístěním hmot na skládku na vzdálenost do 20 m nebo s naložením na dopravní prostředek živičných, o tl. vrstvy přes 50 do 100 mm</t>
  </si>
  <si>
    <t>307*2,6</t>
  </si>
  <si>
    <t>3*2,6</t>
  </si>
  <si>
    <t>65*1,8</t>
  </si>
  <si>
    <t>5</t>
  </si>
  <si>
    <t>113154363</t>
  </si>
  <si>
    <t>Frézování živičného krytu tl 50 mm pruh š 2 m pl do 10000 m2 s překážkami v trase</t>
  </si>
  <si>
    <t>351661862</t>
  </si>
  <si>
    <t>Frézování živičného podkladu nebo krytu  s naložením na dopravní prostředek plochy přes 1 000 do 10 000 m2 s překážkami v trase pruhu šířky přes 1 m do 2 m, tloušťky vrstvy 50 mm</t>
  </si>
  <si>
    <t>309*5,5</t>
  </si>
  <si>
    <t>5+5,5</t>
  </si>
  <si>
    <t>propojení 3</t>
  </si>
  <si>
    <t>5*5,5</t>
  </si>
  <si>
    <t>6</t>
  </si>
  <si>
    <t>113201112</t>
  </si>
  <si>
    <t>Vytrhání obrub silničních ležatých</t>
  </si>
  <si>
    <t>m</t>
  </si>
  <si>
    <t>62429812</t>
  </si>
  <si>
    <t>př.č. C.3, D.1.07</t>
  </si>
  <si>
    <t>přepojení přípojek</t>
  </si>
  <si>
    <t>11*2</t>
  </si>
  <si>
    <t>7</t>
  </si>
  <si>
    <t>113202111</t>
  </si>
  <si>
    <t>Vytrhání obrub krajníků obrubníků stojatých</t>
  </si>
  <si>
    <t>-621352709</t>
  </si>
  <si>
    <t>Vytrhání obrub  s vybouráním lože, s přemístěním hmot na skládku na vzdálenost do 3 m nebo s naložením na dopravní prostředek z krajníků nebo obrubníků stojatých</t>
  </si>
  <si>
    <t>8</t>
  </si>
  <si>
    <t>115101201</t>
  </si>
  <si>
    <t>Čerpání vody na dopravní výšku do 10 m průměrný přítok do 500 l/min</t>
  </si>
  <si>
    <t>hod</t>
  </si>
  <si>
    <t>-472831138</t>
  </si>
  <si>
    <t>Čerpání vody na dopravní výšku do 10 m s uvažovaným průměrným přítokem do 500 l/min</t>
  </si>
  <si>
    <t>příl. č. D.1.01</t>
  </si>
  <si>
    <t>15*24</t>
  </si>
  <si>
    <t>9</t>
  </si>
  <si>
    <t>115101301</t>
  </si>
  <si>
    <t>Pohotovost čerpací soupravy pro dopravní výšku do 10 m přítok do 500 l/min</t>
  </si>
  <si>
    <t>den</t>
  </si>
  <si>
    <t>441524739</t>
  </si>
  <si>
    <t>Pohotovost záložní čerpací soupravy pro dopravní výšku do 10 m s uvažovaným průměrným přítokem do 500 l/min</t>
  </si>
  <si>
    <t>10</t>
  </si>
  <si>
    <t>119001401</t>
  </si>
  <si>
    <t>Dočasné zajištění potrubí ocelového nebo litinového DN do 200</t>
  </si>
  <si>
    <t>-1164826480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</si>
  <si>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</si>
  <si>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výkr.č. C.3.  D.1.01, D.1.02, D.1.03, D.1.04, D.1.07</t>
  </si>
  <si>
    <t>9*1,1</t>
  </si>
  <si>
    <t>1*1,1</t>
  </si>
  <si>
    <t>7*0,8</t>
  </si>
  <si>
    <t>11</t>
  </si>
  <si>
    <t>119001421</t>
  </si>
  <si>
    <t>Dočasné zajištění kabelů a kabelových tratí ze 3 volně ložených kabelů</t>
  </si>
  <si>
    <t>357801343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</si>
  <si>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</si>
  <si>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8*1,1</t>
  </si>
  <si>
    <t>2*1,1</t>
  </si>
  <si>
    <t>21*0,8</t>
  </si>
  <si>
    <t>12</t>
  </si>
  <si>
    <t>119002121</t>
  </si>
  <si>
    <t>Pomocné konstrukce při zabezpečení výkopů přechodovou lávkou l do 2 m včetně zábradlí zřízení</t>
  </si>
  <si>
    <t>kus</t>
  </si>
  <si>
    <t>-1793659555</t>
  </si>
  <si>
    <t>Pomocné konstrukce při zabezpečení výkopu vodorovné pochůzné přechodová lávka do délky 2 000 mm včetně zábradlí zřízení</t>
  </si>
  <si>
    <t>př.č.  D.1.01</t>
  </si>
  <si>
    <t>13</t>
  </si>
  <si>
    <t>119002122</t>
  </si>
  <si>
    <t>Pomocné konstrukce při zabezpečení výkopů přechodovou lávkou l do 2 m včetně zábradlí odstranění</t>
  </si>
  <si>
    <t>597235797</t>
  </si>
  <si>
    <t>Pomocné konstrukce při zabezpečení výkopu vodorovné pochůzné přechodová lávka do délky 2 000 mm včetně zábradlí odstranění</t>
  </si>
  <si>
    <t>14</t>
  </si>
  <si>
    <t>119002411</t>
  </si>
  <si>
    <t>Pojezdový ocelový plech pro zabezpečení výkopu zřízení</t>
  </si>
  <si>
    <t>-1187369654</t>
  </si>
  <si>
    <t>Pomocné konstrukce při zabezpečení výkopu vodorovné pojízdné z tlustého ocelového plechu šířky výkopu do 1 m zřízení</t>
  </si>
  <si>
    <t>2*(3*3)</t>
  </si>
  <si>
    <t>119002412</t>
  </si>
  <si>
    <t>Pojezdový ocelový plech pro zabezpečení výkopu odstranění</t>
  </si>
  <si>
    <t>-1076526931</t>
  </si>
  <si>
    <t>Pomocné konstrukce při zabezpečení výkopu vodorovné pojízdné z tlustého ocelového plechu šířky výkopu do 1 m odstranění</t>
  </si>
  <si>
    <t>16</t>
  </si>
  <si>
    <t>119003223</t>
  </si>
  <si>
    <t>Mobilní plotová zábrana s profilovaným plechem výšky do 2,2 m pro zabezpečení výkopu zřízení</t>
  </si>
  <si>
    <t>-299962373</t>
  </si>
  <si>
    <t>Pomocné konstrukce při zabezpečení výkopu svislé ocelové mobilní oplocení, výšky do 2,2 m panely vyplněné profilovaným plechem zřízení</t>
  </si>
  <si>
    <t>307+307</t>
  </si>
  <si>
    <t>3+3</t>
  </si>
  <si>
    <t>17</t>
  </si>
  <si>
    <t>119003224</t>
  </si>
  <si>
    <t>Mobilní plotová zábrana s profilovaným plechem výšky do 2,2 m pro zabezpečení výkopu odstranění</t>
  </si>
  <si>
    <t>-2027461686</t>
  </si>
  <si>
    <t>Pomocné konstrukce při zabezpečení výkopu svislé ocelové mobilní oplocení, výšky do 2,2 m panely vyplněné profilovaným plechem odstranění</t>
  </si>
  <si>
    <t>18</t>
  </si>
  <si>
    <t>129001101</t>
  </si>
  <si>
    <t>Příplatek za ztížení odkopávky nebo prokopávky v blízkosti inženýrských sítí</t>
  </si>
  <si>
    <t>m3</t>
  </si>
  <si>
    <t>-405978595</t>
  </si>
  <si>
    <t>Příplatek k cenám vykopávek za ztížení vykopávky v blízkosti podzemního vedení nebo výbušnin v horninách jakékoliv třídy</t>
  </si>
  <si>
    <t>17*1,1*2*1,6</t>
  </si>
  <si>
    <t>2*1,1*2*1,6</t>
  </si>
  <si>
    <t>28*0,8*2*1,6</t>
  </si>
  <si>
    <t>19</t>
  </si>
  <si>
    <t>132254205</t>
  </si>
  <si>
    <t>Hloubení zapažených rýh š do 2000 mm v hornině třídy těžitelnosti I, skupiny 3 objem do 1000 m3</t>
  </si>
  <si>
    <t>-143453993</t>
  </si>
  <si>
    <t>Hloubení zapažených rýh šířky přes 800 do 2 000 mm strojně s urovnáním dna do předepsaného profilu a spádu v hornině třídy těžitelnosti I skupiny 3 přes 500 do 1 000 m3</t>
  </si>
  <si>
    <t>řad 1</t>
  </si>
  <si>
    <t>307*1,1*1,6</t>
  </si>
  <si>
    <t>3*1,1*1,6</t>
  </si>
  <si>
    <t>76*0,8*1,6</t>
  </si>
  <si>
    <t>20</t>
  </si>
  <si>
    <t>151101101</t>
  </si>
  <si>
    <t>Zřízení příložného pažení a rozepření stěn rýh hl do 2 m</t>
  </si>
  <si>
    <t>-128561234</t>
  </si>
  <si>
    <t>Zřízení pažení a rozepření stěn rýh pro podzemní vedení pro všechny šířky rýhy příložné pro jakoukoliv mezerovitost, hloubky do 2 m</t>
  </si>
  <si>
    <t>307*2*1,6</t>
  </si>
  <si>
    <t>3*2*1,6</t>
  </si>
  <si>
    <t>76*2*1,6</t>
  </si>
  <si>
    <t>151101111</t>
  </si>
  <si>
    <t>Odstranění příložného pažení a rozepření stěn rýh hl do 2 m</t>
  </si>
  <si>
    <t>1847726883</t>
  </si>
  <si>
    <t>Odstranění pažení a rozepření stěn rýh pro podzemní vedení s uložením materiálu na vzdálenost do 3 m od kraje výkopu příložné, hloubky do 2 m</t>
  </si>
  <si>
    <t>22</t>
  </si>
  <si>
    <t>162351104</t>
  </si>
  <si>
    <t>Vodorovné přemístění do 1000 m výkopku/sypaniny z horniny třídy těžitelnosti I, skupiny 1 až 3</t>
  </si>
  <si>
    <t>331825687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</si>
  <si>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</si>
  <si>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23</t>
  </si>
  <si>
    <t>162751119</t>
  </si>
  <si>
    <t>Příplatek k vodorovnému přemístění výkopku/sypaniny z horniny třídy těžitelnosti I, skupiny 1 až 3 ZKD 1000 m přes 10000 m</t>
  </si>
  <si>
    <t>-1219334825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</si>
  <si>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</si>
  <si>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648,16*15 'Přepočtené koeficientem množství</t>
  </si>
  <si>
    <t>24</t>
  </si>
  <si>
    <t>171201221</t>
  </si>
  <si>
    <t>Poplatek za uložení na skládce (skládkovné) zeminy a kamení kód odpadu 17 05 04</t>
  </si>
  <si>
    <t>t</t>
  </si>
  <si>
    <t>-182483403</t>
  </si>
  <si>
    <t>Poplatek za uložení stavebního odpadu na skládce (skládkovné) zeminy a kamení zatříděného do Katalogu odpadů pod kódem 17 05 04</t>
  </si>
  <si>
    <t>648,16*2 'Přepočtené koeficientem množství</t>
  </si>
  <si>
    <t>25</t>
  </si>
  <si>
    <t>171251201</t>
  </si>
  <si>
    <t>Uložení sypaniny na skládky nebo meziskládky</t>
  </si>
  <si>
    <t>1423882631</t>
  </si>
  <si>
    <t>Uložení sypaniny na skládky nebo meziskládky bez hutnění s upravením uložené sypaniny do předepsaného tvaru</t>
  </si>
  <si>
    <t>26</t>
  </si>
  <si>
    <t>174101101</t>
  </si>
  <si>
    <t>Zásyp jam, šachet rýh nebo kolem objektů sypaninou se zhutněním</t>
  </si>
  <si>
    <t>959382190</t>
  </si>
  <si>
    <t>Zásyp zhutněný jam šachet rýh nebo kolem objektů</t>
  </si>
  <si>
    <t>(307*1,1*1,6)-(307*1,1*0,3)</t>
  </si>
  <si>
    <t>(3*1,1*1,6)-(3*1,1*0,3)</t>
  </si>
  <si>
    <t>(3*1,1*1,7)-(3*1,1*0,3)</t>
  </si>
  <si>
    <t>(76*0,8*1,6)-(76*1,1*0,4)</t>
  </si>
  <si>
    <t>27</t>
  </si>
  <si>
    <t>M</t>
  </si>
  <si>
    <t>58331200</t>
  </si>
  <si>
    <t>štěrkopísek netříděný zásypový</t>
  </si>
  <si>
    <t>438652318</t>
  </si>
  <si>
    <t>511,76*2 'Přepočtené koeficientem množství</t>
  </si>
  <si>
    <t>28</t>
  </si>
  <si>
    <t>175111101</t>
  </si>
  <si>
    <t>Obsypání potrubí ručně sypaninou bez prohození, uloženou do 3 m</t>
  </si>
  <si>
    <t>374121665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</si>
  <si>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</si>
  <si>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307*1,1*0,2</t>
  </si>
  <si>
    <t>3*1,1*0,2</t>
  </si>
  <si>
    <t>76*0,8*0,3</t>
  </si>
  <si>
    <t>29</t>
  </si>
  <si>
    <t>58337303</t>
  </si>
  <si>
    <t>štěrkopísek frakce 0/8</t>
  </si>
  <si>
    <t>558943072</t>
  </si>
  <si>
    <t>87,1*2 'Přepočtené koeficientem množství</t>
  </si>
  <si>
    <t>30</t>
  </si>
  <si>
    <t>34571355</t>
  </si>
  <si>
    <t>trubka elektroinstalační ohebná dvouplášťová korugovaná (chránička) D 94/110mm, HDPE+LDPE</t>
  </si>
  <si>
    <t>1151149454</t>
  </si>
  <si>
    <t xml:space="preserve">př.č.C.2, D.1.01, </t>
  </si>
  <si>
    <t>řad</t>
  </si>
  <si>
    <t>3*1,5</t>
  </si>
  <si>
    <t>Vodorovné konstrukce</t>
  </si>
  <si>
    <t>31</t>
  </si>
  <si>
    <t>451573111</t>
  </si>
  <si>
    <t>Lože pod potrubí otevřený výkop ze štěrkopísku</t>
  </si>
  <si>
    <t>-56455198</t>
  </si>
  <si>
    <t>307*1,1*0,1</t>
  </si>
  <si>
    <t>3*1,1*0,1</t>
  </si>
  <si>
    <t>76*0,8*0,1</t>
  </si>
  <si>
    <t>32</t>
  </si>
  <si>
    <t>452313131</t>
  </si>
  <si>
    <t>Podkladní bloky z betonu prostého tř. C 12/15 otevřený výkop</t>
  </si>
  <si>
    <t>-1264662652</t>
  </si>
  <si>
    <t>Podkladní a zajišťovací konstrukce z betonu prostého v otevřeném výkopu bloky pro potrubí z betonu tř. C 12/15</t>
  </si>
  <si>
    <t>př.č.D.1.06</t>
  </si>
  <si>
    <t>B1</t>
  </si>
  <si>
    <t>(0,65*0,55*0,7)+(0,4*0,15*0,2)*3</t>
  </si>
  <si>
    <t>B2</t>
  </si>
  <si>
    <t>(0,4*0,25*0,15)+(0,15*0,25*0,15)*4</t>
  </si>
  <si>
    <t>33</t>
  </si>
  <si>
    <t>452353101</t>
  </si>
  <si>
    <t>Bednění podkladních bloků otevřený výkop</t>
  </si>
  <si>
    <t>-37922426</t>
  </si>
  <si>
    <t>př.č.D.1.08</t>
  </si>
  <si>
    <t>((0,55*0,75)*2+(0,15*0,2)*2+(0,75*0,65)+(0,4*0,2))*3</t>
  </si>
  <si>
    <t>((0,3*0,25)*2+(0,4*0,15)*2+(0,15*0,15)*2)*4</t>
  </si>
  <si>
    <t>Komunikace pozemní</t>
  </si>
  <si>
    <t>34</t>
  </si>
  <si>
    <t>564851111</t>
  </si>
  <si>
    <t>Podklad ze štěrkodrtě ŠD tl 150 mm</t>
  </si>
  <si>
    <t>388003296</t>
  </si>
  <si>
    <t>Podklad ze štěrkodrti ŠD  s rozprostřením a zhutněním, po zhutnění tl. 150 mm</t>
  </si>
  <si>
    <t>výkr.č. C.3.  D.1.01, D.1.07</t>
  </si>
  <si>
    <t>11*1,3</t>
  </si>
  <si>
    <t>35</t>
  </si>
  <si>
    <t>564861111</t>
  </si>
  <si>
    <t>Podklad ze štěrkodrtě ŠD tl 200 mm</t>
  </si>
  <si>
    <t>1212063395</t>
  </si>
  <si>
    <t>Podklad ze štěrkodrti ŠD s rozprostřením a zhutněním, po zhutnění tl. 200 mm</t>
  </si>
  <si>
    <t>výkr.č. C.3,  D.1.01, D.1.02, D.1.03, D.1.04, D.1.09</t>
  </si>
  <si>
    <t>36</t>
  </si>
  <si>
    <t>565155111</t>
  </si>
  <si>
    <t>Asfaltový beton vrstva podkladní ACP 16 (obalované kamenivo OKS) tl 70 mm š do 3 m</t>
  </si>
  <si>
    <t>-252543377</t>
  </si>
  <si>
    <t>Asfaltový beton vrstva podkladní ACP 16 (obalované kamenivo střednězrnné - OKS) s rozprostřením a zhutněním v pruhu šířky do 3 m, po zhutnění tl. 70 mm</t>
  </si>
  <si>
    <t>65*2,3</t>
  </si>
  <si>
    <t>37</t>
  </si>
  <si>
    <t>567114113</t>
  </si>
  <si>
    <t>Podklad z podkladového betonu tř. PB III (C12/15) tl 100 mm</t>
  </si>
  <si>
    <t>-226773064</t>
  </si>
  <si>
    <t>Podklad z podkladového betonu PB tř. PB III (C 12/15) tl. 100 mm</t>
  </si>
  <si>
    <t>zámková dlažba chodník</t>
  </si>
  <si>
    <t>3*1,1</t>
  </si>
  <si>
    <t>1*0,8</t>
  </si>
  <si>
    <t>38</t>
  </si>
  <si>
    <t>567122111</t>
  </si>
  <si>
    <t>Podklad ze směsi stmelené cementem SC C 8/10 (KSC I) tl 120 mm</t>
  </si>
  <si>
    <t>-540892505</t>
  </si>
  <si>
    <t>Podklad ze směsi stmelené cementem SC bez dilatačních spár, s rozprostřením a zhutněním SC C 8/10 (KSC I), po zhutnění tl. 120 mm</t>
  </si>
  <si>
    <t>11*1,8</t>
  </si>
  <si>
    <t>39</t>
  </si>
  <si>
    <t>567122114</t>
  </si>
  <si>
    <t>Podklad ze směsi stmelené cementem SC C 8/10 (KSC I) tl 150 mm</t>
  </si>
  <si>
    <t>-1446968809</t>
  </si>
  <si>
    <t>Podklad ze směsi stmelené cementem bez dilatačních spár, s rozprostřením a zhutněním SC C 8/10 (KSC I), po zhutnění tl. 150 mm</t>
  </si>
  <si>
    <t>307*2,1</t>
  </si>
  <si>
    <t>3*2,1</t>
  </si>
  <si>
    <t>40</t>
  </si>
  <si>
    <t>573111112</t>
  </si>
  <si>
    <t>Postřik živičný infiltrační s posypem z asfaltu množství 1 kg/m2</t>
  </si>
  <si>
    <t>-144163303</t>
  </si>
  <si>
    <t>Postřik živičný infiltrační z asfaltu silničního s posypem kamenivem, v množství 1,00 kg/m2</t>
  </si>
  <si>
    <t>41</t>
  </si>
  <si>
    <t>573231111</t>
  </si>
  <si>
    <t>Postřik živičný spojovací ze silniční emulze v množství do 0,7 kg/m2</t>
  </si>
  <si>
    <t>-1827970938</t>
  </si>
  <si>
    <t>Postřik živičný spojovací bez posypu kamenivem ze silniční emulze, v množství od 0,50 do 0,80 kg/m2</t>
  </si>
  <si>
    <t>42</t>
  </si>
  <si>
    <t>577134131</t>
  </si>
  <si>
    <t>Asfaltový beton vrstva obrusná ACO 11 (ABS) tř. I tl 40 mm š do 3 m z modifikovaného asfaltu</t>
  </si>
  <si>
    <t>-684522818</t>
  </si>
  <si>
    <t>Asfaltový beton vrstva obrusná ACO 11 (ABS) s rozprostřením a se zhutněním z modifikovaného asfaltu v pruhu šířky do 3 m, po zhutnění tl. 40 mm</t>
  </si>
  <si>
    <t>43</t>
  </si>
  <si>
    <t>596211130</t>
  </si>
  <si>
    <t>Kladení zámkové dlažby komunikací pro pěší tl 60 mm skupiny C pl do 50 m2</t>
  </si>
  <si>
    <t>353057690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</si>
  <si>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do 50 m2</t>
  </si>
  <si>
    <t>44</t>
  </si>
  <si>
    <t>59245012_1R</t>
  </si>
  <si>
    <t>dlažba zámková dle původní</t>
  </si>
  <si>
    <t>1993856524</t>
  </si>
  <si>
    <t>dlažba zámková tvaru dle původní</t>
  </si>
  <si>
    <t>Ostatní konstrukce a práce-bourání</t>
  </si>
  <si>
    <t>45</t>
  </si>
  <si>
    <t>915491211</t>
  </si>
  <si>
    <t>Osazení vodícího proužku z betonových desek do betonového lože tl do 100 mm š proužku 250 mm</t>
  </si>
  <si>
    <t>630954789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</si>
  <si>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</si>
  <si>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46</t>
  </si>
  <si>
    <t>59218002</t>
  </si>
  <si>
    <t>krajník silniční betonový 50x25x10cm</t>
  </si>
  <si>
    <t>-989854013</t>
  </si>
  <si>
    <t>47</t>
  </si>
  <si>
    <t>916241213</t>
  </si>
  <si>
    <t>Osazení obrubníku kamenného stojatého s boční opěrou do lože z betonu prostého</t>
  </si>
  <si>
    <t>1121851572</t>
  </si>
  <si>
    <t>Osazení obrubníku kamenného se zřízením lože, s vyplněním a zatřením spár cementovou maltou stojatého s boční opěrou z betonu prostého, do lože z betonu prostého</t>
  </si>
  <si>
    <t>propojení+přepojení přípojek</t>
  </si>
  <si>
    <t>48</t>
  </si>
  <si>
    <t>58380207</t>
  </si>
  <si>
    <t>krajník kamenný žulový silniční 160x200x300-800mm</t>
  </si>
  <si>
    <t>-1403226396</t>
  </si>
  <si>
    <t>49</t>
  </si>
  <si>
    <t>919112233</t>
  </si>
  <si>
    <t>Řezání spár pro vytvoření komůrky š 20 mm hl 40 mm pro těsnící zálivku v živičném krytu</t>
  </si>
  <si>
    <t>-1392509244</t>
  </si>
  <si>
    <t>Řezání dilatačních spár v živičném krytu  vytvoření komůrky pro těsnící zálivku šířky 20 mm, hloubky 40 mm</t>
  </si>
  <si>
    <t>50</t>
  </si>
  <si>
    <t>919121132</t>
  </si>
  <si>
    <t>Těsnění spár zálivkou za studena pro komůrky š 20 mm hl 40 mm s těsnicím profilem</t>
  </si>
  <si>
    <t>450257408</t>
  </si>
  <si>
    <t>Utěsnění dilatačních spár zálivkou za studena v cementobetonovém nebo živičném krytu včetně adhezního nátěru s těsnicím profilem pod zálivkou, pro komůrky šířky 20 mm, hloubky 40 mm</t>
  </si>
  <si>
    <t>51</t>
  </si>
  <si>
    <t>919735112</t>
  </si>
  <si>
    <t>Řezání stávajícího živičného krytu hl do 100 mm</t>
  </si>
  <si>
    <t>-1821089187</t>
  </si>
  <si>
    <t>Řezání stávajícího živičného krytu nebo podkladu hloubky přes 50 do 100 mm</t>
  </si>
  <si>
    <t>99</t>
  </si>
  <si>
    <t>Přesun hmot</t>
  </si>
  <si>
    <t>52</t>
  </si>
  <si>
    <t>998276101</t>
  </si>
  <si>
    <t>Přesun hmot pro trubní vedení z trub z plastických hmot otevřený výkop</t>
  </si>
  <si>
    <t>493813576</t>
  </si>
  <si>
    <t>997</t>
  </si>
  <si>
    <t>Přesun sutě</t>
  </si>
  <si>
    <t>53</t>
  </si>
  <si>
    <t>997006512</t>
  </si>
  <si>
    <t>Vodorovné doprava suti s naložením a složením na skládku do 1 km</t>
  </si>
  <si>
    <t>-564597063</t>
  </si>
  <si>
    <t>Vodorovná doprava suti na skládku s naložením na dopravní prostředek a složením přes 100 m do 1 km</t>
  </si>
  <si>
    <t>54</t>
  </si>
  <si>
    <t>997006519</t>
  </si>
  <si>
    <t>Příplatek k vodorovnému přemístění suti na skládku ZKD 1 km přes 1 km</t>
  </si>
  <si>
    <t>194146450</t>
  </si>
  <si>
    <t>Vodorovná doprava suti na skládku s naložením na dopravní prostředek a složením Příplatek k ceně za každý další i započatý 1 km</t>
  </si>
  <si>
    <t>862,726*11 'Přepočtené koeficientem množství</t>
  </si>
  <si>
    <t>55</t>
  </si>
  <si>
    <t>997006551</t>
  </si>
  <si>
    <t>Hrubé urovnání suti na skládce bez zhutnění</t>
  </si>
  <si>
    <t>-1304013532</t>
  </si>
  <si>
    <t>56</t>
  </si>
  <si>
    <t>997221615</t>
  </si>
  <si>
    <t>Poplatek za uložení na skládce (skládkovné) stavebního odpadu betonového kód odpadu 17 01 01</t>
  </si>
  <si>
    <t>-236985694</t>
  </si>
  <si>
    <t>5,72+6,38+4,51</t>
  </si>
  <si>
    <t>57</t>
  </si>
  <si>
    <t>997221645</t>
  </si>
  <si>
    <t>Poplatek za uložení na skládce (skládkovné) odpadu asfaltového bez dehtu kód odpadu 17 03 02</t>
  </si>
  <si>
    <t>-171473089</t>
  </si>
  <si>
    <t>204,776+199,813</t>
  </si>
  <si>
    <t>58</t>
  </si>
  <si>
    <t>997221655</t>
  </si>
  <si>
    <t>1888520564</t>
  </si>
  <si>
    <t>2,552+438,975</t>
  </si>
  <si>
    <t>834-10 - VON 01 -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</si>
  <si>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</si>
  <si>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</si>
  <si>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</si>
  <si>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</si>
  <si>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</si>
  <si>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</si>
  <si>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</si>
  <si>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</si>
  <si>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</si>
  <si>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</si>
  <si>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vytyčení inženýrských sítí</t>
  </si>
  <si>
    <t>soubor</t>
  </si>
  <si>
    <t>-701384800</t>
  </si>
  <si>
    <t>013244000_1R</t>
  </si>
  <si>
    <t>Plán zásad organizace výstavby</t>
  </si>
  <si>
    <t>kpl</t>
  </si>
  <si>
    <t>1024</t>
  </si>
  <si>
    <t>-367632717</t>
  </si>
  <si>
    <t>013244000_2R</t>
  </si>
  <si>
    <t>Prováděcí dokumentace organizace dopravy v průběhu stavby</t>
  </si>
  <si>
    <t>-433032064</t>
  </si>
  <si>
    <t>VRN3</t>
  </si>
  <si>
    <t>Zařízení staveniště</t>
  </si>
  <si>
    <t>030001000_1R</t>
  </si>
  <si>
    <t>Zajištění kompletního zařízení staveniště včetně připojení na inž. sítě</t>
  </si>
  <si>
    <t>1983267147</t>
  </si>
  <si>
    <t>dle plánu zása organizace výstavby</t>
  </si>
  <si>
    <t>034403000_1R</t>
  </si>
  <si>
    <t>Dopravní značení na staveništi</t>
  </si>
  <si>
    <t>-741932446</t>
  </si>
  <si>
    <t>039103000_1R</t>
  </si>
  <si>
    <t>Rozebrání, bourání a odvoz zařízení staveniště</t>
  </si>
  <si>
    <t>-468451978</t>
  </si>
  <si>
    <t>Likvidace zařízení staveniště</t>
  </si>
  <si>
    <t>VRN4</t>
  </si>
  <si>
    <t>Inženýrská činnost</t>
  </si>
  <si>
    <t>VRN5</t>
  </si>
  <si>
    <t>Finanční náklady</t>
  </si>
  <si>
    <t>053002000</t>
  </si>
  <si>
    <t>Poplatky</t>
  </si>
  <si>
    <t>CS ÚRS 2022 01</t>
  </si>
  <si>
    <t>1628082231</t>
  </si>
  <si>
    <t>př C.2</t>
  </si>
  <si>
    <t>délka záboru 307,0 m</t>
  </si>
  <si>
    <t>šířka záboru 5,5 m2</t>
  </si>
  <si>
    <t>počet dnů záboru 70</t>
  </si>
  <si>
    <t>(307*5,5)*70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</si>
</sst>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2"/>
      <c r="AL5" s="22"/>
      <c r="AM5" s="22"/>
      <c r="AN5" s="22"/>
      <c r="AO5" s="22"/>
      <c r="AP5" s="22"/>
      <c r="AQ5" s="22"/>
      <c r="AR5" s="20"/>
      <c r="BE5" s="252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2"/>
      <c r="AL6" s="22"/>
      <c r="AM6" s="22"/>
      <c r="AN6" s="22"/>
      <c r="AO6" s="22"/>
      <c r="AP6" s="22"/>
      <c r="AQ6" s="22"/>
      <c r="AR6" s="20"/>
      <c r="BE6" s="253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3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3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3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53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53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3"/>
      <c r="BS12" s="17" t="s">
        <v>6</v>
      </c>
    </row>
    <row r="13" spans="1:74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53"/>
      <c r="BS13" s="17" t="s">
        <v>6</v>
      </c>
    </row>
    <row r="14" spans="1:74" ht="12.75">
      <c r="B14" s="21"/>
      <c r="C14" s="22"/>
      <c r="D14" s="22"/>
      <c r="E14" s="258" t="s">
        <v>31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53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3"/>
      <c r="BS15" s="17" t="s">
        <v>4</v>
      </c>
    </row>
    <row r="16" spans="1:74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53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253"/>
      <c r="BS17" s="17" t="s">
        <v>36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3"/>
      <c r="BS18" s="17" t="s">
        <v>6</v>
      </c>
    </row>
    <row r="19" spans="1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3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53"/>
      <c r="BS20" s="17" t="s">
        <v>36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3"/>
    </row>
    <row r="22" spans="1:71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3"/>
    </row>
    <row r="23" spans="1:71" s="1" customFormat="1" ht="16.5" customHeight="1">
      <c r="B23" s="21"/>
      <c r="C23" s="22"/>
      <c r="D23" s="22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2"/>
      <c r="AP23" s="22"/>
      <c r="AQ23" s="22"/>
      <c r="AR23" s="20"/>
      <c r="BE23" s="253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3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3"/>
    </row>
    <row r="26" spans="1:71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1">
        <f>ROUND(AG94,2)</f>
        <v>0</v>
      </c>
      <c r="AL26" s="262"/>
      <c r="AM26" s="262"/>
      <c r="AN26" s="262"/>
      <c r="AO26" s="262"/>
      <c r="AP26" s="36"/>
      <c r="AQ26" s="36"/>
      <c r="AR26" s="39"/>
      <c r="BE26" s="253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3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3" t="s">
        <v>41</v>
      </c>
      <c r="M28" s="263"/>
      <c r="N28" s="263"/>
      <c r="O28" s="263"/>
      <c r="P28" s="263"/>
      <c r="Q28" s="36"/>
      <c r="R28" s="36"/>
      <c r="S28" s="36"/>
      <c r="T28" s="36"/>
      <c r="U28" s="36"/>
      <c r="V28" s="36"/>
      <c r="W28" s="263" t="s">
        <v>42</v>
      </c>
      <c r="X28" s="263"/>
      <c r="Y28" s="263"/>
      <c r="Z28" s="263"/>
      <c r="AA28" s="263"/>
      <c r="AB28" s="263"/>
      <c r="AC28" s="263"/>
      <c r="AD28" s="263"/>
      <c r="AE28" s="263"/>
      <c r="AF28" s="36"/>
      <c r="AG28" s="36"/>
      <c r="AH28" s="36"/>
      <c r="AI28" s="36"/>
      <c r="AJ28" s="36"/>
      <c r="AK28" s="263" t="s">
        <v>43</v>
      </c>
      <c r="AL28" s="263"/>
      <c r="AM28" s="263"/>
      <c r="AN28" s="263"/>
      <c r="AO28" s="263"/>
      <c r="AP28" s="36"/>
      <c r="AQ28" s="36"/>
      <c r="AR28" s="39"/>
      <c r="BE28" s="253"/>
    </row>
    <row r="29" spans="1:71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66">
        <v>0.21</v>
      </c>
      <c r="M29" s="265"/>
      <c r="N29" s="265"/>
      <c r="O29" s="265"/>
      <c r="P29" s="265"/>
      <c r="Q29" s="41"/>
      <c r="R29" s="41"/>
      <c r="S29" s="41"/>
      <c r="T29" s="41"/>
      <c r="U29" s="41"/>
      <c r="V29" s="41"/>
      <c r="W29" s="264">
        <f>ROUND(AZ94, 2)</f>
        <v>0</v>
      </c>
      <c r="X29" s="265"/>
      <c r="Y29" s="265"/>
      <c r="Z29" s="265"/>
      <c r="AA29" s="265"/>
      <c r="AB29" s="265"/>
      <c r="AC29" s="265"/>
      <c r="AD29" s="265"/>
      <c r="AE29" s="265"/>
      <c r="AF29" s="41"/>
      <c r="AG29" s="41"/>
      <c r="AH29" s="41"/>
      <c r="AI29" s="41"/>
      <c r="AJ29" s="41"/>
      <c r="AK29" s="264">
        <f>ROUND(AV94, 2)</f>
        <v>0</v>
      </c>
      <c r="AL29" s="265"/>
      <c r="AM29" s="265"/>
      <c r="AN29" s="265"/>
      <c r="AO29" s="265"/>
      <c r="AP29" s="41"/>
      <c r="AQ29" s="41"/>
      <c r="AR29" s="42"/>
      <c r="BE29" s="254"/>
    </row>
    <row r="30" spans="1:71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66">
        <v>0.15</v>
      </c>
      <c r="M30" s="265"/>
      <c r="N30" s="265"/>
      <c r="O30" s="265"/>
      <c r="P30" s="265"/>
      <c r="Q30" s="41"/>
      <c r="R30" s="41"/>
      <c r="S30" s="41"/>
      <c r="T30" s="41"/>
      <c r="U30" s="41"/>
      <c r="V30" s="41"/>
      <c r="W30" s="264">
        <f>ROUND(BA94, 2)</f>
        <v>0</v>
      </c>
      <c r="X30" s="265"/>
      <c r="Y30" s="265"/>
      <c r="Z30" s="265"/>
      <c r="AA30" s="265"/>
      <c r="AB30" s="265"/>
      <c r="AC30" s="265"/>
      <c r="AD30" s="265"/>
      <c r="AE30" s="265"/>
      <c r="AF30" s="41"/>
      <c r="AG30" s="41"/>
      <c r="AH30" s="41"/>
      <c r="AI30" s="41"/>
      <c r="AJ30" s="41"/>
      <c r="AK30" s="264">
        <f>ROUND(AW94, 2)</f>
        <v>0</v>
      </c>
      <c r="AL30" s="265"/>
      <c r="AM30" s="265"/>
      <c r="AN30" s="265"/>
      <c r="AO30" s="265"/>
      <c r="AP30" s="41"/>
      <c r="AQ30" s="41"/>
      <c r="AR30" s="42"/>
      <c r="BE30" s="254"/>
    </row>
    <row r="31" spans="1:71" s="3" customFormat="1" ht="14.45" hidden="1" customHeight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66">
        <v>0.21</v>
      </c>
      <c r="M31" s="265"/>
      <c r="N31" s="265"/>
      <c r="O31" s="265"/>
      <c r="P31" s="265"/>
      <c r="Q31" s="41"/>
      <c r="R31" s="41"/>
      <c r="S31" s="41"/>
      <c r="T31" s="41"/>
      <c r="U31" s="41"/>
      <c r="V31" s="41"/>
      <c r="W31" s="264">
        <f>ROUND(BB94, 2)</f>
        <v>0</v>
      </c>
      <c r="X31" s="265"/>
      <c r="Y31" s="265"/>
      <c r="Z31" s="265"/>
      <c r="AA31" s="265"/>
      <c r="AB31" s="265"/>
      <c r="AC31" s="265"/>
      <c r="AD31" s="265"/>
      <c r="AE31" s="265"/>
      <c r="AF31" s="41"/>
      <c r="AG31" s="41"/>
      <c r="AH31" s="41"/>
      <c r="AI31" s="41"/>
      <c r="AJ31" s="41"/>
      <c r="AK31" s="264">
        <v>0</v>
      </c>
      <c r="AL31" s="265"/>
      <c r="AM31" s="265"/>
      <c r="AN31" s="265"/>
      <c r="AO31" s="265"/>
      <c r="AP31" s="41"/>
      <c r="AQ31" s="41"/>
      <c r="AR31" s="42"/>
      <c r="BE31" s="254"/>
    </row>
    <row r="32" spans="1:71" s="3" customFormat="1" ht="14.45" hidden="1" customHeight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66">
        <v>0.15</v>
      </c>
      <c r="M32" s="265"/>
      <c r="N32" s="265"/>
      <c r="O32" s="265"/>
      <c r="P32" s="265"/>
      <c r="Q32" s="41"/>
      <c r="R32" s="41"/>
      <c r="S32" s="41"/>
      <c r="T32" s="41"/>
      <c r="U32" s="41"/>
      <c r="V32" s="41"/>
      <c r="W32" s="264">
        <f>ROUND(BC94, 2)</f>
        <v>0</v>
      </c>
      <c r="X32" s="265"/>
      <c r="Y32" s="265"/>
      <c r="Z32" s="265"/>
      <c r="AA32" s="265"/>
      <c r="AB32" s="265"/>
      <c r="AC32" s="265"/>
      <c r="AD32" s="265"/>
      <c r="AE32" s="265"/>
      <c r="AF32" s="41"/>
      <c r="AG32" s="41"/>
      <c r="AH32" s="41"/>
      <c r="AI32" s="41"/>
      <c r="AJ32" s="41"/>
      <c r="AK32" s="264">
        <v>0</v>
      </c>
      <c r="AL32" s="265"/>
      <c r="AM32" s="265"/>
      <c r="AN32" s="265"/>
      <c r="AO32" s="265"/>
      <c r="AP32" s="41"/>
      <c r="AQ32" s="41"/>
      <c r="AR32" s="42"/>
      <c r="BE32" s="254"/>
    </row>
    <row r="33" spans="1:57" s="3" customFormat="1" ht="14.45" hidden="1" customHeight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66">
        <v>0</v>
      </c>
      <c r="M33" s="265"/>
      <c r="N33" s="265"/>
      <c r="O33" s="265"/>
      <c r="P33" s="265"/>
      <c r="Q33" s="41"/>
      <c r="R33" s="41"/>
      <c r="S33" s="41"/>
      <c r="T33" s="41"/>
      <c r="U33" s="41"/>
      <c r="V33" s="41"/>
      <c r="W33" s="264">
        <f>ROUND(BD94, 2)</f>
        <v>0</v>
      </c>
      <c r="X33" s="265"/>
      <c r="Y33" s="265"/>
      <c r="Z33" s="265"/>
      <c r="AA33" s="265"/>
      <c r="AB33" s="265"/>
      <c r="AC33" s="265"/>
      <c r="AD33" s="265"/>
      <c r="AE33" s="265"/>
      <c r="AF33" s="41"/>
      <c r="AG33" s="41"/>
      <c r="AH33" s="41"/>
      <c r="AI33" s="41"/>
      <c r="AJ33" s="41"/>
      <c r="AK33" s="264">
        <v>0</v>
      </c>
      <c r="AL33" s="265"/>
      <c r="AM33" s="265"/>
      <c r="AN33" s="265"/>
      <c r="AO33" s="265"/>
      <c r="AP33" s="41"/>
      <c r="AQ33" s="41"/>
      <c r="AR33" s="42"/>
      <c r="BE33" s="25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3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267" t="s">
        <v>52</v>
      </c>
      <c r="Y35" s="268"/>
      <c r="Z35" s="268"/>
      <c r="AA35" s="268"/>
      <c r="AB35" s="268"/>
      <c r="AC35" s="45"/>
      <c r="AD35" s="45"/>
      <c r="AE35" s="45"/>
      <c r="AF35" s="45"/>
      <c r="AG35" s="45"/>
      <c r="AH35" s="45"/>
      <c r="AI35" s="45"/>
      <c r="AJ35" s="45"/>
      <c r="AK35" s="269">
        <f>SUM(AK26:AK33)</f>
        <v>0</v>
      </c>
      <c r="AL35" s="268"/>
      <c r="AM35" s="268"/>
      <c r="AN35" s="268"/>
      <c r="AO35" s="27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834_1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1" t="str">
        <f>K6</f>
        <v>Pardubice, ul. Dukelská - vodovod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63"/>
      <c r="AL85" s="63"/>
      <c r="AM85" s="63"/>
      <c r="AN85" s="63"/>
      <c r="AO85" s="63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Pardubice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3" t="str">
        <f>IF(AN8= "","",AN8)</f>
        <v>28. 7. 2022</v>
      </c>
      <c r="AN87" s="273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Vodovody a kanalizace Pardubice, a.s.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74" t="str">
        <f>IF(E17="","",E17)</f>
        <v>VK PROJEKT, spol. s r.o.</v>
      </c>
      <c r="AN89" s="275"/>
      <c r="AO89" s="275"/>
      <c r="AP89" s="275"/>
      <c r="AQ89" s="36"/>
      <c r="AR89" s="39"/>
      <c r="AS89" s="276" t="s">
        <v>60</v>
      </c>
      <c r="AT89" s="27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74" t="str">
        <f>IF(E20="","",E20)</f>
        <v>Ladislav Konvalina</v>
      </c>
      <c r="AN90" s="275"/>
      <c r="AO90" s="275"/>
      <c r="AP90" s="275"/>
      <c r="AQ90" s="36"/>
      <c r="AR90" s="39"/>
      <c r="AS90" s="278"/>
      <c r="AT90" s="27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0"/>
      <c r="AT91" s="28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82" t="s">
        <v>61</v>
      </c>
      <c r="D92" s="283"/>
      <c r="E92" s="283"/>
      <c r="F92" s="283"/>
      <c r="G92" s="283"/>
      <c r="H92" s="73"/>
      <c r="I92" s="284" t="s">
        <v>62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5" t="s">
        <v>63</v>
      </c>
      <c r="AH92" s="283"/>
      <c r="AI92" s="283"/>
      <c r="AJ92" s="283"/>
      <c r="AK92" s="283"/>
      <c r="AL92" s="283"/>
      <c r="AM92" s="283"/>
      <c r="AN92" s="284" t="s">
        <v>64</v>
      </c>
      <c r="AO92" s="283"/>
      <c r="AP92" s="286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0">
        <f>ROUND(SUM(AG95:AG96),2)</f>
        <v>0</v>
      </c>
      <c r="AH94" s="290"/>
      <c r="AI94" s="290"/>
      <c r="AJ94" s="290"/>
      <c r="AK94" s="290"/>
      <c r="AL94" s="290"/>
      <c r="AM94" s="290"/>
      <c r="AN94" s="291">
        <f>SUM(AG94,AT94)</f>
        <v>0</v>
      </c>
      <c r="AO94" s="291"/>
      <c r="AP94" s="291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16.5" customHeight="1">
      <c r="A95" s="93" t="s">
        <v>84</v>
      </c>
      <c r="B95" s="94"/>
      <c r="C95" s="95"/>
      <c r="D95" s="289" t="s">
        <v>85</v>
      </c>
      <c r="E95" s="289"/>
      <c r="F95" s="289"/>
      <c r="G95" s="289"/>
      <c r="H95" s="289"/>
      <c r="I95" s="96"/>
      <c r="J95" s="289" t="s">
        <v>86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7">
        <f>'834-01 - IO 01 - Vodovod'!J30</f>
        <v>0</v>
      </c>
      <c r="AH95" s="288"/>
      <c r="AI95" s="288"/>
      <c r="AJ95" s="288"/>
      <c r="AK95" s="288"/>
      <c r="AL95" s="288"/>
      <c r="AM95" s="288"/>
      <c r="AN95" s="287">
        <f>SUM(AG95,AT95)</f>
        <v>0</v>
      </c>
      <c r="AO95" s="288"/>
      <c r="AP95" s="288"/>
      <c r="AQ95" s="97" t="s">
        <v>87</v>
      </c>
      <c r="AR95" s="98"/>
      <c r="AS95" s="99">
        <v>0</v>
      </c>
      <c r="AT95" s="100">
        <f>ROUND(SUM(AV95:AW95),2)</f>
        <v>0</v>
      </c>
      <c r="AU95" s="101">
        <f>'834-01 - IO 01 - Vodovod'!P123</f>
        <v>0</v>
      </c>
      <c r="AV95" s="100">
        <f>'834-01 - IO 01 - Vodovod'!J33</f>
        <v>0</v>
      </c>
      <c r="AW95" s="100">
        <f>'834-01 - IO 01 - Vodovod'!J34</f>
        <v>0</v>
      </c>
      <c r="AX95" s="100">
        <f>'834-01 - IO 01 - Vodovod'!J35</f>
        <v>0</v>
      </c>
      <c r="AY95" s="100">
        <f>'834-01 - IO 01 - Vodovod'!J36</f>
        <v>0</v>
      </c>
      <c r="AZ95" s="100">
        <f>'834-01 - IO 01 - Vodovod'!F33</f>
        <v>0</v>
      </c>
      <c r="BA95" s="100">
        <f>'834-01 - IO 01 - Vodovod'!F34</f>
        <v>0</v>
      </c>
      <c r="BB95" s="100">
        <f>'834-01 - IO 01 - Vodovod'!F35</f>
        <v>0</v>
      </c>
      <c r="BC95" s="100">
        <f>'834-01 - IO 01 - Vodovod'!F36</f>
        <v>0</v>
      </c>
      <c r="BD95" s="102">
        <f>'834-01 - IO 01 - Vodovod'!F37</f>
        <v>0</v>
      </c>
      <c r="BT95" s="103" t="s">
        <v>88</v>
      </c>
      <c r="BV95" s="103" t="s">
        <v>82</v>
      </c>
      <c r="BW95" s="103" t="s">
        <v>89</v>
      </c>
      <c r="BX95" s="103" t="s">
        <v>5</v>
      </c>
      <c r="CL95" s="103" t="s">
        <v>1</v>
      </c>
      <c r="CM95" s="103" t="s">
        <v>90</v>
      </c>
    </row>
    <row r="96" spans="1:91" s="7" customFormat="1" ht="16.5" customHeight="1">
      <c r="A96" s="93" t="s">
        <v>84</v>
      </c>
      <c r="B96" s="94"/>
      <c r="C96" s="95"/>
      <c r="D96" s="289" t="s">
        <v>91</v>
      </c>
      <c r="E96" s="289"/>
      <c r="F96" s="289"/>
      <c r="G96" s="289"/>
      <c r="H96" s="289"/>
      <c r="I96" s="96"/>
      <c r="J96" s="289" t="s">
        <v>92</v>
      </c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7">
        <f>'834-10 - VON 01 - Vedlejš...'!J30</f>
        <v>0</v>
      </c>
      <c r="AH96" s="288"/>
      <c r="AI96" s="288"/>
      <c r="AJ96" s="288"/>
      <c r="AK96" s="288"/>
      <c r="AL96" s="288"/>
      <c r="AM96" s="288"/>
      <c r="AN96" s="287">
        <f>SUM(AG96,AT96)</f>
        <v>0</v>
      </c>
      <c r="AO96" s="288"/>
      <c r="AP96" s="288"/>
      <c r="AQ96" s="97" t="s">
        <v>93</v>
      </c>
      <c r="AR96" s="98"/>
      <c r="AS96" s="104">
        <v>0</v>
      </c>
      <c r="AT96" s="105">
        <f>ROUND(SUM(AV96:AW96),2)</f>
        <v>0</v>
      </c>
      <c r="AU96" s="106">
        <f>'834-10 - VON 01 - Vedlejš...'!P121</f>
        <v>0</v>
      </c>
      <c r="AV96" s="105">
        <f>'834-10 - VON 01 - Vedlejš...'!J33</f>
        <v>0</v>
      </c>
      <c r="AW96" s="105">
        <f>'834-10 - VON 01 - Vedlejš...'!J34</f>
        <v>0</v>
      </c>
      <c r="AX96" s="105">
        <f>'834-10 - VON 01 - Vedlejš...'!J35</f>
        <v>0</v>
      </c>
      <c r="AY96" s="105">
        <f>'834-10 - VON 01 - Vedlejš...'!J36</f>
        <v>0</v>
      </c>
      <c r="AZ96" s="105">
        <f>'834-10 - VON 01 - Vedlejš...'!F33</f>
        <v>0</v>
      </c>
      <c r="BA96" s="105">
        <f>'834-10 - VON 01 - Vedlejš...'!F34</f>
        <v>0</v>
      </c>
      <c r="BB96" s="105">
        <f>'834-10 - VON 01 - Vedlejš...'!F35</f>
        <v>0</v>
      </c>
      <c r="BC96" s="105">
        <f>'834-10 - VON 01 - Vedlejš...'!F36</f>
        <v>0</v>
      </c>
      <c r="BD96" s="107">
        <f>'834-10 - VON 01 - Vedlejš...'!F37</f>
        <v>0</v>
      </c>
      <c r="BT96" s="103" t="s">
        <v>88</v>
      </c>
      <c r="BV96" s="103" t="s">
        <v>82</v>
      </c>
      <c r="BW96" s="103" t="s">
        <v>94</v>
      </c>
      <c r="BX96" s="103" t="s">
        <v>5</v>
      </c>
      <c r="CL96" s="103" t="s">
        <v>1</v>
      </c>
      <c r="CM96" s="103" t="s">
        <v>90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jUplgA7YAnY8ERurktF2DoowBWiXj1pk4YpnWIAxT/w3g/ANur2wFm0hm6aMyobtKzAlD53n2XuYbk+N5OQcFQ==" saltValue="aMi42QdW3EnMBDvzuQrWg7/k8SLsuv9FMtU1ZbqkU4aDRf/ShucQNqOAcd7iPVEfXxjBgHpP1Lh57pzrA+eU7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834-01 - IO 01 - Vodovod'!C2" display="/" xr:uid="{00000000-0004-0000-0000-000000000000}"/>
    <hyperlink ref="A96" location="'834-10 - VON 01 - Vedlejš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5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89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90</v>
      </c>
    </row>
    <row r="4" spans="1:46" s="1" customFormat="1" ht="24.9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3" t="str">
        <f>'Rekapitulace stavby'!K6</f>
        <v>Pardubice, ul. Dukelská - vodovod</v>
      </c>
      <c r="F7" s="294"/>
      <c r="G7" s="294"/>
      <c r="H7" s="294"/>
      <c r="L7" s="20"/>
    </row>
    <row r="8" spans="1:46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5" t="s">
        <v>97</v>
      </c>
      <c r="F9" s="296"/>
      <c r="G9" s="296"/>
      <c r="H9" s="29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28. 7. 2022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38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9" t="s">
        <v>1</v>
      </c>
      <c r="F27" s="299"/>
      <c r="G27" s="299"/>
      <c r="H27" s="29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40</v>
      </c>
      <c r="E30" s="34"/>
      <c r="F30" s="34"/>
      <c r="G30" s="34"/>
      <c r="H30" s="34"/>
      <c r="I30" s="34"/>
      <c r="J30" s="120">
        <f>ROUND(J123,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42</v>
      </c>
      <c r="G32" s="34"/>
      <c r="H32" s="34"/>
      <c r="I32" s="121" t="s">
        <v>41</v>
      </c>
      <c r="J32" s="121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44</v>
      </c>
      <c r="E33" s="112" t="s">
        <v>45</v>
      </c>
      <c r="F33" s="123">
        <f>ROUND((SUM(BE123:BE552)),  2)</f>
        <v>0</v>
      </c>
      <c r="G33" s="34"/>
      <c r="H33" s="34"/>
      <c r="I33" s="124">
        <v>0.21</v>
      </c>
      <c r="J33" s="123">
        <f>ROUND(((SUM(BE123:BE552))*I33),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46</v>
      </c>
      <c r="F34" s="123">
        <f>ROUND((SUM(BF123:BF552)),  2)</f>
        <v>0</v>
      </c>
      <c r="G34" s="34"/>
      <c r="H34" s="34"/>
      <c r="I34" s="124">
        <v>0.15</v>
      </c>
      <c r="J34" s="123">
        <f>ROUND(((SUM(BF123:BF552))*I34),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47</v>
      </c>
      <c r="F35" s="123">
        <f>ROUND((SUM(BG123:BG552)),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48</v>
      </c>
      <c r="F36" s="123">
        <f>ROUND((SUM(BH123:BH552)),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49</v>
      </c>
      <c r="F37" s="123">
        <f>ROUND((SUM(BI123:BI552)),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53</v>
      </c>
      <c r="E50" s="133"/>
      <c r="F50" s="133"/>
      <c r="G50" s="132" t="s">
        <v>54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55</v>
      </c>
      <c r="E61" s="135"/>
      <c r="F61" s="136" t="s">
        <v>56</v>
      </c>
      <c r="G61" s="134" t="s">
        <v>55</v>
      </c>
      <c r="H61" s="135"/>
      <c r="I61" s="135"/>
      <c r="J61" s="137" t="s">
        <v>56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57</v>
      </c>
      <c r="E65" s="138"/>
      <c r="F65" s="138"/>
      <c r="G65" s="132" t="s">
        <v>58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55</v>
      </c>
      <c r="E76" s="135"/>
      <c r="F76" s="136" t="s">
        <v>56</v>
      </c>
      <c r="G76" s="134" t="s">
        <v>55</v>
      </c>
      <c r="H76" s="135"/>
      <c r="I76" s="135"/>
      <c r="J76" s="137" t="s">
        <v>56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0" t="str">
        <f>E7</f>
        <v>Pardubice, ul. Dukelská - vodovod</v>
      </c>
      <c r="F85" s="301"/>
      <c r="G85" s="301"/>
      <c r="H85" s="30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71" t="str">
        <f>E9</f>
        <v>834-01 - IO 01 - Vodovod</v>
      </c>
      <c r="F87" s="302"/>
      <c r="G87" s="302"/>
      <c r="H87" s="30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Pardubice</v>
      </c>
      <c r="G89" s="36"/>
      <c r="H89" s="36"/>
      <c r="I89" s="29" t="s">
        <v>22</v>
      </c>
      <c r="J89" s="66" t="str">
        <f>IF(J12="","",J12)</f>
        <v>28. 7. 2022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Vodovody a kanalizace Pardubice, a.s.</v>
      </c>
      <c r="G91" s="36"/>
      <c r="H91" s="36"/>
      <c r="I91" s="29" t="s">
        <v>32</v>
      </c>
      <c r="J91" s="32" t="str">
        <f>E21</f>
        <v>VK PROJEKT, spol. s 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Ladislav Konvalina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1:31" s="9" customFormat="1" ht="24.95" customHeight="1">
      <c r="B97" s="147"/>
      <c r="C97" s="148"/>
      <c r="D97" s="149" t="s">
        <v>103</v>
      </c>
      <c r="E97" s="150"/>
      <c r="F97" s="150"/>
      <c r="G97" s="150"/>
      <c r="H97" s="150"/>
      <c r="I97" s="150"/>
      <c r="J97" s="151">
        <f>J124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104</v>
      </c>
      <c r="E98" s="156"/>
      <c r="F98" s="156"/>
      <c r="G98" s="156"/>
      <c r="H98" s="156"/>
      <c r="I98" s="156"/>
      <c r="J98" s="157">
        <f>J125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105</v>
      </c>
      <c r="E99" s="156"/>
      <c r="F99" s="156"/>
      <c r="G99" s="156"/>
      <c r="H99" s="156"/>
      <c r="I99" s="156"/>
      <c r="J99" s="157">
        <f>J339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106</v>
      </c>
      <c r="E100" s="156"/>
      <c r="F100" s="156"/>
      <c r="G100" s="156"/>
      <c r="H100" s="156"/>
      <c r="I100" s="156"/>
      <c r="J100" s="157">
        <f>J368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107</v>
      </c>
      <c r="E101" s="156"/>
      <c r="F101" s="156"/>
      <c r="G101" s="156"/>
      <c r="H101" s="156"/>
      <c r="I101" s="156"/>
      <c r="J101" s="157">
        <f>J472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108</v>
      </c>
      <c r="E102" s="156"/>
      <c r="F102" s="156"/>
      <c r="G102" s="156"/>
      <c r="H102" s="156"/>
      <c r="I102" s="156"/>
      <c r="J102" s="157">
        <f>J530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109</v>
      </c>
      <c r="E103" s="156"/>
      <c r="F103" s="156"/>
      <c r="G103" s="156"/>
      <c r="H103" s="156"/>
      <c r="I103" s="156"/>
      <c r="J103" s="157">
        <f>J533</f>
        <v>0</v>
      </c>
      <c r="K103" s="154"/>
      <c r="L103" s="158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110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6.5" customHeight="1">
      <c r="A113" s="34"/>
      <c r="B113" s="35"/>
      <c r="C113" s="36"/>
      <c r="D113" s="36"/>
      <c r="E113" s="300" t="str">
        <f>E7</f>
        <v>Pardubice, ul. Dukelská - vodovod</v>
      </c>
      <c r="F113" s="301"/>
      <c r="G113" s="301"/>
      <c r="H113" s="301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96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271" t="str">
        <f>E9</f>
        <v>834-01 - IO 01 - Vodovod</v>
      </c>
      <c r="F115" s="302"/>
      <c r="G115" s="302"/>
      <c r="H115" s="302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Pardubice</v>
      </c>
      <c r="G117" s="36"/>
      <c r="H117" s="36"/>
      <c r="I117" s="29" t="s">
        <v>22</v>
      </c>
      <c r="J117" s="66" t="str">
        <f>IF(J12="","",J12)</f>
        <v>28. 7. 2022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5.7" customHeight="1">
      <c r="A119" s="34"/>
      <c r="B119" s="35"/>
      <c r="C119" s="29" t="s">
        <v>24</v>
      </c>
      <c r="D119" s="36"/>
      <c r="E119" s="36"/>
      <c r="F119" s="27" t="str">
        <f>E15</f>
        <v>Vodovody a kanalizace Pardubice, a.s.</v>
      </c>
      <c r="G119" s="36"/>
      <c r="H119" s="36"/>
      <c r="I119" s="29" t="s">
        <v>32</v>
      </c>
      <c r="J119" s="32" t="str">
        <f>E21</f>
        <v>VK PROJEKT, spol. s r.o.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5.2" customHeight="1">
      <c r="A120" s="34"/>
      <c r="B120" s="35"/>
      <c r="C120" s="29" t="s">
        <v>30</v>
      </c>
      <c r="D120" s="36"/>
      <c r="E120" s="36"/>
      <c r="F120" s="27" t="str">
        <f>IF(E18="","",E18)</f>
        <v>Vyplň údaj</v>
      </c>
      <c r="G120" s="36"/>
      <c r="H120" s="36"/>
      <c r="I120" s="29" t="s">
        <v>37</v>
      </c>
      <c r="J120" s="32" t="str">
        <f>E24</f>
        <v>Ladislav Konvalina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59"/>
      <c r="B122" s="160"/>
      <c r="C122" s="161" t="s">
        <v>111</v>
      </c>
      <c r="D122" s="162" t="s">
        <v>65</v>
      </c>
      <c r="E122" s="162" t="s">
        <v>61</v>
      </c>
      <c r="F122" s="162" t="s">
        <v>62</v>
      </c>
      <c r="G122" s="162" t="s">
        <v>112</v>
      </c>
      <c r="H122" s="162" t="s">
        <v>113</v>
      </c>
      <c r="I122" s="162" t="s">
        <v>114</v>
      </c>
      <c r="J122" s="162" t="s">
        <v>100</v>
      </c>
      <c r="K122" s="163" t="s">
        <v>115</v>
      </c>
      <c r="L122" s="164"/>
      <c r="M122" s="75" t="s">
        <v>1</v>
      </c>
      <c r="N122" s="76" t="s">
        <v>44</v>
      </c>
      <c r="O122" s="76" t="s">
        <v>116</v>
      </c>
      <c r="P122" s="76" t="s">
        <v>117</v>
      </c>
      <c r="Q122" s="76" t="s">
        <v>118</v>
      </c>
      <c r="R122" s="76" t="s">
        <v>119</v>
      </c>
      <c r="S122" s="76" t="s">
        <v>120</v>
      </c>
      <c r="T122" s="77" t="s">
        <v>121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5" s="2" customFormat="1" ht="22.9" customHeight="1">
      <c r="A123" s="34"/>
      <c r="B123" s="35"/>
      <c r="C123" s="82" t="s">
        <v>122</v>
      </c>
      <c r="D123" s="36"/>
      <c r="E123" s="36"/>
      <c r="F123" s="36"/>
      <c r="G123" s="36"/>
      <c r="H123" s="36"/>
      <c r="I123" s="36"/>
      <c r="J123" s="165">
        <f>BK123</f>
        <v>0</v>
      </c>
      <c r="K123" s="36"/>
      <c r="L123" s="39"/>
      <c r="M123" s="78"/>
      <c r="N123" s="166"/>
      <c r="O123" s="79"/>
      <c r="P123" s="167">
        <f>P124</f>
        <v>0</v>
      </c>
      <c r="Q123" s="79"/>
      <c r="R123" s="167">
        <f>R124</f>
        <v>1295.1995797199997</v>
      </c>
      <c r="S123" s="79"/>
      <c r="T123" s="168">
        <f>T124</f>
        <v>862.7254999999999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79</v>
      </c>
      <c r="AU123" s="17" t="s">
        <v>102</v>
      </c>
      <c r="BK123" s="169">
        <f>BK124</f>
        <v>0</v>
      </c>
    </row>
    <row r="124" spans="1:65" s="12" customFormat="1" ht="25.9" customHeight="1">
      <c r="B124" s="170"/>
      <c r="C124" s="171"/>
      <c r="D124" s="172" t="s">
        <v>79</v>
      </c>
      <c r="E124" s="173" t="s">
        <v>123</v>
      </c>
      <c r="F124" s="173" t="s">
        <v>124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P125+P339+P368+P472+P530+P533</f>
        <v>0</v>
      </c>
      <c r="Q124" s="178"/>
      <c r="R124" s="179">
        <f>R125+R339+R368+R472+R530+R533</f>
        <v>1295.1995797199997</v>
      </c>
      <c r="S124" s="178"/>
      <c r="T124" s="180">
        <f>T125+T339+T368+T472+T530+T533</f>
        <v>862.7254999999999</v>
      </c>
      <c r="AR124" s="181" t="s">
        <v>88</v>
      </c>
      <c r="AT124" s="182" t="s">
        <v>79</v>
      </c>
      <c r="AU124" s="182" t="s">
        <v>80</v>
      </c>
      <c r="AY124" s="181" t="s">
        <v>125</v>
      </c>
      <c r="BK124" s="183">
        <f>BK125+BK339+BK368+BK472+BK530+BK533</f>
        <v>0</v>
      </c>
    </row>
    <row r="125" spans="1:65" s="12" customFormat="1" ht="22.9" customHeight="1">
      <c r="B125" s="170"/>
      <c r="C125" s="171"/>
      <c r="D125" s="172" t="s">
        <v>79</v>
      </c>
      <c r="E125" s="184" t="s">
        <v>88</v>
      </c>
      <c r="F125" s="184" t="s">
        <v>126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SUM(P126:P338)</f>
        <v>0</v>
      </c>
      <c r="Q125" s="178"/>
      <c r="R125" s="179">
        <f>SUM(R126:R338)</f>
        <v>1200.34898</v>
      </c>
      <c r="S125" s="178"/>
      <c r="T125" s="180">
        <f>SUM(T126:T338)</f>
        <v>862.7254999999999</v>
      </c>
      <c r="AR125" s="181" t="s">
        <v>88</v>
      </c>
      <c r="AT125" s="182" t="s">
        <v>79</v>
      </c>
      <c r="AU125" s="182" t="s">
        <v>88</v>
      </c>
      <c r="AY125" s="181" t="s">
        <v>125</v>
      </c>
      <c r="BK125" s="183">
        <f>SUM(BK126:BK338)</f>
        <v>0</v>
      </c>
    </row>
    <row r="126" spans="1:65" s="2" customFormat="1" ht="24.2" customHeight="1">
      <c r="A126" s="34"/>
      <c r="B126" s="35"/>
      <c r="C126" s="186" t="s">
        <v>88</v>
      </c>
      <c r="D126" s="186" t="s">
        <v>127</v>
      </c>
      <c r="E126" s="187" t="s">
        <v>128</v>
      </c>
      <c r="F126" s="188" t="s">
        <v>129</v>
      </c>
      <c r="G126" s="189" t="s">
        <v>130</v>
      </c>
      <c r="H126" s="190">
        <v>22</v>
      </c>
      <c r="I126" s="191"/>
      <c r="J126" s="192">
        <f>ROUND(I126*H126,2)</f>
        <v>0</v>
      </c>
      <c r="K126" s="188" t="s">
        <v>131</v>
      </c>
      <c r="L126" s="39"/>
      <c r="M126" s="193" t="s">
        <v>1</v>
      </c>
      <c r="N126" s="194" t="s">
        <v>45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0.26</v>
      </c>
      <c r="T126" s="196">
        <f>S126*H126</f>
        <v>5.7200000000000006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132</v>
      </c>
      <c r="AT126" s="197" t="s">
        <v>127</v>
      </c>
      <c r="AU126" s="197" t="s">
        <v>90</v>
      </c>
      <c r="AY126" s="17" t="s">
        <v>125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88</v>
      </c>
      <c r="BK126" s="198">
        <f>ROUND(I126*H126,2)</f>
        <v>0</v>
      </c>
      <c r="BL126" s="17" t="s">
        <v>132</v>
      </c>
      <c r="BM126" s="197" t="s">
        <v>133</v>
      </c>
    </row>
    <row r="127" spans="1:65" s="2" customFormat="1" ht="39">
      <c r="A127" s="34"/>
      <c r="B127" s="35"/>
      <c r="C127" s="36"/>
      <c r="D127" s="199" t="s">
        <v>134</v>
      </c>
      <c r="E127" s="36"/>
      <c r="F127" s="200" t="s">
        <v>135</v>
      </c>
      <c r="G127" s="36"/>
      <c r="H127" s="36"/>
      <c r="I127" s="201"/>
      <c r="J127" s="36"/>
      <c r="K127" s="36"/>
      <c r="L127" s="39"/>
      <c r="M127" s="202"/>
      <c r="N127" s="203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134</v>
      </c>
      <c r="AU127" s="17" t="s">
        <v>90</v>
      </c>
    </row>
    <row r="128" spans="1:65" s="13" customFormat="1" ht="11.25">
      <c r="B128" s="204"/>
      <c r="C128" s="205"/>
      <c r="D128" s="199" t="s">
        <v>136</v>
      </c>
      <c r="E128" s="206" t="s">
        <v>1</v>
      </c>
      <c r="F128" s="207" t="s">
        <v>137</v>
      </c>
      <c r="G128" s="205"/>
      <c r="H128" s="206" t="s">
        <v>1</v>
      </c>
      <c r="I128" s="208"/>
      <c r="J128" s="205"/>
      <c r="K128" s="205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136</v>
      </c>
      <c r="AU128" s="213" t="s">
        <v>90</v>
      </c>
      <c r="AV128" s="13" t="s">
        <v>88</v>
      </c>
      <c r="AW128" s="13" t="s">
        <v>36</v>
      </c>
      <c r="AX128" s="13" t="s">
        <v>80</v>
      </c>
      <c r="AY128" s="213" t="s">
        <v>125</v>
      </c>
    </row>
    <row r="129" spans="1:65" s="13" customFormat="1" ht="11.25">
      <c r="B129" s="204"/>
      <c r="C129" s="205"/>
      <c r="D129" s="199" t="s">
        <v>136</v>
      </c>
      <c r="E129" s="206" t="s">
        <v>1</v>
      </c>
      <c r="F129" s="207" t="s">
        <v>138</v>
      </c>
      <c r="G129" s="205"/>
      <c r="H129" s="206" t="s">
        <v>1</v>
      </c>
      <c r="I129" s="208"/>
      <c r="J129" s="205"/>
      <c r="K129" s="205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136</v>
      </c>
      <c r="AU129" s="213" t="s">
        <v>90</v>
      </c>
      <c r="AV129" s="13" t="s">
        <v>88</v>
      </c>
      <c r="AW129" s="13" t="s">
        <v>36</v>
      </c>
      <c r="AX129" s="13" t="s">
        <v>80</v>
      </c>
      <c r="AY129" s="213" t="s">
        <v>125</v>
      </c>
    </row>
    <row r="130" spans="1:65" s="14" customFormat="1" ht="11.25">
      <c r="B130" s="214"/>
      <c r="C130" s="215"/>
      <c r="D130" s="199" t="s">
        <v>136</v>
      </c>
      <c r="E130" s="216" t="s">
        <v>1</v>
      </c>
      <c r="F130" s="217" t="s">
        <v>139</v>
      </c>
      <c r="G130" s="215"/>
      <c r="H130" s="218">
        <v>22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136</v>
      </c>
      <c r="AU130" s="224" t="s">
        <v>90</v>
      </c>
      <c r="AV130" s="14" t="s">
        <v>90</v>
      </c>
      <c r="AW130" s="14" t="s">
        <v>36</v>
      </c>
      <c r="AX130" s="14" t="s">
        <v>80</v>
      </c>
      <c r="AY130" s="224" t="s">
        <v>125</v>
      </c>
    </row>
    <row r="131" spans="1:65" s="15" customFormat="1" ht="11.25">
      <c r="B131" s="225"/>
      <c r="C131" s="226"/>
      <c r="D131" s="199" t="s">
        <v>136</v>
      </c>
      <c r="E131" s="227" t="s">
        <v>1</v>
      </c>
      <c r="F131" s="228" t="s">
        <v>140</v>
      </c>
      <c r="G131" s="226"/>
      <c r="H131" s="229">
        <v>22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136</v>
      </c>
      <c r="AU131" s="235" t="s">
        <v>90</v>
      </c>
      <c r="AV131" s="15" t="s">
        <v>132</v>
      </c>
      <c r="AW131" s="15" t="s">
        <v>4</v>
      </c>
      <c r="AX131" s="15" t="s">
        <v>88</v>
      </c>
      <c r="AY131" s="235" t="s">
        <v>125</v>
      </c>
    </row>
    <row r="132" spans="1:65" s="2" customFormat="1" ht="24.2" customHeight="1">
      <c r="A132" s="34"/>
      <c r="B132" s="35"/>
      <c r="C132" s="186" t="s">
        <v>90</v>
      </c>
      <c r="D132" s="186" t="s">
        <v>127</v>
      </c>
      <c r="E132" s="187" t="s">
        <v>141</v>
      </c>
      <c r="F132" s="188" t="s">
        <v>142</v>
      </c>
      <c r="G132" s="189" t="s">
        <v>130</v>
      </c>
      <c r="H132" s="190">
        <v>8.8000000000000007</v>
      </c>
      <c r="I132" s="191"/>
      <c r="J132" s="192">
        <f>ROUND(I132*H132,2)</f>
        <v>0</v>
      </c>
      <c r="K132" s="188" t="s">
        <v>131</v>
      </c>
      <c r="L132" s="39"/>
      <c r="M132" s="193" t="s">
        <v>1</v>
      </c>
      <c r="N132" s="194" t="s">
        <v>45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0.28999999999999998</v>
      </c>
      <c r="T132" s="196">
        <f>S132*H132</f>
        <v>2.552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132</v>
      </c>
      <c r="AT132" s="197" t="s">
        <v>127</v>
      </c>
      <c r="AU132" s="197" t="s">
        <v>90</v>
      </c>
      <c r="AY132" s="17" t="s">
        <v>125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88</v>
      </c>
      <c r="BK132" s="198">
        <f>ROUND(I132*H132,2)</f>
        <v>0</v>
      </c>
      <c r="BL132" s="17" t="s">
        <v>132</v>
      </c>
      <c r="BM132" s="197" t="s">
        <v>143</v>
      </c>
    </row>
    <row r="133" spans="1:65" s="2" customFormat="1" ht="39">
      <c r="A133" s="34"/>
      <c r="B133" s="35"/>
      <c r="C133" s="36"/>
      <c r="D133" s="199" t="s">
        <v>134</v>
      </c>
      <c r="E133" s="36"/>
      <c r="F133" s="200" t="s">
        <v>144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134</v>
      </c>
      <c r="AU133" s="17" t="s">
        <v>90</v>
      </c>
    </row>
    <row r="134" spans="1:65" s="13" customFormat="1" ht="11.25">
      <c r="B134" s="204"/>
      <c r="C134" s="205"/>
      <c r="D134" s="199" t="s">
        <v>136</v>
      </c>
      <c r="E134" s="206" t="s">
        <v>1</v>
      </c>
      <c r="F134" s="207" t="s">
        <v>137</v>
      </c>
      <c r="G134" s="205"/>
      <c r="H134" s="206" t="s">
        <v>1</v>
      </c>
      <c r="I134" s="208"/>
      <c r="J134" s="205"/>
      <c r="K134" s="205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136</v>
      </c>
      <c r="AU134" s="213" t="s">
        <v>90</v>
      </c>
      <c r="AV134" s="13" t="s">
        <v>88</v>
      </c>
      <c r="AW134" s="13" t="s">
        <v>36</v>
      </c>
      <c r="AX134" s="13" t="s">
        <v>80</v>
      </c>
      <c r="AY134" s="213" t="s">
        <v>125</v>
      </c>
    </row>
    <row r="135" spans="1:65" s="13" customFormat="1" ht="11.25">
      <c r="B135" s="204"/>
      <c r="C135" s="205"/>
      <c r="D135" s="199" t="s">
        <v>136</v>
      </c>
      <c r="E135" s="206" t="s">
        <v>1</v>
      </c>
      <c r="F135" s="207" t="s">
        <v>138</v>
      </c>
      <c r="G135" s="205"/>
      <c r="H135" s="206" t="s">
        <v>1</v>
      </c>
      <c r="I135" s="208"/>
      <c r="J135" s="205"/>
      <c r="K135" s="205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136</v>
      </c>
      <c r="AU135" s="213" t="s">
        <v>90</v>
      </c>
      <c r="AV135" s="13" t="s">
        <v>88</v>
      </c>
      <c r="AW135" s="13" t="s">
        <v>36</v>
      </c>
      <c r="AX135" s="13" t="s">
        <v>80</v>
      </c>
      <c r="AY135" s="213" t="s">
        <v>125</v>
      </c>
    </row>
    <row r="136" spans="1:65" s="14" customFormat="1" ht="11.25">
      <c r="B136" s="214"/>
      <c r="C136" s="215"/>
      <c r="D136" s="199" t="s">
        <v>136</v>
      </c>
      <c r="E136" s="216" t="s">
        <v>1</v>
      </c>
      <c r="F136" s="217" t="s">
        <v>145</v>
      </c>
      <c r="G136" s="215"/>
      <c r="H136" s="218">
        <v>8.8000000000000007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136</v>
      </c>
      <c r="AU136" s="224" t="s">
        <v>90</v>
      </c>
      <c r="AV136" s="14" t="s">
        <v>90</v>
      </c>
      <c r="AW136" s="14" t="s">
        <v>36</v>
      </c>
      <c r="AX136" s="14" t="s">
        <v>80</v>
      </c>
      <c r="AY136" s="224" t="s">
        <v>125</v>
      </c>
    </row>
    <row r="137" spans="1:65" s="15" customFormat="1" ht="11.25">
      <c r="B137" s="225"/>
      <c r="C137" s="226"/>
      <c r="D137" s="199" t="s">
        <v>136</v>
      </c>
      <c r="E137" s="227" t="s">
        <v>1</v>
      </c>
      <c r="F137" s="228" t="s">
        <v>140</v>
      </c>
      <c r="G137" s="226"/>
      <c r="H137" s="229">
        <v>8.8000000000000007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136</v>
      </c>
      <c r="AU137" s="235" t="s">
        <v>90</v>
      </c>
      <c r="AV137" s="15" t="s">
        <v>132</v>
      </c>
      <c r="AW137" s="15" t="s">
        <v>4</v>
      </c>
      <c r="AX137" s="15" t="s">
        <v>88</v>
      </c>
      <c r="AY137" s="235" t="s">
        <v>125</v>
      </c>
    </row>
    <row r="138" spans="1:65" s="2" customFormat="1" ht="24.2" customHeight="1">
      <c r="A138" s="34"/>
      <c r="B138" s="35"/>
      <c r="C138" s="186" t="s">
        <v>146</v>
      </c>
      <c r="D138" s="186" t="s">
        <v>127</v>
      </c>
      <c r="E138" s="187" t="s">
        <v>147</v>
      </c>
      <c r="F138" s="188" t="s">
        <v>148</v>
      </c>
      <c r="G138" s="189" t="s">
        <v>130</v>
      </c>
      <c r="H138" s="190">
        <v>585.29999999999995</v>
      </c>
      <c r="I138" s="191"/>
      <c r="J138" s="192">
        <f>ROUND(I138*H138,2)</f>
        <v>0</v>
      </c>
      <c r="K138" s="188" t="s">
        <v>131</v>
      </c>
      <c r="L138" s="39"/>
      <c r="M138" s="193" t="s">
        <v>1</v>
      </c>
      <c r="N138" s="194" t="s">
        <v>45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0.75</v>
      </c>
      <c r="T138" s="196">
        <f>S138*H138</f>
        <v>438.97499999999997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132</v>
      </c>
      <c r="AT138" s="197" t="s">
        <v>127</v>
      </c>
      <c r="AU138" s="197" t="s">
        <v>90</v>
      </c>
      <c r="AY138" s="17" t="s">
        <v>125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88</v>
      </c>
      <c r="BK138" s="198">
        <f>ROUND(I138*H138,2)</f>
        <v>0</v>
      </c>
      <c r="BL138" s="17" t="s">
        <v>132</v>
      </c>
      <c r="BM138" s="197" t="s">
        <v>149</v>
      </c>
    </row>
    <row r="139" spans="1:65" s="2" customFormat="1" ht="39">
      <c r="A139" s="34"/>
      <c r="B139" s="35"/>
      <c r="C139" s="36"/>
      <c r="D139" s="199" t="s">
        <v>134</v>
      </c>
      <c r="E139" s="36"/>
      <c r="F139" s="200" t="s">
        <v>150</v>
      </c>
      <c r="G139" s="36"/>
      <c r="H139" s="36"/>
      <c r="I139" s="201"/>
      <c r="J139" s="36"/>
      <c r="K139" s="36"/>
      <c r="L139" s="39"/>
      <c r="M139" s="202"/>
      <c r="N139" s="203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134</v>
      </c>
      <c r="AU139" s="17" t="s">
        <v>90</v>
      </c>
    </row>
    <row r="140" spans="1:65" s="13" customFormat="1" ht="11.25">
      <c r="B140" s="204"/>
      <c r="C140" s="205"/>
      <c r="D140" s="199" t="s">
        <v>136</v>
      </c>
      <c r="E140" s="206" t="s">
        <v>1</v>
      </c>
      <c r="F140" s="207" t="s">
        <v>151</v>
      </c>
      <c r="G140" s="205"/>
      <c r="H140" s="206" t="s">
        <v>1</v>
      </c>
      <c r="I140" s="208"/>
      <c r="J140" s="205"/>
      <c r="K140" s="205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136</v>
      </c>
      <c r="AU140" s="213" t="s">
        <v>90</v>
      </c>
      <c r="AV140" s="13" t="s">
        <v>88</v>
      </c>
      <c r="AW140" s="13" t="s">
        <v>36</v>
      </c>
      <c r="AX140" s="13" t="s">
        <v>80</v>
      </c>
      <c r="AY140" s="213" t="s">
        <v>125</v>
      </c>
    </row>
    <row r="141" spans="1:65" s="13" customFormat="1" ht="11.25">
      <c r="B141" s="204"/>
      <c r="C141" s="205"/>
      <c r="D141" s="199" t="s">
        <v>136</v>
      </c>
      <c r="E141" s="206" t="s">
        <v>1</v>
      </c>
      <c r="F141" s="207" t="s">
        <v>152</v>
      </c>
      <c r="G141" s="205"/>
      <c r="H141" s="206" t="s">
        <v>1</v>
      </c>
      <c r="I141" s="208"/>
      <c r="J141" s="205"/>
      <c r="K141" s="205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136</v>
      </c>
      <c r="AU141" s="213" t="s">
        <v>90</v>
      </c>
      <c r="AV141" s="13" t="s">
        <v>88</v>
      </c>
      <c r="AW141" s="13" t="s">
        <v>36</v>
      </c>
      <c r="AX141" s="13" t="s">
        <v>80</v>
      </c>
      <c r="AY141" s="213" t="s">
        <v>125</v>
      </c>
    </row>
    <row r="142" spans="1:65" s="13" customFormat="1" ht="11.25">
      <c r="B142" s="204"/>
      <c r="C142" s="205"/>
      <c r="D142" s="199" t="s">
        <v>136</v>
      </c>
      <c r="E142" s="206" t="s">
        <v>1</v>
      </c>
      <c r="F142" s="207" t="s">
        <v>153</v>
      </c>
      <c r="G142" s="205"/>
      <c r="H142" s="206" t="s">
        <v>1</v>
      </c>
      <c r="I142" s="208"/>
      <c r="J142" s="205"/>
      <c r="K142" s="205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136</v>
      </c>
      <c r="AU142" s="213" t="s">
        <v>90</v>
      </c>
      <c r="AV142" s="13" t="s">
        <v>88</v>
      </c>
      <c r="AW142" s="13" t="s">
        <v>36</v>
      </c>
      <c r="AX142" s="13" t="s">
        <v>80</v>
      </c>
      <c r="AY142" s="213" t="s">
        <v>125</v>
      </c>
    </row>
    <row r="143" spans="1:65" s="14" customFormat="1" ht="11.25">
      <c r="B143" s="214"/>
      <c r="C143" s="215"/>
      <c r="D143" s="199" t="s">
        <v>136</v>
      </c>
      <c r="E143" s="216" t="s">
        <v>1</v>
      </c>
      <c r="F143" s="217" t="s">
        <v>154</v>
      </c>
      <c r="G143" s="215"/>
      <c r="H143" s="218">
        <v>491.2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136</v>
      </c>
      <c r="AU143" s="224" t="s">
        <v>90</v>
      </c>
      <c r="AV143" s="14" t="s">
        <v>90</v>
      </c>
      <c r="AW143" s="14" t="s">
        <v>36</v>
      </c>
      <c r="AX143" s="14" t="s">
        <v>80</v>
      </c>
      <c r="AY143" s="224" t="s">
        <v>125</v>
      </c>
    </row>
    <row r="144" spans="1:65" s="13" customFormat="1" ht="11.25">
      <c r="B144" s="204"/>
      <c r="C144" s="205"/>
      <c r="D144" s="199" t="s">
        <v>136</v>
      </c>
      <c r="E144" s="206" t="s">
        <v>1</v>
      </c>
      <c r="F144" s="207" t="s">
        <v>155</v>
      </c>
      <c r="G144" s="205"/>
      <c r="H144" s="206" t="s">
        <v>1</v>
      </c>
      <c r="I144" s="208"/>
      <c r="J144" s="205"/>
      <c r="K144" s="205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136</v>
      </c>
      <c r="AU144" s="213" t="s">
        <v>90</v>
      </c>
      <c r="AV144" s="13" t="s">
        <v>88</v>
      </c>
      <c r="AW144" s="13" t="s">
        <v>36</v>
      </c>
      <c r="AX144" s="13" t="s">
        <v>80</v>
      </c>
      <c r="AY144" s="213" t="s">
        <v>125</v>
      </c>
    </row>
    <row r="145" spans="1:65" s="14" customFormat="1" ht="11.25">
      <c r="B145" s="214"/>
      <c r="C145" s="215"/>
      <c r="D145" s="199" t="s">
        <v>136</v>
      </c>
      <c r="E145" s="216" t="s">
        <v>1</v>
      </c>
      <c r="F145" s="217" t="s">
        <v>156</v>
      </c>
      <c r="G145" s="215"/>
      <c r="H145" s="218">
        <v>4.8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136</v>
      </c>
      <c r="AU145" s="224" t="s">
        <v>90</v>
      </c>
      <c r="AV145" s="14" t="s">
        <v>90</v>
      </c>
      <c r="AW145" s="14" t="s">
        <v>36</v>
      </c>
      <c r="AX145" s="14" t="s">
        <v>80</v>
      </c>
      <c r="AY145" s="224" t="s">
        <v>125</v>
      </c>
    </row>
    <row r="146" spans="1:65" s="13" customFormat="1" ht="11.25">
      <c r="B146" s="204"/>
      <c r="C146" s="205"/>
      <c r="D146" s="199" t="s">
        <v>136</v>
      </c>
      <c r="E146" s="206" t="s">
        <v>1</v>
      </c>
      <c r="F146" s="207" t="s">
        <v>157</v>
      </c>
      <c r="G146" s="205"/>
      <c r="H146" s="206" t="s">
        <v>1</v>
      </c>
      <c r="I146" s="208"/>
      <c r="J146" s="205"/>
      <c r="K146" s="205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136</v>
      </c>
      <c r="AU146" s="213" t="s">
        <v>90</v>
      </c>
      <c r="AV146" s="13" t="s">
        <v>88</v>
      </c>
      <c r="AW146" s="13" t="s">
        <v>36</v>
      </c>
      <c r="AX146" s="13" t="s">
        <v>80</v>
      </c>
      <c r="AY146" s="213" t="s">
        <v>125</v>
      </c>
    </row>
    <row r="147" spans="1:65" s="14" customFormat="1" ht="11.25">
      <c r="B147" s="214"/>
      <c r="C147" s="215"/>
      <c r="D147" s="199" t="s">
        <v>136</v>
      </c>
      <c r="E147" s="216" t="s">
        <v>1</v>
      </c>
      <c r="F147" s="217" t="s">
        <v>156</v>
      </c>
      <c r="G147" s="215"/>
      <c r="H147" s="218">
        <v>4.8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136</v>
      </c>
      <c r="AU147" s="224" t="s">
        <v>90</v>
      </c>
      <c r="AV147" s="14" t="s">
        <v>90</v>
      </c>
      <c r="AW147" s="14" t="s">
        <v>36</v>
      </c>
      <c r="AX147" s="14" t="s">
        <v>80</v>
      </c>
      <c r="AY147" s="224" t="s">
        <v>125</v>
      </c>
    </row>
    <row r="148" spans="1:65" s="13" customFormat="1" ht="11.25">
      <c r="B148" s="204"/>
      <c r="C148" s="205"/>
      <c r="D148" s="199" t="s">
        <v>136</v>
      </c>
      <c r="E148" s="206" t="s">
        <v>1</v>
      </c>
      <c r="F148" s="207" t="s">
        <v>138</v>
      </c>
      <c r="G148" s="205"/>
      <c r="H148" s="206" t="s">
        <v>1</v>
      </c>
      <c r="I148" s="208"/>
      <c r="J148" s="205"/>
      <c r="K148" s="205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136</v>
      </c>
      <c r="AU148" s="213" t="s">
        <v>90</v>
      </c>
      <c r="AV148" s="13" t="s">
        <v>88</v>
      </c>
      <c r="AW148" s="13" t="s">
        <v>36</v>
      </c>
      <c r="AX148" s="13" t="s">
        <v>80</v>
      </c>
      <c r="AY148" s="213" t="s">
        <v>125</v>
      </c>
    </row>
    <row r="149" spans="1:65" s="14" customFormat="1" ht="11.25">
      <c r="B149" s="214"/>
      <c r="C149" s="215"/>
      <c r="D149" s="199" t="s">
        <v>136</v>
      </c>
      <c r="E149" s="216" t="s">
        <v>1</v>
      </c>
      <c r="F149" s="217" t="s">
        <v>158</v>
      </c>
      <c r="G149" s="215"/>
      <c r="H149" s="218">
        <v>84.5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136</v>
      </c>
      <c r="AU149" s="224" t="s">
        <v>90</v>
      </c>
      <c r="AV149" s="14" t="s">
        <v>90</v>
      </c>
      <c r="AW149" s="14" t="s">
        <v>36</v>
      </c>
      <c r="AX149" s="14" t="s">
        <v>80</v>
      </c>
      <c r="AY149" s="224" t="s">
        <v>125</v>
      </c>
    </row>
    <row r="150" spans="1:65" s="15" customFormat="1" ht="11.25">
      <c r="B150" s="225"/>
      <c r="C150" s="226"/>
      <c r="D150" s="199" t="s">
        <v>136</v>
      </c>
      <c r="E150" s="227" t="s">
        <v>1</v>
      </c>
      <c r="F150" s="228" t="s">
        <v>140</v>
      </c>
      <c r="G150" s="226"/>
      <c r="H150" s="229">
        <v>585.29999999999995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136</v>
      </c>
      <c r="AU150" s="235" t="s">
        <v>90</v>
      </c>
      <c r="AV150" s="15" t="s">
        <v>132</v>
      </c>
      <c r="AW150" s="15" t="s">
        <v>4</v>
      </c>
      <c r="AX150" s="15" t="s">
        <v>88</v>
      </c>
      <c r="AY150" s="235" t="s">
        <v>125</v>
      </c>
    </row>
    <row r="151" spans="1:65" s="2" customFormat="1" ht="24.2" customHeight="1">
      <c r="A151" s="34"/>
      <c r="B151" s="35"/>
      <c r="C151" s="186" t="s">
        <v>132</v>
      </c>
      <c r="D151" s="186" t="s">
        <v>127</v>
      </c>
      <c r="E151" s="187" t="s">
        <v>159</v>
      </c>
      <c r="F151" s="188" t="s">
        <v>160</v>
      </c>
      <c r="G151" s="189" t="s">
        <v>130</v>
      </c>
      <c r="H151" s="190">
        <v>930.8</v>
      </c>
      <c r="I151" s="191"/>
      <c r="J151" s="192">
        <f>ROUND(I151*H151,2)</f>
        <v>0</v>
      </c>
      <c r="K151" s="188" t="s">
        <v>131</v>
      </c>
      <c r="L151" s="39"/>
      <c r="M151" s="193" t="s">
        <v>1</v>
      </c>
      <c r="N151" s="194" t="s">
        <v>45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0.22</v>
      </c>
      <c r="T151" s="196">
        <f>S151*H151</f>
        <v>204.77599999999998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132</v>
      </c>
      <c r="AT151" s="197" t="s">
        <v>127</v>
      </c>
      <c r="AU151" s="197" t="s">
        <v>90</v>
      </c>
      <c r="AY151" s="17" t="s">
        <v>125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88</v>
      </c>
      <c r="BK151" s="198">
        <f>ROUND(I151*H151,2)</f>
        <v>0</v>
      </c>
      <c r="BL151" s="17" t="s">
        <v>132</v>
      </c>
      <c r="BM151" s="197" t="s">
        <v>161</v>
      </c>
    </row>
    <row r="152" spans="1:65" s="2" customFormat="1" ht="39">
      <c r="A152" s="34"/>
      <c r="B152" s="35"/>
      <c r="C152" s="36"/>
      <c r="D152" s="199" t="s">
        <v>134</v>
      </c>
      <c r="E152" s="36"/>
      <c r="F152" s="200" t="s">
        <v>162</v>
      </c>
      <c r="G152" s="36"/>
      <c r="H152" s="36"/>
      <c r="I152" s="201"/>
      <c r="J152" s="36"/>
      <c r="K152" s="36"/>
      <c r="L152" s="39"/>
      <c r="M152" s="202"/>
      <c r="N152" s="203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134</v>
      </c>
      <c r="AU152" s="17" t="s">
        <v>90</v>
      </c>
    </row>
    <row r="153" spans="1:65" s="13" customFormat="1" ht="11.25">
      <c r="B153" s="204"/>
      <c r="C153" s="205"/>
      <c r="D153" s="199" t="s">
        <v>136</v>
      </c>
      <c r="E153" s="206" t="s">
        <v>1</v>
      </c>
      <c r="F153" s="207" t="s">
        <v>151</v>
      </c>
      <c r="G153" s="205"/>
      <c r="H153" s="206" t="s">
        <v>1</v>
      </c>
      <c r="I153" s="208"/>
      <c r="J153" s="205"/>
      <c r="K153" s="205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136</v>
      </c>
      <c r="AU153" s="213" t="s">
        <v>90</v>
      </c>
      <c r="AV153" s="13" t="s">
        <v>88</v>
      </c>
      <c r="AW153" s="13" t="s">
        <v>36</v>
      </c>
      <c r="AX153" s="13" t="s">
        <v>80</v>
      </c>
      <c r="AY153" s="213" t="s">
        <v>125</v>
      </c>
    </row>
    <row r="154" spans="1:65" s="13" customFormat="1" ht="11.25">
      <c r="B154" s="204"/>
      <c r="C154" s="205"/>
      <c r="D154" s="199" t="s">
        <v>136</v>
      </c>
      <c r="E154" s="206" t="s">
        <v>1</v>
      </c>
      <c r="F154" s="207" t="s">
        <v>152</v>
      </c>
      <c r="G154" s="205"/>
      <c r="H154" s="206" t="s">
        <v>1</v>
      </c>
      <c r="I154" s="208"/>
      <c r="J154" s="205"/>
      <c r="K154" s="205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136</v>
      </c>
      <c r="AU154" s="213" t="s">
        <v>90</v>
      </c>
      <c r="AV154" s="13" t="s">
        <v>88</v>
      </c>
      <c r="AW154" s="13" t="s">
        <v>36</v>
      </c>
      <c r="AX154" s="13" t="s">
        <v>80</v>
      </c>
      <c r="AY154" s="213" t="s">
        <v>125</v>
      </c>
    </row>
    <row r="155" spans="1:65" s="13" customFormat="1" ht="11.25">
      <c r="B155" s="204"/>
      <c r="C155" s="205"/>
      <c r="D155" s="199" t="s">
        <v>136</v>
      </c>
      <c r="E155" s="206" t="s">
        <v>1</v>
      </c>
      <c r="F155" s="207" t="s">
        <v>153</v>
      </c>
      <c r="G155" s="205"/>
      <c r="H155" s="206" t="s">
        <v>1</v>
      </c>
      <c r="I155" s="208"/>
      <c r="J155" s="205"/>
      <c r="K155" s="205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136</v>
      </c>
      <c r="AU155" s="213" t="s">
        <v>90</v>
      </c>
      <c r="AV155" s="13" t="s">
        <v>88</v>
      </c>
      <c r="AW155" s="13" t="s">
        <v>36</v>
      </c>
      <c r="AX155" s="13" t="s">
        <v>80</v>
      </c>
      <c r="AY155" s="213" t="s">
        <v>125</v>
      </c>
    </row>
    <row r="156" spans="1:65" s="14" customFormat="1" ht="11.25">
      <c r="B156" s="214"/>
      <c r="C156" s="215"/>
      <c r="D156" s="199" t="s">
        <v>136</v>
      </c>
      <c r="E156" s="216" t="s">
        <v>1</v>
      </c>
      <c r="F156" s="217" t="s">
        <v>163</v>
      </c>
      <c r="G156" s="215"/>
      <c r="H156" s="218">
        <v>798.2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136</v>
      </c>
      <c r="AU156" s="224" t="s">
        <v>90</v>
      </c>
      <c r="AV156" s="14" t="s">
        <v>90</v>
      </c>
      <c r="AW156" s="14" t="s">
        <v>36</v>
      </c>
      <c r="AX156" s="14" t="s">
        <v>80</v>
      </c>
      <c r="AY156" s="224" t="s">
        <v>125</v>
      </c>
    </row>
    <row r="157" spans="1:65" s="13" customFormat="1" ht="11.25">
      <c r="B157" s="204"/>
      <c r="C157" s="205"/>
      <c r="D157" s="199" t="s">
        <v>136</v>
      </c>
      <c r="E157" s="206" t="s">
        <v>1</v>
      </c>
      <c r="F157" s="207" t="s">
        <v>155</v>
      </c>
      <c r="G157" s="205"/>
      <c r="H157" s="206" t="s">
        <v>1</v>
      </c>
      <c r="I157" s="208"/>
      <c r="J157" s="205"/>
      <c r="K157" s="205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136</v>
      </c>
      <c r="AU157" s="213" t="s">
        <v>90</v>
      </c>
      <c r="AV157" s="13" t="s">
        <v>88</v>
      </c>
      <c r="AW157" s="13" t="s">
        <v>36</v>
      </c>
      <c r="AX157" s="13" t="s">
        <v>80</v>
      </c>
      <c r="AY157" s="213" t="s">
        <v>125</v>
      </c>
    </row>
    <row r="158" spans="1:65" s="14" customFormat="1" ht="11.25">
      <c r="B158" s="214"/>
      <c r="C158" s="215"/>
      <c r="D158" s="199" t="s">
        <v>136</v>
      </c>
      <c r="E158" s="216" t="s">
        <v>1</v>
      </c>
      <c r="F158" s="217" t="s">
        <v>164</v>
      </c>
      <c r="G158" s="215"/>
      <c r="H158" s="218">
        <v>7.8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136</v>
      </c>
      <c r="AU158" s="224" t="s">
        <v>90</v>
      </c>
      <c r="AV158" s="14" t="s">
        <v>90</v>
      </c>
      <c r="AW158" s="14" t="s">
        <v>36</v>
      </c>
      <c r="AX158" s="14" t="s">
        <v>80</v>
      </c>
      <c r="AY158" s="224" t="s">
        <v>125</v>
      </c>
    </row>
    <row r="159" spans="1:65" s="13" customFormat="1" ht="11.25">
      <c r="B159" s="204"/>
      <c r="C159" s="205"/>
      <c r="D159" s="199" t="s">
        <v>136</v>
      </c>
      <c r="E159" s="206" t="s">
        <v>1</v>
      </c>
      <c r="F159" s="207" t="s">
        <v>157</v>
      </c>
      <c r="G159" s="205"/>
      <c r="H159" s="206" t="s">
        <v>1</v>
      </c>
      <c r="I159" s="208"/>
      <c r="J159" s="205"/>
      <c r="K159" s="205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136</v>
      </c>
      <c r="AU159" s="213" t="s">
        <v>90</v>
      </c>
      <c r="AV159" s="13" t="s">
        <v>88</v>
      </c>
      <c r="AW159" s="13" t="s">
        <v>36</v>
      </c>
      <c r="AX159" s="13" t="s">
        <v>80</v>
      </c>
      <c r="AY159" s="213" t="s">
        <v>125</v>
      </c>
    </row>
    <row r="160" spans="1:65" s="14" customFormat="1" ht="11.25">
      <c r="B160" s="214"/>
      <c r="C160" s="215"/>
      <c r="D160" s="199" t="s">
        <v>136</v>
      </c>
      <c r="E160" s="216" t="s">
        <v>1</v>
      </c>
      <c r="F160" s="217" t="s">
        <v>164</v>
      </c>
      <c r="G160" s="215"/>
      <c r="H160" s="218">
        <v>7.8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136</v>
      </c>
      <c r="AU160" s="224" t="s">
        <v>90</v>
      </c>
      <c r="AV160" s="14" t="s">
        <v>90</v>
      </c>
      <c r="AW160" s="14" t="s">
        <v>36</v>
      </c>
      <c r="AX160" s="14" t="s">
        <v>80</v>
      </c>
      <c r="AY160" s="224" t="s">
        <v>125</v>
      </c>
    </row>
    <row r="161" spans="1:65" s="13" customFormat="1" ht="11.25">
      <c r="B161" s="204"/>
      <c r="C161" s="205"/>
      <c r="D161" s="199" t="s">
        <v>136</v>
      </c>
      <c r="E161" s="206" t="s">
        <v>1</v>
      </c>
      <c r="F161" s="207" t="s">
        <v>138</v>
      </c>
      <c r="G161" s="205"/>
      <c r="H161" s="206" t="s">
        <v>1</v>
      </c>
      <c r="I161" s="208"/>
      <c r="J161" s="205"/>
      <c r="K161" s="205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136</v>
      </c>
      <c r="AU161" s="213" t="s">
        <v>90</v>
      </c>
      <c r="AV161" s="13" t="s">
        <v>88</v>
      </c>
      <c r="AW161" s="13" t="s">
        <v>36</v>
      </c>
      <c r="AX161" s="13" t="s">
        <v>80</v>
      </c>
      <c r="AY161" s="213" t="s">
        <v>125</v>
      </c>
    </row>
    <row r="162" spans="1:65" s="14" customFormat="1" ht="11.25">
      <c r="B162" s="214"/>
      <c r="C162" s="215"/>
      <c r="D162" s="199" t="s">
        <v>136</v>
      </c>
      <c r="E162" s="216" t="s">
        <v>1</v>
      </c>
      <c r="F162" s="217" t="s">
        <v>165</v>
      </c>
      <c r="G162" s="215"/>
      <c r="H162" s="218">
        <v>117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136</v>
      </c>
      <c r="AU162" s="224" t="s">
        <v>90</v>
      </c>
      <c r="AV162" s="14" t="s">
        <v>90</v>
      </c>
      <c r="AW162" s="14" t="s">
        <v>36</v>
      </c>
      <c r="AX162" s="14" t="s">
        <v>80</v>
      </c>
      <c r="AY162" s="224" t="s">
        <v>125</v>
      </c>
    </row>
    <row r="163" spans="1:65" s="15" customFormat="1" ht="11.25">
      <c r="B163" s="225"/>
      <c r="C163" s="226"/>
      <c r="D163" s="199" t="s">
        <v>136</v>
      </c>
      <c r="E163" s="227" t="s">
        <v>1</v>
      </c>
      <c r="F163" s="228" t="s">
        <v>140</v>
      </c>
      <c r="G163" s="226"/>
      <c r="H163" s="229">
        <v>930.8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136</v>
      </c>
      <c r="AU163" s="235" t="s">
        <v>90</v>
      </c>
      <c r="AV163" s="15" t="s">
        <v>132</v>
      </c>
      <c r="AW163" s="15" t="s">
        <v>4</v>
      </c>
      <c r="AX163" s="15" t="s">
        <v>88</v>
      </c>
      <c r="AY163" s="235" t="s">
        <v>125</v>
      </c>
    </row>
    <row r="164" spans="1:65" s="2" customFormat="1" ht="24.2" customHeight="1">
      <c r="A164" s="34"/>
      <c r="B164" s="35"/>
      <c r="C164" s="186" t="s">
        <v>166</v>
      </c>
      <c r="D164" s="186" t="s">
        <v>127</v>
      </c>
      <c r="E164" s="187" t="s">
        <v>167</v>
      </c>
      <c r="F164" s="188" t="s">
        <v>168</v>
      </c>
      <c r="G164" s="189" t="s">
        <v>130</v>
      </c>
      <c r="H164" s="190">
        <v>1737.5</v>
      </c>
      <c r="I164" s="191"/>
      <c r="J164" s="192">
        <f>ROUND(I164*H164,2)</f>
        <v>0</v>
      </c>
      <c r="K164" s="188" t="s">
        <v>131</v>
      </c>
      <c r="L164" s="39"/>
      <c r="M164" s="193" t="s">
        <v>1</v>
      </c>
      <c r="N164" s="194" t="s">
        <v>45</v>
      </c>
      <c r="O164" s="71"/>
      <c r="P164" s="195">
        <f>O164*H164</f>
        <v>0</v>
      </c>
      <c r="Q164" s="195">
        <v>9.0000000000000006E-5</v>
      </c>
      <c r="R164" s="195">
        <f>Q164*H164</f>
        <v>0.15637500000000001</v>
      </c>
      <c r="S164" s="195">
        <v>0.115</v>
      </c>
      <c r="T164" s="196">
        <f>S164*H164</f>
        <v>199.8125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132</v>
      </c>
      <c r="AT164" s="197" t="s">
        <v>127</v>
      </c>
      <c r="AU164" s="197" t="s">
        <v>90</v>
      </c>
      <c r="AY164" s="17" t="s">
        <v>125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88</v>
      </c>
      <c r="BK164" s="198">
        <f>ROUND(I164*H164,2)</f>
        <v>0</v>
      </c>
      <c r="BL164" s="17" t="s">
        <v>132</v>
      </c>
      <c r="BM164" s="197" t="s">
        <v>169</v>
      </c>
    </row>
    <row r="165" spans="1:65" s="2" customFormat="1" ht="29.25">
      <c r="A165" s="34"/>
      <c r="B165" s="35"/>
      <c r="C165" s="36"/>
      <c r="D165" s="199" t="s">
        <v>134</v>
      </c>
      <c r="E165" s="36"/>
      <c r="F165" s="200" t="s">
        <v>170</v>
      </c>
      <c r="G165" s="36"/>
      <c r="H165" s="36"/>
      <c r="I165" s="201"/>
      <c r="J165" s="36"/>
      <c r="K165" s="36"/>
      <c r="L165" s="39"/>
      <c r="M165" s="202"/>
      <c r="N165" s="203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134</v>
      </c>
      <c r="AU165" s="17" t="s">
        <v>90</v>
      </c>
    </row>
    <row r="166" spans="1:65" s="13" customFormat="1" ht="11.25">
      <c r="B166" s="204"/>
      <c r="C166" s="205"/>
      <c r="D166" s="199" t="s">
        <v>136</v>
      </c>
      <c r="E166" s="206" t="s">
        <v>1</v>
      </c>
      <c r="F166" s="207" t="s">
        <v>137</v>
      </c>
      <c r="G166" s="205"/>
      <c r="H166" s="206" t="s">
        <v>1</v>
      </c>
      <c r="I166" s="208"/>
      <c r="J166" s="205"/>
      <c r="K166" s="205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136</v>
      </c>
      <c r="AU166" s="213" t="s">
        <v>90</v>
      </c>
      <c r="AV166" s="13" t="s">
        <v>88</v>
      </c>
      <c r="AW166" s="13" t="s">
        <v>36</v>
      </c>
      <c r="AX166" s="13" t="s">
        <v>80</v>
      </c>
      <c r="AY166" s="213" t="s">
        <v>125</v>
      </c>
    </row>
    <row r="167" spans="1:65" s="13" customFormat="1" ht="11.25">
      <c r="B167" s="204"/>
      <c r="C167" s="205"/>
      <c r="D167" s="199" t="s">
        <v>136</v>
      </c>
      <c r="E167" s="206" t="s">
        <v>1</v>
      </c>
      <c r="F167" s="207" t="s">
        <v>152</v>
      </c>
      <c r="G167" s="205"/>
      <c r="H167" s="206" t="s">
        <v>1</v>
      </c>
      <c r="I167" s="208"/>
      <c r="J167" s="205"/>
      <c r="K167" s="205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136</v>
      </c>
      <c r="AU167" s="213" t="s">
        <v>90</v>
      </c>
      <c r="AV167" s="13" t="s">
        <v>88</v>
      </c>
      <c r="AW167" s="13" t="s">
        <v>36</v>
      </c>
      <c r="AX167" s="13" t="s">
        <v>80</v>
      </c>
      <c r="AY167" s="213" t="s">
        <v>125</v>
      </c>
    </row>
    <row r="168" spans="1:65" s="13" customFormat="1" ht="11.25">
      <c r="B168" s="204"/>
      <c r="C168" s="205"/>
      <c r="D168" s="199" t="s">
        <v>136</v>
      </c>
      <c r="E168" s="206" t="s">
        <v>1</v>
      </c>
      <c r="F168" s="207" t="s">
        <v>153</v>
      </c>
      <c r="G168" s="205"/>
      <c r="H168" s="206" t="s">
        <v>1</v>
      </c>
      <c r="I168" s="208"/>
      <c r="J168" s="205"/>
      <c r="K168" s="205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136</v>
      </c>
      <c r="AU168" s="213" t="s">
        <v>90</v>
      </c>
      <c r="AV168" s="13" t="s">
        <v>88</v>
      </c>
      <c r="AW168" s="13" t="s">
        <v>36</v>
      </c>
      <c r="AX168" s="13" t="s">
        <v>80</v>
      </c>
      <c r="AY168" s="213" t="s">
        <v>125</v>
      </c>
    </row>
    <row r="169" spans="1:65" s="14" customFormat="1" ht="11.25">
      <c r="B169" s="214"/>
      <c r="C169" s="215"/>
      <c r="D169" s="199" t="s">
        <v>136</v>
      </c>
      <c r="E169" s="216" t="s">
        <v>1</v>
      </c>
      <c r="F169" s="217" t="s">
        <v>171</v>
      </c>
      <c r="G169" s="215"/>
      <c r="H169" s="218">
        <v>1699.5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136</v>
      </c>
      <c r="AU169" s="224" t="s">
        <v>90</v>
      </c>
      <c r="AV169" s="14" t="s">
        <v>90</v>
      </c>
      <c r="AW169" s="14" t="s">
        <v>36</v>
      </c>
      <c r="AX169" s="14" t="s">
        <v>80</v>
      </c>
      <c r="AY169" s="224" t="s">
        <v>125</v>
      </c>
    </row>
    <row r="170" spans="1:65" s="13" customFormat="1" ht="11.25">
      <c r="B170" s="204"/>
      <c r="C170" s="205"/>
      <c r="D170" s="199" t="s">
        <v>136</v>
      </c>
      <c r="E170" s="206" t="s">
        <v>1</v>
      </c>
      <c r="F170" s="207" t="s">
        <v>155</v>
      </c>
      <c r="G170" s="205"/>
      <c r="H170" s="206" t="s">
        <v>1</v>
      </c>
      <c r="I170" s="208"/>
      <c r="J170" s="205"/>
      <c r="K170" s="205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136</v>
      </c>
      <c r="AU170" s="213" t="s">
        <v>90</v>
      </c>
      <c r="AV170" s="13" t="s">
        <v>88</v>
      </c>
      <c r="AW170" s="13" t="s">
        <v>36</v>
      </c>
      <c r="AX170" s="13" t="s">
        <v>80</v>
      </c>
      <c r="AY170" s="213" t="s">
        <v>125</v>
      </c>
    </row>
    <row r="171" spans="1:65" s="14" customFormat="1" ht="11.25">
      <c r="B171" s="214"/>
      <c r="C171" s="215"/>
      <c r="D171" s="199" t="s">
        <v>136</v>
      </c>
      <c r="E171" s="216" t="s">
        <v>1</v>
      </c>
      <c r="F171" s="217" t="s">
        <v>172</v>
      </c>
      <c r="G171" s="215"/>
      <c r="H171" s="218">
        <v>10.5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136</v>
      </c>
      <c r="AU171" s="224" t="s">
        <v>90</v>
      </c>
      <c r="AV171" s="14" t="s">
        <v>90</v>
      </c>
      <c r="AW171" s="14" t="s">
        <v>36</v>
      </c>
      <c r="AX171" s="14" t="s">
        <v>80</v>
      </c>
      <c r="AY171" s="224" t="s">
        <v>125</v>
      </c>
    </row>
    <row r="172" spans="1:65" s="13" customFormat="1" ht="11.25">
      <c r="B172" s="204"/>
      <c r="C172" s="205"/>
      <c r="D172" s="199" t="s">
        <v>136</v>
      </c>
      <c r="E172" s="206" t="s">
        <v>1</v>
      </c>
      <c r="F172" s="207" t="s">
        <v>173</v>
      </c>
      <c r="G172" s="205"/>
      <c r="H172" s="206" t="s">
        <v>1</v>
      </c>
      <c r="I172" s="208"/>
      <c r="J172" s="205"/>
      <c r="K172" s="205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136</v>
      </c>
      <c r="AU172" s="213" t="s">
        <v>90</v>
      </c>
      <c r="AV172" s="13" t="s">
        <v>88</v>
      </c>
      <c r="AW172" s="13" t="s">
        <v>36</v>
      </c>
      <c r="AX172" s="13" t="s">
        <v>80</v>
      </c>
      <c r="AY172" s="213" t="s">
        <v>125</v>
      </c>
    </row>
    <row r="173" spans="1:65" s="14" customFormat="1" ht="11.25">
      <c r="B173" s="214"/>
      <c r="C173" s="215"/>
      <c r="D173" s="199" t="s">
        <v>136</v>
      </c>
      <c r="E173" s="216" t="s">
        <v>1</v>
      </c>
      <c r="F173" s="217" t="s">
        <v>174</v>
      </c>
      <c r="G173" s="215"/>
      <c r="H173" s="218">
        <v>27.5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136</v>
      </c>
      <c r="AU173" s="224" t="s">
        <v>90</v>
      </c>
      <c r="AV173" s="14" t="s">
        <v>90</v>
      </c>
      <c r="AW173" s="14" t="s">
        <v>36</v>
      </c>
      <c r="AX173" s="14" t="s">
        <v>80</v>
      </c>
      <c r="AY173" s="224" t="s">
        <v>125</v>
      </c>
    </row>
    <row r="174" spans="1:65" s="15" customFormat="1" ht="11.25">
      <c r="B174" s="225"/>
      <c r="C174" s="226"/>
      <c r="D174" s="199" t="s">
        <v>136</v>
      </c>
      <c r="E174" s="227" t="s">
        <v>1</v>
      </c>
      <c r="F174" s="228" t="s">
        <v>140</v>
      </c>
      <c r="G174" s="226"/>
      <c r="H174" s="229">
        <v>1737.5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136</v>
      </c>
      <c r="AU174" s="235" t="s">
        <v>90</v>
      </c>
      <c r="AV174" s="15" t="s">
        <v>132</v>
      </c>
      <c r="AW174" s="15" t="s">
        <v>4</v>
      </c>
      <c r="AX174" s="15" t="s">
        <v>88</v>
      </c>
      <c r="AY174" s="235" t="s">
        <v>125</v>
      </c>
    </row>
    <row r="175" spans="1:65" s="2" customFormat="1" ht="16.5" customHeight="1">
      <c r="A175" s="34"/>
      <c r="B175" s="35"/>
      <c r="C175" s="186" t="s">
        <v>175</v>
      </c>
      <c r="D175" s="186" t="s">
        <v>127</v>
      </c>
      <c r="E175" s="187" t="s">
        <v>176</v>
      </c>
      <c r="F175" s="188" t="s">
        <v>177</v>
      </c>
      <c r="G175" s="189" t="s">
        <v>178</v>
      </c>
      <c r="H175" s="190">
        <v>22</v>
      </c>
      <c r="I175" s="191"/>
      <c r="J175" s="192">
        <f>ROUND(I175*H175,2)</f>
        <v>0</v>
      </c>
      <c r="K175" s="188" t="s">
        <v>131</v>
      </c>
      <c r="L175" s="39"/>
      <c r="M175" s="193" t="s">
        <v>1</v>
      </c>
      <c r="N175" s="194" t="s">
        <v>45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0.28999999999999998</v>
      </c>
      <c r="T175" s="196">
        <f>S175*H175</f>
        <v>6.38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132</v>
      </c>
      <c r="AT175" s="197" t="s">
        <v>127</v>
      </c>
      <c r="AU175" s="197" t="s">
        <v>90</v>
      </c>
      <c r="AY175" s="17" t="s">
        <v>125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88</v>
      </c>
      <c r="BK175" s="198">
        <f>ROUND(I175*H175,2)</f>
        <v>0</v>
      </c>
      <c r="BL175" s="17" t="s">
        <v>132</v>
      </c>
      <c r="BM175" s="197" t="s">
        <v>179</v>
      </c>
    </row>
    <row r="176" spans="1:65" s="2" customFormat="1" ht="11.25">
      <c r="A176" s="34"/>
      <c r="B176" s="35"/>
      <c r="C176" s="36"/>
      <c r="D176" s="199" t="s">
        <v>134</v>
      </c>
      <c r="E176" s="36"/>
      <c r="F176" s="200" t="s">
        <v>177</v>
      </c>
      <c r="G176" s="36"/>
      <c r="H176" s="36"/>
      <c r="I176" s="201"/>
      <c r="J176" s="36"/>
      <c r="K176" s="36"/>
      <c r="L176" s="39"/>
      <c r="M176" s="202"/>
      <c r="N176" s="203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134</v>
      </c>
      <c r="AU176" s="17" t="s">
        <v>90</v>
      </c>
    </row>
    <row r="177" spans="1:65" s="13" customFormat="1" ht="11.25">
      <c r="B177" s="204"/>
      <c r="C177" s="205"/>
      <c r="D177" s="199" t="s">
        <v>136</v>
      </c>
      <c r="E177" s="206" t="s">
        <v>1</v>
      </c>
      <c r="F177" s="207" t="s">
        <v>180</v>
      </c>
      <c r="G177" s="205"/>
      <c r="H177" s="206" t="s">
        <v>1</v>
      </c>
      <c r="I177" s="208"/>
      <c r="J177" s="205"/>
      <c r="K177" s="205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136</v>
      </c>
      <c r="AU177" s="213" t="s">
        <v>90</v>
      </c>
      <c r="AV177" s="13" t="s">
        <v>88</v>
      </c>
      <c r="AW177" s="13" t="s">
        <v>36</v>
      </c>
      <c r="AX177" s="13" t="s">
        <v>80</v>
      </c>
      <c r="AY177" s="213" t="s">
        <v>125</v>
      </c>
    </row>
    <row r="178" spans="1:65" s="13" customFormat="1" ht="11.25">
      <c r="B178" s="204"/>
      <c r="C178" s="205"/>
      <c r="D178" s="199" t="s">
        <v>136</v>
      </c>
      <c r="E178" s="206" t="s">
        <v>1</v>
      </c>
      <c r="F178" s="207" t="s">
        <v>181</v>
      </c>
      <c r="G178" s="205"/>
      <c r="H178" s="206" t="s">
        <v>1</v>
      </c>
      <c r="I178" s="208"/>
      <c r="J178" s="205"/>
      <c r="K178" s="205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136</v>
      </c>
      <c r="AU178" s="213" t="s">
        <v>90</v>
      </c>
      <c r="AV178" s="13" t="s">
        <v>88</v>
      </c>
      <c r="AW178" s="13" t="s">
        <v>36</v>
      </c>
      <c r="AX178" s="13" t="s">
        <v>80</v>
      </c>
      <c r="AY178" s="213" t="s">
        <v>125</v>
      </c>
    </row>
    <row r="179" spans="1:65" s="14" customFormat="1" ht="11.25">
      <c r="B179" s="214"/>
      <c r="C179" s="215"/>
      <c r="D179" s="199" t="s">
        <v>136</v>
      </c>
      <c r="E179" s="216" t="s">
        <v>1</v>
      </c>
      <c r="F179" s="217" t="s">
        <v>182</v>
      </c>
      <c r="G179" s="215"/>
      <c r="H179" s="218">
        <v>22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136</v>
      </c>
      <c r="AU179" s="224" t="s">
        <v>90</v>
      </c>
      <c r="AV179" s="14" t="s">
        <v>90</v>
      </c>
      <c r="AW179" s="14" t="s">
        <v>36</v>
      </c>
      <c r="AX179" s="14" t="s">
        <v>80</v>
      </c>
      <c r="AY179" s="224" t="s">
        <v>125</v>
      </c>
    </row>
    <row r="180" spans="1:65" s="15" customFormat="1" ht="11.25">
      <c r="B180" s="225"/>
      <c r="C180" s="226"/>
      <c r="D180" s="199" t="s">
        <v>136</v>
      </c>
      <c r="E180" s="227" t="s">
        <v>1</v>
      </c>
      <c r="F180" s="228" t="s">
        <v>140</v>
      </c>
      <c r="G180" s="226"/>
      <c r="H180" s="229">
        <v>22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136</v>
      </c>
      <c r="AU180" s="235" t="s">
        <v>90</v>
      </c>
      <c r="AV180" s="15" t="s">
        <v>132</v>
      </c>
      <c r="AW180" s="15" t="s">
        <v>36</v>
      </c>
      <c r="AX180" s="15" t="s">
        <v>88</v>
      </c>
      <c r="AY180" s="235" t="s">
        <v>125</v>
      </c>
    </row>
    <row r="181" spans="1:65" s="2" customFormat="1" ht="16.5" customHeight="1">
      <c r="A181" s="34"/>
      <c r="B181" s="35"/>
      <c r="C181" s="186" t="s">
        <v>183</v>
      </c>
      <c r="D181" s="186" t="s">
        <v>127</v>
      </c>
      <c r="E181" s="187" t="s">
        <v>184</v>
      </c>
      <c r="F181" s="188" t="s">
        <v>185</v>
      </c>
      <c r="G181" s="189" t="s">
        <v>178</v>
      </c>
      <c r="H181" s="190">
        <v>22</v>
      </c>
      <c r="I181" s="191"/>
      <c r="J181" s="192">
        <f>ROUND(I181*H181,2)</f>
        <v>0</v>
      </c>
      <c r="K181" s="188" t="s">
        <v>131</v>
      </c>
      <c r="L181" s="39"/>
      <c r="M181" s="193" t="s">
        <v>1</v>
      </c>
      <c r="N181" s="194" t="s">
        <v>45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0.20499999999999999</v>
      </c>
      <c r="T181" s="196">
        <f>S181*H181</f>
        <v>4.51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132</v>
      </c>
      <c r="AT181" s="197" t="s">
        <v>127</v>
      </c>
      <c r="AU181" s="197" t="s">
        <v>90</v>
      </c>
      <c r="AY181" s="17" t="s">
        <v>125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88</v>
      </c>
      <c r="BK181" s="198">
        <f>ROUND(I181*H181,2)</f>
        <v>0</v>
      </c>
      <c r="BL181" s="17" t="s">
        <v>132</v>
      </c>
      <c r="BM181" s="197" t="s">
        <v>186</v>
      </c>
    </row>
    <row r="182" spans="1:65" s="2" customFormat="1" ht="29.25">
      <c r="A182" s="34"/>
      <c r="B182" s="35"/>
      <c r="C182" s="36"/>
      <c r="D182" s="199" t="s">
        <v>134</v>
      </c>
      <c r="E182" s="36"/>
      <c r="F182" s="200" t="s">
        <v>187</v>
      </c>
      <c r="G182" s="36"/>
      <c r="H182" s="36"/>
      <c r="I182" s="201"/>
      <c r="J182" s="36"/>
      <c r="K182" s="36"/>
      <c r="L182" s="39"/>
      <c r="M182" s="202"/>
      <c r="N182" s="203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134</v>
      </c>
      <c r="AU182" s="17" t="s">
        <v>90</v>
      </c>
    </row>
    <row r="183" spans="1:65" s="13" customFormat="1" ht="11.25">
      <c r="B183" s="204"/>
      <c r="C183" s="205"/>
      <c r="D183" s="199" t="s">
        <v>136</v>
      </c>
      <c r="E183" s="206" t="s">
        <v>1</v>
      </c>
      <c r="F183" s="207" t="s">
        <v>180</v>
      </c>
      <c r="G183" s="205"/>
      <c r="H183" s="206" t="s">
        <v>1</v>
      </c>
      <c r="I183" s="208"/>
      <c r="J183" s="205"/>
      <c r="K183" s="205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136</v>
      </c>
      <c r="AU183" s="213" t="s">
        <v>90</v>
      </c>
      <c r="AV183" s="13" t="s">
        <v>88</v>
      </c>
      <c r="AW183" s="13" t="s">
        <v>36</v>
      </c>
      <c r="AX183" s="13" t="s">
        <v>80</v>
      </c>
      <c r="AY183" s="213" t="s">
        <v>125</v>
      </c>
    </row>
    <row r="184" spans="1:65" s="13" customFormat="1" ht="11.25">
      <c r="B184" s="204"/>
      <c r="C184" s="205"/>
      <c r="D184" s="199" t="s">
        <v>136</v>
      </c>
      <c r="E184" s="206" t="s">
        <v>1</v>
      </c>
      <c r="F184" s="207" t="s">
        <v>181</v>
      </c>
      <c r="G184" s="205"/>
      <c r="H184" s="206" t="s">
        <v>1</v>
      </c>
      <c r="I184" s="208"/>
      <c r="J184" s="205"/>
      <c r="K184" s="205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136</v>
      </c>
      <c r="AU184" s="213" t="s">
        <v>90</v>
      </c>
      <c r="AV184" s="13" t="s">
        <v>88</v>
      </c>
      <c r="AW184" s="13" t="s">
        <v>36</v>
      </c>
      <c r="AX184" s="13" t="s">
        <v>80</v>
      </c>
      <c r="AY184" s="213" t="s">
        <v>125</v>
      </c>
    </row>
    <row r="185" spans="1:65" s="14" customFormat="1" ht="11.25">
      <c r="B185" s="214"/>
      <c r="C185" s="215"/>
      <c r="D185" s="199" t="s">
        <v>136</v>
      </c>
      <c r="E185" s="216" t="s">
        <v>1</v>
      </c>
      <c r="F185" s="217" t="s">
        <v>182</v>
      </c>
      <c r="G185" s="215"/>
      <c r="H185" s="218">
        <v>22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136</v>
      </c>
      <c r="AU185" s="224" t="s">
        <v>90</v>
      </c>
      <c r="AV185" s="14" t="s">
        <v>90</v>
      </c>
      <c r="AW185" s="14" t="s">
        <v>36</v>
      </c>
      <c r="AX185" s="14" t="s">
        <v>80</v>
      </c>
      <c r="AY185" s="224" t="s">
        <v>125</v>
      </c>
    </row>
    <row r="186" spans="1:65" s="15" customFormat="1" ht="11.25">
      <c r="B186" s="225"/>
      <c r="C186" s="226"/>
      <c r="D186" s="199" t="s">
        <v>136</v>
      </c>
      <c r="E186" s="227" t="s">
        <v>1</v>
      </c>
      <c r="F186" s="228" t="s">
        <v>140</v>
      </c>
      <c r="G186" s="226"/>
      <c r="H186" s="229">
        <v>22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136</v>
      </c>
      <c r="AU186" s="235" t="s">
        <v>90</v>
      </c>
      <c r="AV186" s="15" t="s">
        <v>132</v>
      </c>
      <c r="AW186" s="15" t="s">
        <v>36</v>
      </c>
      <c r="AX186" s="15" t="s">
        <v>88</v>
      </c>
      <c r="AY186" s="235" t="s">
        <v>125</v>
      </c>
    </row>
    <row r="187" spans="1:65" s="2" customFormat="1" ht="24.2" customHeight="1">
      <c r="A187" s="34"/>
      <c r="B187" s="35"/>
      <c r="C187" s="186" t="s">
        <v>188</v>
      </c>
      <c r="D187" s="186" t="s">
        <v>127</v>
      </c>
      <c r="E187" s="187" t="s">
        <v>189</v>
      </c>
      <c r="F187" s="188" t="s">
        <v>190</v>
      </c>
      <c r="G187" s="189" t="s">
        <v>191</v>
      </c>
      <c r="H187" s="190">
        <v>360</v>
      </c>
      <c r="I187" s="191"/>
      <c r="J187" s="192">
        <f>ROUND(I187*H187,2)</f>
        <v>0</v>
      </c>
      <c r="K187" s="188" t="s">
        <v>131</v>
      </c>
      <c r="L187" s="39"/>
      <c r="M187" s="193" t="s">
        <v>1</v>
      </c>
      <c r="N187" s="194" t="s">
        <v>45</v>
      </c>
      <c r="O187" s="71"/>
      <c r="P187" s="195">
        <f>O187*H187</f>
        <v>0</v>
      </c>
      <c r="Q187" s="195">
        <v>3.0000000000000001E-5</v>
      </c>
      <c r="R187" s="195">
        <f>Q187*H187</f>
        <v>1.0800000000000001E-2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132</v>
      </c>
      <c r="AT187" s="197" t="s">
        <v>127</v>
      </c>
      <c r="AU187" s="197" t="s">
        <v>90</v>
      </c>
      <c r="AY187" s="17" t="s">
        <v>125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88</v>
      </c>
      <c r="BK187" s="198">
        <f>ROUND(I187*H187,2)</f>
        <v>0</v>
      </c>
      <c r="BL187" s="17" t="s">
        <v>132</v>
      </c>
      <c r="BM187" s="197" t="s">
        <v>192</v>
      </c>
    </row>
    <row r="188" spans="1:65" s="2" customFormat="1" ht="19.5">
      <c r="A188" s="34"/>
      <c r="B188" s="35"/>
      <c r="C188" s="36"/>
      <c r="D188" s="199" t="s">
        <v>134</v>
      </c>
      <c r="E188" s="36"/>
      <c r="F188" s="200" t="s">
        <v>193</v>
      </c>
      <c r="G188" s="36"/>
      <c r="H188" s="36"/>
      <c r="I188" s="201"/>
      <c r="J188" s="36"/>
      <c r="K188" s="36"/>
      <c r="L188" s="39"/>
      <c r="M188" s="202"/>
      <c r="N188" s="203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134</v>
      </c>
      <c r="AU188" s="17" t="s">
        <v>90</v>
      </c>
    </row>
    <row r="189" spans="1:65" s="13" customFormat="1" ht="11.25">
      <c r="B189" s="204"/>
      <c r="C189" s="205"/>
      <c r="D189" s="199" t="s">
        <v>136</v>
      </c>
      <c r="E189" s="206" t="s">
        <v>1</v>
      </c>
      <c r="F189" s="207" t="s">
        <v>194</v>
      </c>
      <c r="G189" s="205"/>
      <c r="H189" s="206" t="s">
        <v>1</v>
      </c>
      <c r="I189" s="208"/>
      <c r="J189" s="205"/>
      <c r="K189" s="205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136</v>
      </c>
      <c r="AU189" s="213" t="s">
        <v>90</v>
      </c>
      <c r="AV189" s="13" t="s">
        <v>88</v>
      </c>
      <c r="AW189" s="13" t="s">
        <v>36</v>
      </c>
      <c r="AX189" s="13" t="s">
        <v>80</v>
      </c>
      <c r="AY189" s="213" t="s">
        <v>125</v>
      </c>
    </row>
    <row r="190" spans="1:65" s="14" customFormat="1" ht="11.25">
      <c r="B190" s="214"/>
      <c r="C190" s="215"/>
      <c r="D190" s="199" t="s">
        <v>136</v>
      </c>
      <c r="E190" s="216" t="s">
        <v>1</v>
      </c>
      <c r="F190" s="217" t="s">
        <v>195</v>
      </c>
      <c r="G190" s="215"/>
      <c r="H190" s="218">
        <v>360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136</v>
      </c>
      <c r="AU190" s="224" t="s">
        <v>90</v>
      </c>
      <c r="AV190" s="14" t="s">
        <v>90</v>
      </c>
      <c r="AW190" s="14" t="s">
        <v>36</v>
      </c>
      <c r="AX190" s="14" t="s">
        <v>80</v>
      </c>
      <c r="AY190" s="224" t="s">
        <v>125</v>
      </c>
    </row>
    <row r="191" spans="1:65" s="2" customFormat="1" ht="24.2" customHeight="1">
      <c r="A191" s="34"/>
      <c r="B191" s="35"/>
      <c r="C191" s="186" t="s">
        <v>196</v>
      </c>
      <c r="D191" s="186" t="s">
        <v>127</v>
      </c>
      <c r="E191" s="187" t="s">
        <v>197</v>
      </c>
      <c r="F191" s="188" t="s">
        <v>198</v>
      </c>
      <c r="G191" s="189" t="s">
        <v>199</v>
      </c>
      <c r="H191" s="190">
        <v>15</v>
      </c>
      <c r="I191" s="191"/>
      <c r="J191" s="192">
        <f>ROUND(I191*H191,2)</f>
        <v>0</v>
      </c>
      <c r="K191" s="188" t="s">
        <v>131</v>
      </c>
      <c r="L191" s="39"/>
      <c r="M191" s="193" t="s">
        <v>1</v>
      </c>
      <c r="N191" s="194" t="s">
        <v>45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132</v>
      </c>
      <c r="AT191" s="197" t="s">
        <v>127</v>
      </c>
      <c r="AU191" s="197" t="s">
        <v>90</v>
      </c>
      <c r="AY191" s="17" t="s">
        <v>125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88</v>
      </c>
      <c r="BK191" s="198">
        <f>ROUND(I191*H191,2)</f>
        <v>0</v>
      </c>
      <c r="BL191" s="17" t="s">
        <v>132</v>
      </c>
      <c r="BM191" s="197" t="s">
        <v>200</v>
      </c>
    </row>
    <row r="192" spans="1:65" s="2" customFormat="1" ht="19.5">
      <c r="A192" s="34"/>
      <c r="B192" s="35"/>
      <c r="C192" s="36"/>
      <c r="D192" s="199" t="s">
        <v>134</v>
      </c>
      <c r="E192" s="36"/>
      <c r="F192" s="200" t="s">
        <v>201</v>
      </c>
      <c r="G192" s="36"/>
      <c r="H192" s="36"/>
      <c r="I192" s="201"/>
      <c r="J192" s="36"/>
      <c r="K192" s="36"/>
      <c r="L192" s="39"/>
      <c r="M192" s="202"/>
      <c r="N192" s="203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134</v>
      </c>
      <c r="AU192" s="17" t="s">
        <v>90</v>
      </c>
    </row>
    <row r="193" spans="1:65" s="13" customFormat="1" ht="11.25">
      <c r="B193" s="204"/>
      <c r="C193" s="205"/>
      <c r="D193" s="199" t="s">
        <v>136</v>
      </c>
      <c r="E193" s="206" t="s">
        <v>1</v>
      </c>
      <c r="F193" s="207" t="s">
        <v>194</v>
      </c>
      <c r="G193" s="205"/>
      <c r="H193" s="206" t="s">
        <v>1</v>
      </c>
      <c r="I193" s="208"/>
      <c r="J193" s="205"/>
      <c r="K193" s="205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136</v>
      </c>
      <c r="AU193" s="213" t="s">
        <v>90</v>
      </c>
      <c r="AV193" s="13" t="s">
        <v>88</v>
      </c>
      <c r="AW193" s="13" t="s">
        <v>36</v>
      </c>
      <c r="AX193" s="13" t="s">
        <v>80</v>
      </c>
      <c r="AY193" s="213" t="s">
        <v>125</v>
      </c>
    </row>
    <row r="194" spans="1:65" s="14" customFormat="1" ht="11.25">
      <c r="B194" s="214"/>
      <c r="C194" s="215"/>
      <c r="D194" s="199" t="s">
        <v>136</v>
      </c>
      <c r="E194" s="216" t="s">
        <v>1</v>
      </c>
      <c r="F194" s="217" t="s">
        <v>8</v>
      </c>
      <c r="G194" s="215"/>
      <c r="H194" s="218">
        <v>15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136</v>
      </c>
      <c r="AU194" s="224" t="s">
        <v>90</v>
      </c>
      <c r="AV194" s="14" t="s">
        <v>90</v>
      </c>
      <c r="AW194" s="14" t="s">
        <v>36</v>
      </c>
      <c r="AX194" s="14" t="s">
        <v>80</v>
      </c>
      <c r="AY194" s="224" t="s">
        <v>125</v>
      </c>
    </row>
    <row r="195" spans="1:65" s="2" customFormat="1" ht="24.2" customHeight="1">
      <c r="A195" s="34"/>
      <c r="B195" s="35"/>
      <c r="C195" s="186" t="s">
        <v>202</v>
      </c>
      <c r="D195" s="186" t="s">
        <v>127</v>
      </c>
      <c r="E195" s="187" t="s">
        <v>203</v>
      </c>
      <c r="F195" s="188" t="s">
        <v>204</v>
      </c>
      <c r="G195" s="189" t="s">
        <v>178</v>
      </c>
      <c r="H195" s="190">
        <v>16.600000000000001</v>
      </c>
      <c r="I195" s="191"/>
      <c r="J195" s="192">
        <f>ROUND(I195*H195,2)</f>
        <v>0</v>
      </c>
      <c r="K195" s="188" t="s">
        <v>131</v>
      </c>
      <c r="L195" s="39"/>
      <c r="M195" s="193" t="s">
        <v>1</v>
      </c>
      <c r="N195" s="194" t="s">
        <v>45</v>
      </c>
      <c r="O195" s="71"/>
      <c r="P195" s="195">
        <f>O195*H195</f>
        <v>0</v>
      </c>
      <c r="Q195" s="195">
        <v>8.6800000000000002E-3</v>
      </c>
      <c r="R195" s="195">
        <f>Q195*H195</f>
        <v>0.14408800000000002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132</v>
      </c>
      <c r="AT195" s="197" t="s">
        <v>127</v>
      </c>
      <c r="AU195" s="197" t="s">
        <v>90</v>
      </c>
      <c r="AY195" s="17" t="s">
        <v>125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88</v>
      </c>
      <c r="BK195" s="198">
        <f>ROUND(I195*H195,2)</f>
        <v>0</v>
      </c>
      <c r="BL195" s="17" t="s">
        <v>132</v>
      </c>
      <c r="BM195" s="197" t="s">
        <v>205</v>
      </c>
    </row>
    <row r="196" spans="1:65" s="2" customFormat="1" ht="58.5">
      <c r="A196" s="34"/>
      <c r="B196" s="35"/>
      <c r="C196" s="36"/>
      <c r="D196" s="199" t="s">
        <v>134</v>
      </c>
      <c r="E196" s="36"/>
      <c r="F196" s="200" t="s">
        <v>206</v>
      </c>
      <c r="G196" s="36"/>
      <c r="H196" s="36"/>
      <c r="I196" s="201"/>
      <c r="J196" s="36"/>
      <c r="K196" s="36"/>
      <c r="L196" s="39"/>
      <c r="M196" s="202"/>
      <c r="N196" s="203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134</v>
      </c>
      <c r="AU196" s="17" t="s">
        <v>90</v>
      </c>
    </row>
    <row r="197" spans="1:65" s="13" customFormat="1" ht="11.25">
      <c r="B197" s="204"/>
      <c r="C197" s="205"/>
      <c r="D197" s="199" t="s">
        <v>136</v>
      </c>
      <c r="E197" s="206" t="s">
        <v>1</v>
      </c>
      <c r="F197" s="207" t="s">
        <v>207</v>
      </c>
      <c r="G197" s="205"/>
      <c r="H197" s="206" t="s">
        <v>1</v>
      </c>
      <c r="I197" s="208"/>
      <c r="J197" s="205"/>
      <c r="K197" s="205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136</v>
      </c>
      <c r="AU197" s="213" t="s">
        <v>90</v>
      </c>
      <c r="AV197" s="13" t="s">
        <v>88</v>
      </c>
      <c r="AW197" s="13" t="s">
        <v>36</v>
      </c>
      <c r="AX197" s="13" t="s">
        <v>80</v>
      </c>
      <c r="AY197" s="213" t="s">
        <v>125</v>
      </c>
    </row>
    <row r="198" spans="1:65" s="13" customFormat="1" ht="11.25">
      <c r="B198" s="204"/>
      <c r="C198" s="205"/>
      <c r="D198" s="199" t="s">
        <v>136</v>
      </c>
      <c r="E198" s="206" t="s">
        <v>1</v>
      </c>
      <c r="F198" s="207" t="s">
        <v>153</v>
      </c>
      <c r="G198" s="205"/>
      <c r="H198" s="206" t="s">
        <v>1</v>
      </c>
      <c r="I198" s="208"/>
      <c r="J198" s="205"/>
      <c r="K198" s="205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136</v>
      </c>
      <c r="AU198" s="213" t="s">
        <v>90</v>
      </c>
      <c r="AV198" s="13" t="s">
        <v>88</v>
      </c>
      <c r="AW198" s="13" t="s">
        <v>36</v>
      </c>
      <c r="AX198" s="13" t="s">
        <v>80</v>
      </c>
      <c r="AY198" s="213" t="s">
        <v>125</v>
      </c>
    </row>
    <row r="199" spans="1:65" s="14" customFormat="1" ht="11.25">
      <c r="B199" s="214"/>
      <c r="C199" s="215"/>
      <c r="D199" s="199" t="s">
        <v>136</v>
      </c>
      <c r="E199" s="216" t="s">
        <v>1</v>
      </c>
      <c r="F199" s="217" t="s">
        <v>208</v>
      </c>
      <c r="G199" s="215"/>
      <c r="H199" s="218">
        <v>9.9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136</v>
      </c>
      <c r="AU199" s="224" t="s">
        <v>90</v>
      </c>
      <c r="AV199" s="14" t="s">
        <v>90</v>
      </c>
      <c r="AW199" s="14" t="s">
        <v>36</v>
      </c>
      <c r="AX199" s="14" t="s">
        <v>80</v>
      </c>
      <c r="AY199" s="224" t="s">
        <v>125</v>
      </c>
    </row>
    <row r="200" spans="1:65" s="13" customFormat="1" ht="11.25">
      <c r="B200" s="204"/>
      <c r="C200" s="205"/>
      <c r="D200" s="199" t="s">
        <v>136</v>
      </c>
      <c r="E200" s="206" t="s">
        <v>1</v>
      </c>
      <c r="F200" s="207" t="s">
        <v>157</v>
      </c>
      <c r="G200" s="205"/>
      <c r="H200" s="206" t="s">
        <v>1</v>
      </c>
      <c r="I200" s="208"/>
      <c r="J200" s="205"/>
      <c r="K200" s="205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136</v>
      </c>
      <c r="AU200" s="213" t="s">
        <v>90</v>
      </c>
      <c r="AV200" s="13" t="s">
        <v>88</v>
      </c>
      <c r="AW200" s="13" t="s">
        <v>36</v>
      </c>
      <c r="AX200" s="13" t="s">
        <v>80</v>
      </c>
      <c r="AY200" s="213" t="s">
        <v>125</v>
      </c>
    </row>
    <row r="201" spans="1:65" s="14" customFormat="1" ht="11.25">
      <c r="B201" s="214"/>
      <c r="C201" s="215"/>
      <c r="D201" s="199" t="s">
        <v>136</v>
      </c>
      <c r="E201" s="216" t="s">
        <v>1</v>
      </c>
      <c r="F201" s="217" t="s">
        <v>209</v>
      </c>
      <c r="G201" s="215"/>
      <c r="H201" s="218">
        <v>1.1000000000000001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136</v>
      </c>
      <c r="AU201" s="224" t="s">
        <v>90</v>
      </c>
      <c r="AV201" s="14" t="s">
        <v>90</v>
      </c>
      <c r="AW201" s="14" t="s">
        <v>36</v>
      </c>
      <c r="AX201" s="14" t="s">
        <v>80</v>
      </c>
      <c r="AY201" s="224" t="s">
        <v>125</v>
      </c>
    </row>
    <row r="202" spans="1:65" s="13" customFormat="1" ht="11.25">
      <c r="B202" s="204"/>
      <c r="C202" s="205"/>
      <c r="D202" s="199" t="s">
        <v>136</v>
      </c>
      <c r="E202" s="206" t="s">
        <v>1</v>
      </c>
      <c r="F202" s="207" t="s">
        <v>138</v>
      </c>
      <c r="G202" s="205"/>
      <c r="H202" s="206" t="s">
        <v>1</v>
      </c>
      <c r="I202" s="208"/>
      <c r="J202" s="205"/>
      <c r="K202" s="205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136</v>
      </c>
      <c r="AU202" s="213" t="s">
        <v>90</v>
      </c>
      <c r="AV202" s="13" t="s">
        <v>88</v>
      </c>
      <c r="AW202" s="13" t="s">
        <v>36</v>
      </c>
      <c r="AX202" s="13" t="s">
        <v>80</v>
      </c>
      <c r="AY202" s="213" t="s">
        <v>125</v>
      </c>
    </row>
    <row r="203" spans="1:65" s="14" customFormat="1" ht="11.25">
      <c r="B203" s="214"/>
      <c r="C203" s="215"/>
      <c r="D203" s="199" t="s">
        <v>136</v>
      </c>
      <c r="E203" s="216" t="s">
        <v>1</v>
      </c>
      <c r="F203" s="217" t="s">
        <v>210</v>
      </c>
      <c r="G203" s="215"/>
      <c r="H203" s="218">
        <v>5.6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136</v>
      </c>
      <c r="AU203" s="224" t="s">
        <v>90</v>
      </c>
      <c r="AV203" s="14" t="s">
        <v>90</v>
      </c>
      <c r="AW203" s="14" t="s">
        <v>36</v>
      </c>
      <c r="AX203" s="14" t="s">
        <v>80</v>
      </c>
      <c r="AY203" s="224" t="s">
        <v>125</v>
      </c>
    </row>
    <row r="204" spans="1:65" s="15" customFormat="1" ht="11.25">
      <c r="B204" s="225"/>
      <c r="C204" s="226"/>
      <c r="D204" s="199" t="s">
        <v>136</v>
      </c>
      <c r="E204" s="227" t="s">
        <v>1</v>
      </c>
      <c r="F204" s="228" t="s">
        <v>140</v>
      </c>
      <c r="G204" s="226"/>
      <c r="H204" s="229">
        <v>16.600000000000001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136</v>
      </c>
      <c r="AU204" s="235" t="s">
        <v>90</v>
      </c>
      <c r="AV204" s="15" t="s">
        <v>132</v>
      </c>
      <c r="AW204" s="15" t="s">
        <v>4</v>
      </c>
      <c r="AX204" s="15" t="s">
        <v>88</v>
      </c>
      <c r="AY204" s="235" t="s">
        <v>125</v>
      </c>
    </row>
    <row r="205" spans="1:65" s="2" customFormat="1" ht="24.2" customHeight="1">
      <c r="A205" s="34"/>
      <c r="B205" s="35"/>
      <c r="C205" s="186" t="s">
        <v>211</v>
      </c>
      <c r="D205" s="186" t="s">
        <v>127</v>
      </c>
      <c r="E205" s="187" t="s">
        <v>212</v>
      </c>
      <c r="F205" s="188" t="s">
        <v>213</v>
      </c>
      <c r="G205" s="189" t="s">
        <v>178</v>
      </c>
      <c r="H205" s="190">
        <v>28.9</v>
      </c>
      <c r="I205" s="191"/>
      <c r="J205" s="192">
        <f>ROUND(I205*H205,2)</f>
        <v>0</v>
      </c>
      <c r="K205" s="188" t="s">
        <v>131</v>
      </c>
      <c r="L205" s="39"/>
      <c r="M205" s="193" t="s">
        <v>1</v>
      </c>
      <c r="N205" s="194" t="s">
        <v>45</v>
      </c>
      <c r="O205" s="71"/>
      <c r="P205" s="195">
        <f>O205*H205</f>
        <v>0</v>
      </c>
      <c r="Q205" s="195">
        <v>3.6900000000000002E-2</v>
      </c>
      <c r="R205" s="195">
        <f>Q205*H205</f>
        <v>1.0664100000000001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132</v>
      </c>
      <c r="AT205" s="197" t="s">
        <v>127</v>
      </c>
      <c r="AU205" s="197" t="s">
        <v>90</v>
      </c>
      <c r="AY205" s="17" t="s">
        <v>125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88</v>
      </c>
      <c r="BK205" s="198">
        <f>ROUND(I205*H205,2)</f>
        <v>0</v>
      </c>
      <c r="BL205" s="17" t="s">
        <v>132</v>
      </c>
      <c r="BM205" s="197" t="s">
        <v>214</v>
      </c>
    </row>
    <row r="206" spans="1:65" s="2" customFormat="1" ht="58.5">
      <c r="A206" s="34"/>
      <c r="B206" s="35"/>
      <c r="C206" s="36"/>
      <c r="D206" s="199" t="s">
        <v>134</v>
      </c>
      <c r="E206" s="36"/>
      <c r="F206" s="200" t="s">
        <v>215</v>
      </c>
      <c r="G206" s="36"/>
      <c r="H206" s="36"/>
      <c r="I206" s="201"/>
      <c r="J206" s="36"/>
      <c r="K206" s="36"/>
      <c r="L206" s="39"/>
      <c r="M206" s="202"/>
      <c r="N206" s="203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134</v>
      </c>
      <c r="AU206" s="17" t="s">
        <v>90</v>
      </c>
    </row>
    <row r="207" spans="1:65" s="13" customFormat="1" ht="11.25">
      <c r="B207" s="204"/>
      <c r="C207" s="205"/>
      <c r="D207" s="199" t="s">
        <v>136</v>
      </c>
      <c r="E207" s="206" t="s">
        <v>1</v>
      </c>
      <c r="F207" s="207" t="s">
        <v>207</v>
      </c>
      <c r="G207" s="205"/>
      <c r="H207" s="206" t="s">
        <v>1</v>
      </c>
      <c r="I207" s="208"/>
      <c r="J207" s="205"/>
      <c r="K207" s="205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136</v>
      </c>
      <c r="AU207" s="213" t="s">
        <v>90</v>
      </c>
      <c r="AV207" s="13" t="s">
        <v>88</v>
      </c>
      <c r="AW207" s="13" t="s">
        <v>36</v>
      </c>
      <c r="AX207" s="13" t="s">
        <v>80</v>
      </c>
      <c r="AY207" s="213" t="s">
        <v>125</v>
      </c>
    </row>
    <row r="208" spans="1:65" s="13" customFormat="1" ht="11.25">
      <c r="B208" s="204"/>
      <c r="C208" s="205"/>
      <c r="D208" s="199" t="s">
        <v>136</v>
      </c>
      <c r="E208" s="206" t="s">
        <v>1</v>
      </c>
      <c r="F208" s="207" t="s">
        <v>153</v>
      </c>
      <c r="G208" s="205"/>
      <c r="H208" s="206" t="s">
        <v>1</v>
      </c>
      <c r="I208" s="208"/>
      <c r="J208" s="205"/>
      <c r="K208" s="205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136</v>
      </c>
      <c r="AU208" s="213" t="s">
        <v>90</v>
      </c>
      <c r="AV208" s="13" t="s">
        <v>88</v>
      </c>
      <c r="AW208" s="13" t="s">
        <v>36</v>
      </c>
      <c r="AX208" s="13" t="s">
        <v>80</v>
      </c>
      <c r="AY208" s="213" t="s">
        <v>125</v>
      </c>
    </row>
    <row r="209" spans="1:65" s="14" customFormat="1" ht="11.25">
      <c r="B209" s="214"/>
      <c r="C209" s="215"/>
      <c r="D209" s="199" t="s">
        <v>136</v>
      </c>
      <c r="E209" s="216" t="s">
        <v>1</v>
      </c>
      <c r="F209" s="217" t="s">
        <v>216</v>
      </c>
      <c r="G209" s="215"/>
      <c r="H209" s="218">
        <v>8.8000000000000007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136</v>
      </c>
      <c r="AU209" s="224" t="s">
        <v>90</v>
      </c>
      <c r="AV209" s="14" t="s">
        <v>90</v>
      </c>
      <c r="AW209" s="14" t="s">
        <v>36</v>
      </c>
      <c r="AX209" s="14" t="s">
        <v>80</v>
      </c>
      <c r="AY209" s="224" t="s">
        <v>125</v>
      </c>
    </row>
    <row r="210" spans="1:65" s="13" customFormat="1" ht="11.25">
      <c r="B210" s="204"/>
      <c r="C210" s="205"/>
      <c r="D210" s="199" t="s">
        <v>136</v>
      </c>
      <c r="E210" s="206" t="s">
        <v>1</v>
      </c>
      <c r="F210" s="207" t="s">
        <v>155</v>
      </c>
      <c r="G210" s="205"/>
      <c r="H210" s="206" t="s">
        <v>1</v>
      </c>
      <c r="I210" s="208"/>
      <c r="J210" s="205"/>
      <c r="K210" s="205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136</v>
      </c>
      <c r="AU210" s="213" t="s">
        <v>90</v>
      </c>
      <c r="AV210" s="13" t="s">
        <v>88</v>
      </c>
      <c r="AW210" s="13" t="s">
        <v>36</v>
      </c>
      <c r="AX210" s="13" t="s">
        <v>80</v>
      </c>
      <c r="AY210" s="213" t="s">
        <v>125</v>
      </c>
    </row>
    <row r="211" spans="1:65" s="14" customFormat="1" ht="11.25">
      <c r="B211" s="214"/>
      <c r="C211" s="215"/>
      <c r="D211" s="199" t="s">
        <v>136</v>
      </c>
      <c r="E211" s="216" t="s">
        <v>1</v>
      </c>
      <c r="F211" s="217" t="s">
        <v>209</v>
      </c>
      <c r="G211" s="215"/>
      <c r="H211" s="218">
        <v>1.1000000000000001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136</v>
      </c>
      <c r="AU211" s="224" t="s">
        <v>90</v>
      </c>
      <c r="AV211" s="14" t="s">
        <v>90</v>
      </c>
      <c r="AW211" s="14" t="s">
        <v>36</v>
      </c>
      <c r="AX211" s="14" t="s">
        <v>80</v>
      </c>
      <c r="AY211" s="224" t="s">
        <v>125</v>
      </c>
    </row>
    <row r="212" spans="1:65" s="13" customFormat="1" ht="11.25">
      <c r="B212" s="204"/>
      <c r="C212" s="205"/>
      <c r="D212" s="199" t="s">
        <v>136</v>
      </c>
      <c r="E212" s="206" t="s">
        <v>1</v>
      </c>
      <c r="F212" s="207" t="s">
        <v>157</v>
      </c>
      <c r="G212" s="205"/>
      <c r="H212" s="206" t="s">
        <v>1</v>
      </c>
      <c r="I212" s="208"/>
      <c r="J212" s="205"/>
      <c r="K212" s="205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136</v>
      </c>
      <c r="AU212" s="213" t="s">
        <v>90</v>
      </c>
      <c r="AV212" s="13" t="s">
        <v>88</v>
      </c>
      <c r="AW212" s="13" t="s">
        <v>36</v>
      </c>
      <c r="AX212" s="13" t="s">
        <v>80</v>
      </c>
      <c r="AY212" s="213" t="s">
        <v>125</v>
      </c>
    </row>
    <row r="213" spans="1:65" s="14" customFormat="1" ht="11.25">
      <c r="B213" s="214"/>
      <c r="C213" s="215"/>
      <c r="D213" s="199" t="s">
        <v>136</v>
      </c>
      <c r="E213" s="216" t="s">
        <v>1</v>
      </c>
      <c r="F213" s="217" t="s">
        <v>217</v>
      </c>
      <c r="G213" s="215"/>
      <c r="H213" s="218">
        <v>2.2000000000000002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136</v>
      </c>
      <c r="AU213" s="224" t="s">
        <v>90</v>
      </c>
      <c r="AV213" s="14" t="s">
        <v>90</v>
      </c>
      <c r="AW213" s="14" t="s">
        <v>36</v>
      </c>
      <c r="AX213" s="14" t="s">
        <v>80</v>
      </c>
      <c r="AY213" s="224" t="s">
        <v>125</v>
      </c>
    </row>
    <row r="214" spans="1:65" s="13" customFormat="1" ht="11.25">
      <c r="B214" s="204"/>
      <c r="C214" s="205"/>
      <c r="D214" s="199" t="s">
        <v>136</v>
      </c>
      <c r="E214" s="206" t="s">
        <v>1</v>
      </c>
      <c r="F214" s="207" t="s">
        <v>138</v>
      </c>
      <c r="G214" s="205"/>
      <c r="H214" s="206" t="s">
        <v>1</v>
      </c>
      <c r="I214" s="208"/>
      <c r="J214" s="205"/>
      <c r="K214" s="205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136</v>
      </c>
      <c r="AU214" s="213" t="s">
        <v>90</v>
      </c>
      <c r="AV214" s="13" t="s">
        <v>88</v>
      </c>
      <c r="AW214" s="13" t="s">
        <v>36</v>
      </c>
      <c r="AX214" s="13" t="s">
        <v>80</v>
      </c>
      <c r="AY214" s="213" t="s">
        <v>125</v>
      </c>
    </row>
    <row r="215" spans="1:65" s="14" customFormat="1" ht="11.25">
      <c r="B215" s="214"/>
      <c r="C215" s="215"/>
      <c r="D215" s="199" t="s">
        <v>136</v>
      </c>
      <c r="E215" s="216" t="s">
        <v>1</v>
      </c>
      <c r="F215" s="217" t="s">
        <v>218</v>
      </c>
      <c r="G215" s="215"/>
      <c r="H215" s="218">
        <v>16.8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136</v>
      </c>
      <c r="AU215" s="224" t="s">
        <v>90</v>
      </c>
      <c r="AV215" s="14" t="s">
        <v>90</v>
      </c>
      <c r="AW215" s="14" t="s">
        <v>36</v>
      </c>
      <c r="AX215" s="14" t="s">
        <v>80</v>
      </c>
      <c r="AY215" s="224" t="s">
        <v>125</v>
      </c>
    </row>
    <row r="216" spans="1:65" s="15" customFormat="1" ht="11.25">
      <c r="B216" s="225"/>
      <c r="C216" s="226"/>
      <c r="D216" s="199" t="s">
        <v>136</v>
      </c>
      <c r="E216" s="227" t="s">
        <v>1</v>
      </c>
      <c r="F216" s="228" t="s">
        <v>140</v>
      </c>
      <c r="G216" s="226"/>
      <c r="H216" s="229">
        <v>28.9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136</v>
      </c>
      <c r="AU216" s="235" t="s">
        <v>90</v>
      </c>
      <c r="AV216" s="15" t="s">
        <v>132</v>
      </c>
      <c r="AW216" s="15" t="s">
        <v>4</v>
      </c>
      <c r="AX216" s="15" t="s">
        <v>88</v>
      </c>
      <c r="AY216" s="235" t="s">
        <v>125</v>
      </c>
    </row>
    <row r="217" spans="1:65" s="2" customFormat="1" ht="33" customHeight="1">
      <c r="A217" s="34"/>
      <c r="B217" s="35"/>
      <c r="C217" s="186" t="s">
        <v>219</v>
      </c>
      <c r="D217" s="186" t="s">
        <v>127</v>
      </c>
      <c r="E217" s="187" t="s">
        <v>220</v>
      </c>
      <c r="F217" s="188" t="s">
        <v>221</v>
      </c>
      <c r="G217" s="189" t="s">
        <v>222</v>
      </c>
      <c r="H217" s="190">
        <v>5</v>
      </c>
      <c r="I217" s="191"/>
      <c r="J217" s="192">
        <f>ROUND(I217*H217,2)</f>
        <v>0</v>
      </c>
      <c r="K217" s="188" t="s">
        <v>131</v>
      </c>
      <c r="L217" s="39"/>
      <c r="M217" s="193" t="s">
        <v>1</v>
      </c>
      <c r="N217" s="194" t="s">
        <v>45</v>
      </c>
      <c r="O217" s="71"/>
      <c r="P217" s="195">
        <f>O217*H217</f>
        <v>0</v>
      </c>
      <c r="Q217" s="195">
        <v>6.4999999999999997E-4</v>
      </c>
      <c r="R217" s="195">
        <f>Q217*H217</f>
        <v>3.2499999999999999E-3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132</v>
      </c>
      <c r="AT217" s="197" t="s">
        <v>127</v>
      </c>
      <c r="AU217" s="197" t="s">
        <v>90</v>
      </c>
      <c r="AY217" s="17" t="s">
        <v>125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7" t="s">
        <v>88</v>
      </c>
      <c r="BK217" s="198">
        <f>ROUND(I217*H217,2)</f>
        <v>0</v>
      </c>
      <c r="BL217" s="17" t="s">
        <v>132</v>
      </c>
      <c r="BM217" s="197" t="s">
        <v>223</v>
      </c>
    </row>
    <row r="218" spans="1:65" s="2" customFormat="1" ht="19.5">
      <c r="A218" s="34"/>
      <c r="B218" s="35"/>
      <c r="C218" s="36"/>
      <c r="D218" s="199" t="s">
        <v>134</v>
      </c>
      <c r="E218" s="36"/>
      <c r="F218" s="200" t="s">
        <v>224</v>
      </c>
      <c r="G218" s="36"/>
      <c r="H218" s="36"/>
      <c r="I218" s="201"/>
      <c r="J218" s="36"/>
      <c r="K218" s="36"/>
      <c r="L218" s="39"/>
      <c r="M218" s="202"/>
      <c r="N218" s="203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134</v>
      </c>
      <c r="AU218" s="17" t="s">
        <v>90</v>
      </c>
    </row>
    <row r="219" spans="1:65" s="13" customFormat="1" ht="11.25">
      <c r="B219" s="204"/>
      <c r="C219" s="205"/>
      <c r="D219" s="199" t="s">
        <v>136</v>
      </c>
      <c r="E219" s="206" t="s">
        <v>1</v>
      </c>
      <c r="F219" s="207" t="s">
        <v>225</v>
      </c>
      <c r="G219" s="205"/>
      <c r="H219" s="206" t="s">
        <v>1</v>
      </c>
      <c r="I219" s="208"/>
      <c r="J219" s="205"/>
      <c r="K219" s="205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136</v>
      </c>
      <c r="AU219" s="213" t="s">
        <v>90</v>
      </c>
      <c r="AV219" s="13" t="s">
        <v>88</v>
      </c>
      <c r="AW219" s="13" t="s">
        <v>36</v>
      </c>
      <c r="AX219" s="13" t="s">
        <v>80</v>
      </c>
      <c r="AY219" s="213" t="s">
        <v>125</v>
      </c>
    </row>
    <row r="220" spans="1:65" s="14" customFormat="1" ht="11.25">
      <c r="B220" s="214"/>
      <c r="C220" s="215"/>
      <c r="D220" s="199" t="s">
        <v>136</v>
      </c>
      <c r="E220" s="216" t="s">
        <v>1</v>
      </c>
      <c r="F220" s="217" t="s">
        <v>166</v>
      </c>
      <c r="G220" s="215"/>
      <c r="H220" s="218">
        <v>5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136</v>
      </c>
      <c r="AU220" s="224" t="s">
        <v>90</v>
      </c>
      <c r="AV220" s="14" t="s">
        <v>90</v>
      </c>
      <c r="AW220" s="14" t="s">
        <v>36</v>
      </c>
      <c r="AX220" s="14" t="s">
        <v>88</v>
      </c>
      <c r="AY220" s="224" t="s">
        <v>125</v>
      </c>
    </row>
    <row r="221" spans="1:65" s="2" customFormat="1" ht="37.9" customHeight="1">
      <c r="A221" s="34"/>
      <c r="B221" s="35"/>
      <c r="C221" s="186" t="s">
        <v>226</v>
      </c>
      <c r="D221" s="186" t="s">
        <v>127</v>
      </c>
      <c r="E221" s="187" t="s">
        <v>227</v>
      </c>
      <c r="F221" s="188" t="s">
        <v>228</v>
      </c>
      <c r="G221" s="189" t="s">
        <v>222</v>
      </c>
      <c r="H221" s="190">
        <v>5</v>
      </c>
      <c r="I221" s="191"/>
      <c r="J221" s="192">
        <f>ROUND(I221*H221,2)</f>
        <v>0</v>
      </c>
      <c r="K221" s="188" t="s">
        <v>131</v>
      </c>
      <c r="L221" s="39"/>
      <c r="M221" s="193" t="s">
        <v>1</v>
      </c>
      <c r="N221" s="194" t="s">
        <v>45</v>
      </c>
      <c r="O221" s="7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132</v>
      </c>
      <c r="AT221" s="197" t="s">
        <v>127</v>
      </c>
      <c r="AU221" s="197" t="s">
        <v>90</v>
      </c>
      <c r="AY221" s="17" t="s">
        <v>125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88</v>
      </c>
      <c r="BK221" s="198">
        <f>ROUND(I221*H221,2)</f>
        <v>0</v>
      </c>
      <c r="BL221" s="17" t="s">
        <v>132</v>
      </c>
      <c r="BM221" s="197" t="s">
        <v>229</v>
      </c>
    </row>
    <row r="222" spans="1:65" s="2" customFormat="1" ht="19.5">
      <c r="A222" s="34"/>
      <c r="B222" s="35"/>
      <c r="C222" s="36"/>
      <c r="D222" s="199" t="s">
        <v>134</v>
      </c>
      <c r="E222" s="36"/>
      <c r="F222" s="200" t="s">
        <v>230</v>
      </c>
      <c r="G222" s="36"/>
      <c r="H222" s="36"/>
      <c r="I222" s="201"/>
      <c r="J222" s="36"/>
      <c r="K222" s="36"/>
      <c r="L222" s="39"/>
      <c r="M222" s="202"/>
      <c r="N222" s="203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134</v>
      </c>
      <c r="AU222" s="17" t="s">
        <v>90</v>
      </c>
    </row>
    <row r="223" spans="1:65" s="13" customFormat="1" ht="11.25">
      <c r="B223" s="204"/>
      <c r="C223" s="205"/>
      <c r="D223" s="199" t="s">
        <v>136</v>
      </c>
      <c r="E223" s="206" t="s">
        <v>1</v>
      </c>
      <c r="F223" s="207" t="s">
        <v>225</v>
      </c>
      <c r="G223" s="205"/>
      <c r="H223" s="206" t="s">
        <v>1</v>
      </c>
      <c r="I223" s="208"/>
      <c r="J223" s="205"/>
      <c r="K223" s="205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136</v>
      </c>
      <c r="AU223" s="213" t="s">
        <v>90</v>
      </c>
      <c r="AV223" s="13" t="s">
        <v>88</v>
      </c>
      <c r="AW223" s="13" t="s">
        <v>36</v>
      </c>
      <c r="AX223" s="13" t="s">
        <v>80</v>
      </c>
      <c r="AY223" s="213" t="s">
        <v>125</v>
      </c>
    </row>
    <row r="224" spans="1:65" s="14" customFormat="1" ht="11.25">
      <c r="B224" s="214"/>
      <c r="C224" s="215"/>
      <c r="D224" s="199" t="s">
        <v>136</v>
      </c>
      <c r="E224" s="216" t="s">
        <v>1</v>
      </c>
      <c r="F224" s="217" t="s">
        <v>166</v>
      </c>
      <c r="G224" s="215"/>
      <c r="H224" s="218">
        <v>5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136</v>
      </c>
      <c r="AU224" s="224" t="s">
        <v>90</v>
      </c>
      <c r="AV224" s="14" t="s">
        <v>90</v>
      </c>
      <c r="AW224" s="14" t="s">
        <v>36</v>
      </c>
      <c r="AX224" s="14" t="s">
        <v>88</v>
      </c>
      <c r="AY224" s="224" t="s">
        <v>125</v>
      </c>
    </row>
    <row r="225" spans="1:65" s="2" customFormat="1" ht="24.2" customHeight="1">
      <c r="A225" s="34"/>
      <c r="B225" s="35"/>
      <c r="C225" s="186" t="s">
        <v>231</v>
      </c>
      <c r="D225" s="186" t="s">
        <v>127</v>
      </c>
      <c r="E225" s="187" t="s">
        <v>232</v>
      </c>
      <c r="F225" s="188" t="s">
        <v>233</v>
      </c>
      <c r="G225" s="189" t="s">
        <v>130</v>
      </c>
      <c r="H225" s="190">
        <v>18</v>
      </c>
      <c r="I225" s="191"/>
      <c r="J225" s="192">
        <f>ROUND(I225*H225,2)</f>
        <v>0</v>
      </c>
      <c r="K225" s="188" t="s">
        <v>131</v>
      </c>
      <c r="L225" s="39"/>
      <c r="M225" s="193" t="s">
        <v>1</v>
      </c>
      <c r="N225" s="194" t="s">
        <v>45</v>
      </c>
      <c r="O225" s="71"/>
      <c r="P225" s="195">
        <f>O225*H225</f>
        <v>0</v>
      </c>
      <c r="Q225" s="195">
        <v>6.4000000000000005E-4</v>
      </c>
      <c r="R225" s="195">
        <f>Q225*H225</f>
        <v>1.1520000000000001E-2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132</v>
      </c>
      <c r="AT225" s="197" t="s">
        <v>127</v>
      </c>
      <c r="AU225" s="197" t="s">
        <v>90</v>
      </c>
      <c r="AY225" s="17" t="s">
        <v>125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88</v>
      </c>
      <c r="BK225" s="198">
        <f>ROUND(I225*H225,2)</f>
        <v>0</v>
      </c>
      <c r="BL225" s="17" t="s">
        <v>132</v>
      </c>
      <c r="BM225" s="197" t="s">
        <v>234</v>
      </c>
    </row>
    <row r="226" spans="1:65" s="2" customFormat="1" ht="19.5">
      <c r="A226" s="34"/>
      <c r="B226" s="35"/>
      <c r="C226" s="36"/>
      <c r="D226" s="199" t="s">
        <v>134</v>
      </c>
      <c r="E226" s="36"/>
      <c r="F226" s="200" t="s">
        <v>235</v>
      </c>
      <c r="G226" s="36"/>
      <c r="H226" s="36"/>
      <c r="I226" s="201"/>
      <c r="J226" s="36"/>
      <c r="K226" s="36"/>
      <c r="L226" s="39"/>
      <c r="M226" s="202"/>
      <c r="N226" s="203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134</v>
      </c>
      <c r="AU226" s="17" t="s">
        <v>90</v>
      </c>
    </row>
    <row r="227" spans="1:65" s="13" customFormat="1" ht="11.25">
      <c r="B227" s="204"/>
      <c r="C227" s="205"/>
      <c r="D227" s="199" t="s">
        <v>136</v>
      </c>
      <c r="E227" s="206" t="s">
        <v>1</v>
      </c>
      <c r="F227" s="207" t="s">
        <v>225</v>
      </c>
      <c r="G227" s="205"/>
      <c r="H227" s="206" t="s">
        <v>1</v>
      </c>
      <c r="I227" s="208"/>
      <c r="J227" s="205"/>
      <c r="K227" s="205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136</v>
      </c>
      <c r="AU227" s="213" t="s">
        <v>90</v>
      </c>
      <c r="AV227" s="13" t="s">
        <v>88</v>
      </c>
      <c r="AW227" s="13" t="s">
        <v>36</v>
      </c>
      <c r="AX227" s="13" t="s">
        <v>80</v>
      </c>
      <c r="AY227" s="213" t="s">
        <v>125</v>
      </c>
    </row>
    <row r="228" spans="1:65" s="14" customFormat="1" ht="11.25">
      <c r="B228" s="214"/>
      <c r="C228" s="215"/>
      <c r="D228" s="199" t="s">
        <v>136</v>
      </c>
      <c r="E228" s="216" t="s">
        <v>1</v>
      </c>
      <c r="F228" s="217" t="s">
        <v>236</v>
      </c>
      <c r="G228" s="215"/>
      <c r="H228" s="218">
        <v>18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136</v>
      </c>
      <c r="AU228" s="224" t="s">
        <v>90</v>
      </c>
      <c r="AV228" s="14" t="s">
        <v>90</v>
      </c>
      <c r="AW228" s="14" t="s">
        <v>36</v>
      </c>
      <c r="AX228" s="14" t="s">
        <v>88</v>
      </c>
      <c r="AY228" s="224" t="s">
        <v>125</v>
      </c>
    </row>
    <row r="229" spans="1:65" s="2" customFormat="1" ht="24.2" customHeight="1">
      <c r="A229" s="34"/>
      <c r="B229" s="35"/>
      <c r="C229" s="186" t="s">
        <v>8</v>
      </c>
      <c r="D229" s="186" t="s">
        <v>127</v>
      </c>
      <c r="E229" s="187" t="s">
        <v>237</v>
      </c>
      <c r="F229" s="188" t="s">
        <v>238</v>
      </c>
      <c r="G229" s="189" t="s">
        <v>130</v>
      </c>
      <c r="H229" s="190">
        <v>18</v>
      </c>
      <c r="I229" s="191"/>
      <c r="J229" s="192">
        <f>ROUND(I229*H229,2)</f>
        <v>0</v>
      </c>
      <c r="K229" s="188" t="s">
        <v>131</v>
      </c>
      <c r="L229" s="39"/>
      <c r="M229" s="193" t="s">
        <v>1</v>
      </c>
      <c r="N229" s="194" t="s">
        <v>45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132</v>
      </c>
      <c r="AT229" s="197" t="s">
        <v>127</v>
      </c>
      <c r="AU229" s="197" t="s">
        <v>90</v>
      </c>
      <c r="AY229" s="17" t="s">
        <v>125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88</v>
      </c>
      <c r="BK229" s="198">
        <f>ROUND(I229*H229,2)</f>
        <v>0</v>
      </c>
      <c r="BL229" s="17" t="s">
        <v>132</v>
      </c>
      <c r="BM229" s="197" t="s">
        <v>239</v>
      </c>
    </row>
    <row r="230" spans="1:65" s="2" customFormat="1" ht="19.5">
      <c r="A230" s="34"/>
      <c r="B230" s="35"/>
      <c r="C230" s="36"/>
      <c r="D230" s="199" t="s">
        <v>134</v>
      </c>
      <c r="E230" s="36"/>
      <c r="F230" s="200" t="s">
        <v>240</v>
      </c>
      <c r="G230" s="36"/>
      <c r="H230" s="36"/>
      <c r="I230" s="201"/>
      <c r="J230" s="36"/>
      <c r="K230" s="36"/>
      <c r="L230" s="39"/>
      <c r="M230" s="202"/>
      <c r="N230" s="203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134</v>
      </c>
      <c r="AU230" s="17" t="s">
        <v>90</v>
      </c>
    </row>
    <row r="231" spans="1:65" s="13" customFormat="1" ht="11.25">
      <c r="B231" s="204"/>
      <c r="C231" s="205"/>
      <c r="D231" s="199" t="s">
        <v>136</v>
      </c>
      <c r="E231" s="206" t="s">
        <v>1</v>
      </c>
      <c r="F231" s="207" t="s">
        <v>225</v>
      </c>
      <c r="G231" s="205"/>
      <c r="H231" s="206" t="s">
        <v>1</v>
      </c>
      <c r="I231" s="208"/>
      <c r="J231" s="205"/>
      <c r="K231" s="205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136</v>
      </c>
      <c r="AU231" s="213" t="s">
        <v>90</v>
      </c>
      <c r="AV231" s="13" t="s">
        <v>88</v>
      </c>
      <c r="AW231" s="13" t="s">
        <v>36</v>
      </c>
      <c r="AX231" s="13" t="s">
        <v>80</v>
      </c>
      <c r="AY231" s="213" t="s">
        <v>125</v>
      </c>
    </row>
    <row r="232" spans="1:65" s="14" customFormat="1" ht="11.25">
      <c r="B232" s="214"/>
      <c r="C232" s="215"/>
      <c r="D232" s="199" t="s">
        <v>136</v>
      </c>
      <c r="E232" s="216" t="s">
        <v>1</v>
      </c>
      <c r="F232" s="217" t="s">
        <v>236</v>
      </c>
      <c r="G232" s="215"/>
      <c r="H232" s="218">
        <v>18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136</v>
      </c>
      <c r="AU232" s="224" t="s">
        <v>90</v>
      </c>
      <c r="AV232" s="14" t="s">
        <v>90</v>
      </c>
      <c r="AW232" s="14" t="s">
        <v>36</v>
      </c>
      <c r="AX232" s="14" t="s">
        <v>88</v>
      </c>
      <c r="AY232" s="224" t="s">
        <v>125</v>
      </c>
    </row>
    <row r="233" spans="1:65" s="2" customFormat="1" ht="24.2" customHeight="1">
      <c r="A233" s="34"/>
      <c r="B233" s="35"/>
      <c r="C233" s="186" t="s">
        <v>241</v>
      </c>
      <c r="D233" s="186" t="s">
        <v>127</v>
      </c>
      <c r="E233" s="187" t="s">
        <v>242</v>
      </c>
      <c r="F233" s="188" t="s">
        <v>243</v>
      </c>
      <c r="G233" s="189" t="s">
        <v>178</v>
      </c>
      <c r="H233" s="190">
        <v>626</v>
      </c>
      <c r="I233" s="191"/>
      <c r="J233" s="192">
        <f>ROUND(I233*H233,2)</f>
        <v>0</v>
      </c>
      <c r="K233" s="188" t="s">
        <v>131</v>
      </c>
      <c r="L233" s="39"/>
      <c r="M233" s="193" t="s">
        <v>1</v>
      </c>
      <c r="N233" s="194" t="s">
        <v>45</v>
      </c>
      <c r="O233" s="71"/>
      <c r="P233" s="195">
        <f>O233*H233</f>
        <v>0</v>
      </c>
      <c r="Q233" s="195">
        <v>2.9999999999999997E-4</v>
      </c>
      <c r="R233" s="195">
        <f>Q233*H233</f>
        <v>0.18779999999999999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132</v>
      </c>
      <c r="AT233" s="197" t="s">
        <v>127</v>
      </c>
      <c r="AU233" s="197" t="s">
        <v>90</v>
      </c>
      <c r="AY233" s="17" t="s">
        <v>125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88</v>
      </c>
      <c r="BK233" s="198">
        <f>ROUND(I233*H233,2)</f>
        <v>0</v>
      </c>
      <c r="BL233" s="17" t="s">
        <v>132</v>
      </c>
      <c r="BM233" s="197" t="s">
        <v>244</v>
      </c>
    </row>
    <row r="234" spans="1:65" s="2" customFormat="1" ht="29.25">
      <c r="A234" s="34"/>
      <c r="B234" s="35"/>
      <c r="C234" s="36"/>
      <c r="D234" s="199" t="s">
        <v>134</v>
      </c>
      <c r="E234" s="36"/>
      <c r="F234" s="200" t="s">
        <v>245</v>
      </c>
      <c r="G234" s="36"/>
      <c r="H234" s="36"/>
      <c r="I234" s="201"/>
      <c r="J234" s="36"/>
      <c r="K234" s="36"/>
      <c r="L234" s="39"/>
      <c r="M234" s="202"/>
      <c r="N234" s="203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134</v>
      </c>
      <c r="AU234" s="17" t="s">
        <v>90</v>
      </c>
    </row>
    <row r="235" spans="1:65" s="13" customFormat="1" ht="11.25">
      <c r="B235" s="204"/>
      <c r="C235" s="205"/>
      <c r="D235" s="199" t="s">
        <v>136</v>
      </c>
      <c r="E235" s="206" t="s">
        <v>1</v>
      </c>
      <c r="F235" s="207" t="s">
        <v>225</v>
      </c>
      <c r="G235" s="205"/>
      <c r="H235" s="206" t="s">
        <v>1</v>
      </c>
      <c r="I235" s="208"/>
      <c r="J235" s="205"/>
      <c r="K235" s="205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136</v>
      </c>
      <c r="AU235" s="213" t="s">
        <v>90</v>
      </c>
      <c r="AV235" s="13" t="s">
        <v>88</v>
      </c>
      <c r="AW235" s="13" t="s">
        <v>36</v>
      </c>
      <c r="AX235" s="13" t="s">
        <v>80</v>
      </c>
      <c r="AY235" s="213" t="s">
        <v>125</v>
      </c>
    </row>
    <row r="236" spans="1:65" s="13" customFormat="1" ht="11.25">
      <c r="B236" s="204"/>
      <c r="C236" s="205"/>
      <c r="D236" s="199" t="s">
        <v>136</v>
      </c>
      <c r="E236" s="206" t="s">
        <v>1</v>
      </c>
      <c r="F236" s="207" t="s">
        <v>153</v>
      </c>
      <c r="G236" s="205"/>
      <c r="H236" s="206" t="s">
        <v>1</v>
      </c>
      <c r="I236" s="208"/>
      <c r="J236" s="205"/>
      <c r="K236" s="205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136</v>
      </c>
      <c r="AU236" s="213" t="s">
        <v>90</v>
      </c>
      <c r="AV236" s="13" t="s">
        <v>88</v>
      </c>
      <c r="AW236" s="13" t="s">
        <v>36</v>
      </c>
      <c r="AX236" s="13" t="s">
        <v>80</v>
      </c>
      <c r="AY236" s="213" t="s">
        <v>125</v>
      </c>
    </row>
    <row r="237" spans="1:65" s="14" customFormat="1" ht="11.25">
      <c r="B237" s="214"/>
      <c r="C237" s="215"/>
      <c r="D237" s="199" t="s">
        <v>136</v>
      </c>
      <c r="E237" s="216" t="s">
        <v>1</v>
      </c>
      <c r="F237" s="217" t="s">
        <v>246</v>
      </c>
      <c r="G237" s="215"/>
      <c r="H237" s="218">
        <v>614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136</v>
      </c>
      <c r="AU237" s="224" t="s">
        <v>90</v>
      </c>
      <c r="AV237" s="14" t="s">
        <v>90</v>
      </c>
      <c r="AW237" s="14" t="s">
        <v>36</v>
      </c>
      <c r="AX237" s="14" t="s">
        <v>80</v>
      </c>
      <c r="AY237" s="224" t="s">
        <v>125</v>
      </c>
    </row>
    <row r="238" spans="1:65" s="13" customFormat="1" ht="11.25">
      <c r="B238" s="204"/>
      <c r="C238" s="205"/>
      <c r="D238" s="199" t="s">
        <v>136</v>
      </c>
      <c r="E238" s="206" t="s">
        <v>1</v>
      </c>
      <c r="F238" s="207" t="s">
        <v>155</v>
      </c>
      <c r="G238" s="205"/>
      <c r="H238" s="206" t="s">
        <v>1</v>
      </c>
      <c r="I238" s="208"/>
      <c r="J238" s="205"/>
      <c r="K238" s="205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136</v>
      </c>
      <c r="AU238" s="213" t="s">
        <v>90</v>
      </c>
      <c r="AV238" s="13" t="s">
        <v>88</v>
      </c>
      <c r="AW238" s="13" t="s">
        <v>36</v>
      </c>
      <c r="AX238" s="13" t="s">
        <v>80</v>
      </c>
      <c r="AY238" s="213" t="s">
        <v>125</v>
      </c>
    </row>
    <row r="239" spans="1:65" s="14" customFormat="1" ht="11.25">
      <c r="B239" s="214"/>
      <c r="C239" s="215"/>
      <c r="D239" s="199" t="s">
        <v>136</v>
      </c>
      <c r="E239" s="216" t="s">
        <v>1</v>
      </c>
      <c r="F239" s="217" t="s">
        <v>247</v>
      </c>
      <c r="G239" s="215"/>
      <c r="H239" s="218">
        <v>6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136</v>
      </c>
      <c r="AU239" s="224" t="s">
        <v>90</v>
      </c>
      <c r="AV239" s="14" t="s">
        <v>90</v>
      </c>
      <c r="AW239" s="14" t="s">
        <v>36</v>
      </c>
      <c r="AX239" s="14" t="s">
        <v>80</v>
      </c>
      <c r="AY239" s="224" t="s">
        <v>125</v>
      </c>
    </row>
    <row r="240" spans="1:65" s="13" customFormat="1" ht="11.25">
      <c r="B240" s="204"/>
      <c r="C240" s="205"/>
      <c r="D240" s="199" t="s">
        <v>136</v>
      </c>
      <c r="E240" s="206" t="s">
        <v>1</v>
      </c>
      <c r="F240" s="207" t="s">
        <v>157</v>
      </c>
      <c r="G240" s="205"/>
      <c r="H240" s="206" t="s">
        <v>1</v>
      </c>
      <c r="I240" s="208"/>
      <c r="J240" s="205"/>
      <c r="K240" s="205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136</v>
      </c>
      <c r="AU240" s="213" t="s">
        <v>90</v>
      </c>
      <c r="AV240" s="13" t="s">
        <v>88</v>
      </c>
      <c r="AW240" s="13" t="s">
        <v>36</v>
      </c>
      <c r="AX240" s="13" t="s">
        <v>80</v>
      </c>
      <c r="AY240" s="213" t="s">
        <v>125</v>
      </c>
    </row>
    <row r="241" spans="1:65" s="14" customFormat="1" ht="11.25">
      <c r="B241" s="214"/>
      <c r="C241" s="215"/>
      <c r="D241" s="199" t="s">
        <v>136</v>
      </c>
      <c r="E241" s="216" t="s">
        <v>1</v>
      </c>
      <c r="F241" s="217" t="s">
        <v>247</v>
      </c>
      <c r="G241" s="215"/>
      <c r="H241" s="218">
        <v>6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136</v>
      </c>
      <c r="AU241" s="224" t="s">
        <v>90</v>
      </c>
      <c r="AV241" s="14" t="s">
        <v>90</v>
      </c>
      <c r="AW241" s="14" t="s">
        <v>36</v>
      </c>
      <c r="AX241" s="14" t="s">
        <v>80</v>
      </c>
      <c r="AY241" s="224" t="s">
        <v>125</v>
      </c>
    </row>
    <row r="242" spans="1:65" s="15" customFormat="1" ht="11.25">
      <c r="B242" s="225"/>
      <c r="C242" s="226"/>
      <c r="D242" s="199" t="s">
        <v>136</v>
      </c>
      <c r="E242" s="227" t="s">
        <v>1</v>
      </c>
      <c r="F242" s="228" t="s">
        <v>140</v>
      </c>
      <c r="G242" s="226"/>
      <c r="H242" s="229">
        <v>626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136</v>
      </c>
      <c r="AU242" s="235" t="s">
        <v>90</v>
      </c>
      <c r="AV242" s="15" t="s">
        <v>132</v>
      </c>
      <c r="AW242" s="15" t="s">
        <v>4</v>
      </c>
      <c r="AX242" s="15" t="s">
        <v>88</v>
      </c>
      <c r="AY242" s="235" t="s">
        <v>125</v>
      </c>
    </row>
    <row r="243" spans="1:65" s="2" customFormat="1" ht="33" customHeight="1">
      <c r="A243" s="34"/>
      <c r="B243" s="35"/>
      <c r="C243" s="186" t="s">
        <v>248</v>
      </c>
      <c r="D243" s="186" t="s">
        <v>127</v>
      </c>
      <c r="E243" s="187" t="s">
        <v>249</v>
      </c>
      <c r="F243" s="188" t="s">
        <v>250</v>
      </c>
      <c r="G243" s="189" t="s">
        <v>178</v>
      </c>
      <c r="H243" s="190">
        <v>626</v>
      </c>
      <c r="I243" s="191"/>
      <c r="J243" s="192">
        <f>ROUND(I243*H243,2)</f>
        <v>0</v>
      </c>
      <c r="K243" s="188" t="s">
        <v>131</v>
      </c>
      <c r="L243" s="39"/>
      <c r="M243" s="193" t="s">
        <v>1</v>
      </c>
      <c r="N243" s="194" t="s">
        <v>45</v>
      </c>
      <c r="O243" s="7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132</v>
      </c>
      <c r="AT243" s="197" t="s">
        <v>127</v>
      </c>
      <c r="AU243" s="197" t="s">
        <v>90</v>
      </c>
      <c r="AY243" s="17" t="s">
        <v>125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88</v>
      </c>
      <c r="BK243" s="198">
        <f>ROUND(I243*H243,2)</f>
        <v>0</v>
      </c>
      <c r="BL243" s="17" t="s">
        <v>132</v>
      </c>
      <c r="BM243" s="197" t="s">
        <v>251</v>
      </c>
    </row>
    <row r="244" spans="1:65" s="2" customFormat="1" ht="29.25">
      <c r="A244" s="34"/>
      <c r="B244" s="35"/>
      <c r="C244" s="36"/>
      <c r="D244" s="199" t="s">
        <v>134</v>
      </c>
      <c r="E244" s="36"/>
      <c r="F244" s="200" t="s">
        <v>252</v>
      </c>
      <c r="G244" s="36"/>
      <c r="H244" s="36"/>
      <c r="I244" s="201"/>
      <c r="J244" s="36"/>
      <c r="K244" s="36"/>
      <c r="L244" s="39"/>
      <c r="M244" s="202"/>
      <c r="N244" s="203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134</v>
      </c>
      <c r="AU244" s="17" t="s">
        <v>90</v>
      </c>
    </row>
    <row r="245" spans="1:65" s="2" customFormat="1" ht="24.2" customHeight="1">
      <c r="A245" s="34"/>
      <c r="B245" s="35"/>
      <c r="C245" s="186" t="s">
        <v>253</v>
      </c>
      <c r="D245" s="186" t="s">
        <v>127</v>
      </c>
      <c r="E245" s="187" t="s">
        <v>254</v>
      </c>
      <c r="F245" s="188" t="s">
        <v>255</v>
      </c>
      <c r="G245" s="189" t="s">
        <v>256</v>
      </c>
      <c r="H245" s="190">
        <v>145.6</v>
      </c>
      <c r="I245" s="191"/>
      <c r="J245" s="192">
        <f>ROUND(I245*H245,2)</f>
        <v>0</v>
      </c>
      <c r="K245" s="188" t="s">
        <v>131</v>
      </c>
      <c r="L245" s="39"/>
      <c r="M245" s="193" t="s">
        <v>1</v>
      </c>
      <c r="N245" s="194" t="s">
        <v>45</v>
      </c>
      <c r="O245" s="71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132</v>
      </c>
      <c r="AT245" s="197" t="s">
        <v>127</v>
      </c>
      <c r="AU245" s="197" t="s">
        <v>90</v>
      </c>
      <c r="AY245" s="17" t="s">
        <v>125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88</v>
      </c>
      <c r="BK245" s="198">
        <f>ROUND(I245*H245,2)</f>
        <v>0</v>
      </c>
      <c r="BL245" s="17" t="s">
        <v>132</v>
      </c>
      <c r="BM245" s="197" t="s">
        <v>257</v>
      </c>
    </row>
    <row r="246" spans="1:65" s="2" customFormat="1" ht="19.5">
      <c r="A246" s="34"/>
      <c r="B246" s="35"/>
      <c r="C246" s="36"/>
      <c r="D246" s="199" t="s">
        <v>134</v>
      </c>
      <c r="E246" s="36"/>
      <c r="F246" s="200" t="s">
        <v>258</v>
      </c>
      <c r="G246" s="36"/>
      <c r="H246" s="36"/>
      <c r="I246" s="201"/>
      <c r="J246" s="36"/>
      <c r="K246" s="36"/>
      <c r="L246" s="39"/>
      <c r="M246" s="202"/>
      <c r="N246" s="203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134</v>
      </c>
      <c r="AU246" s="17" t="s">
        <v>90</v>
      </c>
    </row>
    <row r="247" spans="1:65" s="13" customFormat="1" ht="11.25">
      <c r="B247" s="204"/>
      <c r="C247" s="205"/>
      <c r="D247" s="199" t="s">
        <v>136</v>
      </c>
      <c r="E247" s="206" t="s">
        <v>1</v>
      </c>
      <c r="F247" s="207" t="s">
        <v>207</v>
      </c>
      <c r="G247" s="205"/>
      <c r="H247" s="206" t="s">
        <v>1</v>
      </c>
      <c r="I247" s="208"/>
      <c r="J247" s="205"/>
      <c r="K247" s="205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136</v>
      </c>
      <c r="AU247" s="213" t="s">
        <v>90</v>
      </c>
      <c r="AV247" s="13" t="s">
        <v>88</v>
      </c>
      <c r="AW247" s="13" t="s">
        <v>36</v>
      </c>
      <c r="AX247" s="13" t="s">
        <v>80</v>
      </c>
      <c r="AY247" s="213" t="s">
        <v>125</v>
      </c>
    </row>
    <row r="248" spans="1:65" s="13" customFormat="1" ht="11.25">
      <c r="B248" s="204"/>
      <c r="C248" s="205"/>
      <c r="D248" s="199" t="s">
        <v>136</v>
      </c>
      <c r="E248" s="206" t="s">
        <v>1</v>
      </c>
      <c r="F248" s="207" t="s">
        <v>153</v>
      </c>
      <c r="G248" s="205"/>
      <c r="H248" s="206" t="s">
        <v>1</v>
      </c>
      <c r="I248" s="208"/>
      <c r="J248" s="205"/>
      <c r="K248" s="205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136</v>
      </c>
      <c r="AU248" s="213" t="s">
        <v>90</v>
      </c>
      <c r="AV248" s="13" t="s">
        <v>88</v>
      </c>
      <c r="AW248" s="13" t="s">
        <v>36</v>
      </c>
      <c r="AX248" s="13" t="s">
        <v>80</v>
      </c>
      <c r="AY248" s="213" t="s">
        <v>125</v>
      </c>
    </row>
    <row r="249" spans="1:65" s="14" customFormat="1" ht="11.25">
      <c r="B249" s="214"/>
      <c r="C249" s="215"/>
      <c r="D249" s="199" t="s">
        <v>136</v>
      </c>
      <c r="E249" s="216" t="s">
        <v>1</v>
      </c>
      <c r="F249" s="217" t="s">
        <v>259</v>
      </c>
      <c r="G249" s="215"/>
      <c r="H249" s="218">
        <v>59.84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136</v>
      </c>
      <c r="AU249" s="224" t="s">
        <v>90</v>
      </c>
      <c r="AV249" s="14" t="s">
        <v>90</v>
      </c>
      <c r="AW249" s="14" t="s">
        <v>36</v>
      </c>
      <c r="AX249" s="14" t="s">
        <v>80</v>
      </c>
      <c r="AY249" s="224" t="s">
        <v>125</v>
      </c>
    </row>
    <row r="250" spans="1:65" s="13" customFormat="1" ht="11.25">
      <c r="B250" s="204"/>
      <c r="C250" s="205"/>
      <c r="D250" s="199" t="s">
        <v>136</v>
      </c>
      <c r="E250" s="206" t="s">
        <v>1</v>
      </c>
      <c r="F250" s="207" t="s">
        <v>155</v>
      </c>
      <c r="G250" s="205"/>
      <c r="H250" s="206" t="s">
        <v>1</v>
      </c>
      <c r="I250" s="208"/>
      <c r="J250" s="205"/>
      <c r="K250" s="205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136</v>
      </c>
      <c r="AU250" s="213" t="s">
        <v>90</v>
      </c>
      <c r="AV250" s="13" t="s">
        <v>88</v>
      </c>
      <c r="AW250" s="13" t="s">
        <v>36</v>
      </c>
      <c r="AX250" s="13" t="s">
        <v>80</v>
      </c>
      <c r="AY250" s="213" t="s">
        <v>125</v>
      </c>
    </row>
    <row r="251" spans="1:65" s="14" customFormat="1" ht="11.25">
      <c r="B251" s="214"/>
      <c r="C251" s="215"/>
      <c r="D251" s="199" t="s">
        <v>136</v>
      </c>
      <c r="E251" s="216" t="s">
        <v>1</v>
      </c>
      <c r="F251" s="217" t="s">
        <v>260</v>
      </c>
      <c r="G251" s="215"/>
      <c r="H251" s="218">
        <v>7.04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136</v>
      </c>
      <c r="AU251" s="224" t="s">
        <v>90</v>
      </c>
      <c r="AV251" s="14" t="s">
        <v>90</v>
      </c>
      <c r="AW251" s="14" t="s">
        <v>36</v>
      </c>
      <c r="AX251" s="14" t="s">
        <v>80</v>
      </c>
      <c r="AY251" s="224" t="s">
        <v>125</v>
      </c>
    </row>
    <row r="252" spans="1:65" s="13" customFormat="1" ht="11.25">
      <c r="B252" s="204"/>
      <c r="C252" s="205"/>
      <c r="D252" s="199" t="s">
        <v>136</v>
      </c>
      <c r="E252" s="206" t="s">
        <v>1</v>
      </c>
      <c r="F252" s="207" t="s">
        <v>157</v>
      </c>
      <c r="G252" s="205"/>
      <c r="H252" s="206" t="s">
        <v>1</v>
      </c>
      <c r="I252" s="208"/>
      <c r="J252" s="205"/>
      <c r="K252" s="205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136</v>
      </c>
      <c r="AU252" s="213" t="s">
        <v>90</v>
      </c>
      <c r="AV252" s="13" t="s">
        <v>88</v>
      </c>
      <c r="AW252" s="13" t="s">
        <v>36</v>
      </c>
      <c r="AX252" s="13" t="s">
        <v>80</v>
      </c>
      <c r="AY252" s="213" t="s">
        <v>125</v>
      </c>
    </row>
    <row r="253" spans="1:65" s="14" customFormat="1" ht="11.25">
      <c r="B253" s="214"/>
      <c r="C253" s="215"/>
      <c r="D253" s="199" t="s">
        <v>136</v>
      </c>
      <c r="E253" s="216" t="s">
        <v>1</v>
      </c>
      <c r="F253" s="217" t="s">
        <v>260</v>
      </c>
      <c r="G253" s="215"/>
      <c r="H253" s="218">
        <v>7.04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136</v>
      </c>
      <c r="AU253" s="224" t="s">
        <v>90</v>
      </c>
      <c r="AV253" s="14" t="s">
        <v>90</v>
      </c>
      <c r="AW253" s="14" t="s">
        <v>36</v>
      </c>
      <c r="AX253" s="14" t="s">
        <v>80</v>
      </c>
      <c r="AY253" s="224" t="s">
        <v>125</v>
      </c>
    </row>
    <row r="254" spans="1:65" s="13" customFormat="1" ht="11.25">
      <c r="B254" s="204"/>
      <c r="C254" s="205"/>
      <c r="D254" s="199" t="s">
        <v>136</v>
      </c>
      <c r="E254" s="206" t="s">
        <v>1</v>
      </c>
      <c r="F254" s="207" t="s">
        <v>138</v>
      </c>
      <c r="G254" s="205"/>
      <c r="H254" s="206" t="s">
        <v>1</v>
      </c>
      <c r="I254" s="208"/>
      <c r="J254" s="205"/>
      <c r="K254" s="205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136</v>
      </c>
      <c r="AU254" s="213" t="s">
        <v>90</v>
      </c>
      <c r="AV254" s="13" t="s">
        <v>88</v>
      </c>
      <c r="AW254" s="13" t="s">
        <v>36</v>
      </c>
      <c r="AX254" s="13" t="s">
        <v>80</v>
      </c>
      <c r="AY254" s="213" t="s">
        <v>125</v>
      </c>
    </row>
    <row r="255" spans="1:65" s="14" customFormat="1" ht="11.25">
      <c r="B255" s="214"/>
      <c r="C255" s="215"/>
      <c r="D255" s="199" t="s">
        <v>136</v>
      </c>
      <c r="E255" s="216" t="s">
        <v>1</v>
      </c>
      <c r="F255" s="217" t="s">
        <v>261</v>
      </c>
      <c r="G255" s="215"/>
      <c r="H255" s="218">
        <v>71.680000000000007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136</v>
      </c>
      <c r="AU255" s="224" t="s">
        <v>90</v>
      </c>
      <c r="AV255" s="14" t="s">
        <v>90</v>
      </c>
      <c r="AW255" s="14" t="s">
        <v>36</v>
      </c>
      <c r="AX255" s="14" t="s">
        <v>80</v>
      </c>
      <c r="AY255" s="224" t="s">
        <v>125</v>
      </c>
    </row>
    <row r="256" spans="1:65" s="15" customFormat="1" ht="11.25">
      <c r="B256" s="225"/>
      <c r="C256" s="226"/>
      <c r="D256" s="199" t="s">
        <v>136</v>
      </c>
      <c r="E256" s="227" t="s">
        <v>1</v>
      </c>
      <c r="F256" s="228" t="s">
        <v>140</v>
      </c>
      <c r="G256" s="226"/>
      <c r="H256" s="229">
        <v>145.6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136</v>
      </c>
      <c r="AU256" s="235" t="s">
        <v>90</v>
      </c>
      <c r="AV256" s="15" t="s">
        <v>132</v>
      </c>
      <c r="AW256" s="15" t="s">
        <v>4</v>
      </c>
      <c r="AX256" s="15" t="s">
        <v>88</v>
      </c>
      <c r="AY256" s="235" t="s">
        <v>125</v>
      </c>
    </row>
    <row r="257" spans="1:65" s="2" customFormat="1" ht="33" customHeight="1">
      <c r="A257" s="34"/>
      <c r="B257" s="35"/>
      <c r="C257" s="186" t="s">
        <v>262</v>
      </c>
      <c r="D257" s="186" t="s">
        <v>127</v>
      </c>
      <c r="E257" s="187" t="s">
        <v>263</v>
      </c>
      <c r="F257" s="188" t="s">
        <v>264</v>
      </c>
      <c r="G257" s="189" t="s">
        <v>256</v>
      </c>
      <c r="H257" s="190">
        <v>648.16</v>
      </c>
      <c r="I257" s="191"/>
      <c r="J257" s="192">
        <f>ROUND(I257*H257,2)</f>
        <v>0</v>
      </c>
      <c r="K257" s="188" t="s">
        <v>131</v>
      </c>
      <c r="L257" s="39"/>
      <c r="M257" s="193" t="s">
        <v>1</v>
      </c>
      <c r="N257" s="194" t="s">
        <v>45</v>
      </c>
      <c r="O257" s="71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132</v>
      </c>
      <c r="AT257" s="197" t="s">
        <v>127</v>
      </c>
      <c r="AU257" s="197" t="s">
        <v>90</v>
      </c>
      <c r="AY257" s="17" t="s">
        <v>125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7" t="s">
        <v>88</v>
      </c>
      <c r="BK257" s="198">
        <f>ROUND(I257*H257,2)</f>
        <v>0</v>
      </c>
      <c r="BL257" s="17" t="s">
        <v>132</v>
      </c>
      <c r="BM257" s="197" t="s">
        <v>265</v>
      </c>
    </row>
    <row r="258" spans="1:65" s="2" customFormat="1" ht="29.25">
      <c r="A258" s="34"/>
      <c r="B258" s="35"/>
      <c r="C258" s="36"/>
      <c r="D258" s="199" t="s">
        <v>134</v>
      </c>
      <c r="E258" s="36"/>
      <c r="F258" s="200" t="s">
        <v>266</v>
      </c>
      <c r="G258" s="36"/>
      <c r="H258" s="36"/>
      <c r="I258" s="201"/>
      <c r="J258" s="36"/>
      <c r="K258" s="36"/>
      <c r="L258" s="39"/>
      <c r="M258" s="202"/>
      <c r="N258" s="203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134</v>
      </c>
      <c r="AU258" s="17" t="s">
        <v>90</v>
      </c>
    </row>
    <row r="259" spans="1:65" s="13" customFormat="1" ht="11.25">
      <c r="B259" s="204"/>
      <c r="C259" s="205"/>
      <c r="D259" s="199" t="s">
        <v>136</v>
      </c>
      <c r="E259" s="206" t="s">
        <v>1</v>
      </c>
      <c r="F259" s="207" t="s">
        <v>151</v>
      </c>
      <c r="G259" s="205"/>
      <c r="H259" s="206" t="s">
        <v>1</v>
      </c>
      <c r="I259" s="208"/>
      <c r="J259" s="205"/>
      <c r="K259" s="205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136</v>
      </c>
      <c r="AU259" s="213" t="s">
        <v>90</v>
      </c>
      <c r="AV259" s="13" t="s">
        <v>88</v>
      </c>
      <c r="AW259" s="13" t="s">
        <v>36</v>
      </c>
      <c r="AX259" s="13" t="s">
        <v>80</v>
      </c>
      <c r="AY259" s="213" t="s">
        <v>125</v>
      </c>
    </row>
    <row r="260" spans="1:65" s="13" customFormat="1" ht="11.25">
      <c r="B260" s="204"/>
      <c r="C260" s="205"/>
      <c r="D260" s="199" t="s">
        <v>136</v>
      </c>
      <c r="E260" s="206" t="s">
        <v>1</v>
      </c>
      <c r="F260" s="207" t="s">
        <v>267</v>
      </c>
      <c r="G260" s="205"/>
      <c r="H260" s="206" t="s">
        <v>1</v>
      </c>
      <c r="I260" s="208"/>
      <c r="J260" s="205"/>
      <c r="K260" s="205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136</v>
      </c>
      <c r="AU260" s="213" t="s">
        <v>90</v>
      </c>
      <c r="AV260" s="13" t="s">
        <v>88</v>
      </c>
      <c r="AW260" s="13" t="s">
        <v>36</v>
      </c>
      <c r="AX260" s="13" t="s">
        <v>80</v>
      </c>
      <c r="AY260" s="213" t="s">
        <v>125</v>
      </c>
    </row>
    <row r="261" spans="1:65" s="14" customFormat="1" ht="11.25">
      <c r="B261" s="214"/>
      <c r="C261" s="215"/>
      <c r="D261" s="199" t="s">
        <v>136</v>
      </c>
      <c r="E261" s="216" t="s">
        <v>1</v>
      </c>
      <c r="F261" s="217" t="s">
        <v>268</v>
      </c>
      <c r="G261" s="215"/>
      <c r="H261" s="218">
        <v>540.32000000000005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136</v>
      </c>
      <c r="AU261" s="224" t="s">
        <v>90</v>
      </c>
      <c r="AV261" s="14" t="s">
        <v>90</v>
      </c>
      <c r="AW261" s="14" t="s">
        <v>36</v>
      </c>
      <c r="AX261" s="14" t="s">
        <v>80</v>
      </c>
      <c r="AY261" s="224" t="s">
        <v>125</v>
      </c>
    </row>
    <row r="262" spans="1:65" s="13" customFormat="1" ht="11.25">
      <c r="B262" s="204"/>
      <c r="C262" s="205"/>
      <c r="D262" s="199" t="s">
        <v>136</v>
      </c>
      <c r="E262" s="206" t="s">
        <v>1</v>
      </c>
      <c r="F262" s="207" t="s">
        <v>155</v>
      </c>
      <c r="G262" s="205"/>
      <c r="H262" s="206" t="s">
        <v>1</v>
      </c>
      <c r="I262" s="208"/>
      <c r="J262" s="205"/>
      <c r="K262" s="205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136</v>
      </c>
      <c r="AU262" s="213" t="s">
        <v>90</v>
      </c>
      <c r="AV262" s="13" t="s">
        <v>88</v>
      </c>
      <c r="AW262" s="13" t="s">
        <v>36</v>
      </c>
      <c r="AX262" s="13" t="s">
        <v>80</v>
      </c>
      <c r="AY262" s="213" t="s">
        <v>125</v>
      </c>
    </row>
    <row r="263" spans="1:65" s="14" customFormat="1" ht="11.25">
      <c r="B263" s="214"/>
      <c r="C263" s="215"/>
      <c r="D263" s="199" t="s">
        <v>136</v>
      </c>
      <c r="E263" s="216" t="s">
        <v>1</v>
      </c>
      <c r="F263" s="217" t="s">
        <v>269</v>
      </c>
      <c r="G263" s="215"/>
      <c r="H263" s="218">
        <v>5.28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136</v>
      </c>
      <c r="AU263" s="224" t="s">
        <v>90</v>
      </c>
      <c r="AV263" s="14" t="s">
        <v>90</v>
      </c>
      <c r="AW263" s="14" t="s">
        <v>36</v>
      </c>
      <c r="AX263" s="14" t="s">
        <v>80</v>
      </c>
      <c r="AY263" s="224" t="s">
        <v>125</v>
      </c>
    </row>
    <row r="264" spans="1:65" s="13" customFormat="1" ht="11.25">
      <c r="B264" s="204"/>
      <c r="C264" s="205"/>
      <c r="D264" s="199" t="s">
        <v>136</v>
      </c>
      <c r="E264" s="206" t="s">
        <v>1</v>
      </c>
      <c r="F264" s="207" t="s">
        <v>157</v>
      </c>
      <c r="G264" s="205"/>
      <c r="H264" s="206" t="s">
        <v>1</v>
      </c>
      <c r="I264" s="208"/>
      <c r="J264" s="205"/>
      <c r="K264" s="205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136</v>
      </c>
      <c r="AU264" s="213" t="s">
        <v>90</v>
      </c>
      <c r="AV264" s="13" t="s">
        <v>88</v>
      </c>
      <c r="AW264" s="13" t="s">
        <v>36</v>
      </c>
      <c r="AX264" s="13" t="s">
        <v>80</v>
      </c>
      <c r="AY264" s="213" t="s">
        <v>125</v>
      </c>
    </row>
    <row r="265" spans="1:65" s="14" customFormat="1" ht="11.25">
      <c r="B265" s="214"/>
      <c r="C265" s="215"/>
      <c r="D265" s="199" t="s">
        <v>136</v>
      </c>
      <c r="E265" s="216" t="s">
        <v>1</v>
      </c>
      <c r="F265" s="217" t="s">
        <v>269</v>
      </c>
      <c r="G265" s="215"/>
      <c r="H265" s="218">
        <v>5.28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136</v>
      </c>
      <c r="AU265" s="224" t="s">
        <v>90</v>
      </c>
      <c r="AV265" s="14" t="s">
        <v>90</v>
      </c>
      <c r="AW265" s="14" t="s">
        <v>36</v>
      </c>
      <c r="AX265" s="14" t="s">
        <v>80</v>
      </c>
      <c r="AY265" s="224" t="s">
        <v>125</v>
      </c>
    </row>
    <row r="266" spans="1:65" s="13" customFormat="1" ht="11.25">
      <c r="B266" s="204"/>
      <c r="C266" s="205"/>
      <c r="D266" s="199" t="s">
        <v>136</v>
      </c>
      <c r="E266" s="206" t="s">
        <v>1</v>
      </c>
      <c r="F266" s="207" t="s">
        <v>138</v>
      </c>
      <c r="G266" s="205"/>
      <c r="H266" s="206" t="s">
        <v>1</v>
      </c>
      <c r="I266" s="208"/>
      <c r="J266" s="205"/>
      <c r="K266" s="205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136</v>
      </c>
      <c r="AU266" s="213" t="s">
        <v>90</v>
      </c>
      <c r="AV266" s="13" t="s">
        <v>88</v>
      </c>
      <c r="AW266" s="13" t="s">
        <v>36</v>
      </c>
      <c r="AX266" s="13" t="s">
        <v>80</v>
      </c>
      <c r="AY266" s="213" t="s">
        <v>125</v>
      </c>
    </row>
    <row r="267" spans="1:65" s="14" customFormat="1" ht="11.25">
      <c r="B267" s="214"/>
      <c r="C267" s="215"/>
      <c r="D267" s="199" t="s">
        <v>136</v>
      </c>
      <c r="E267" s="216" t="s">
        <v>1</v>
      </c>
      <c r="F267" s="217" t="s">
        <v>270</v>
      </c>
      <c r="G267" s="215"/>
      <c r="H267" s="218">
        <v>97.28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136</v>
      </c>
      <c r="AU267" s="224" t="s">
        <v>90</v>
      </c>
      <c r="AV267" s="14" t="s">
        <v>90</v>
      </c>
      <c r="AW267" s="14" t="s">
        <v>36</v>
      </c>
      <c r="AX267" s="14" t="s">
        <v>80</v>
      </c>
      <c r="AY267" s="224" t="s">
        <v>125</v>
      </c>
    </row>
    <row r="268" spans="1:65" s="15" customFormat="1" ht="11.25">
      <c r="B268" s="225"/>
      <c r="C268" s="226"/>
      <c r="D268" s="199" t="s">
        <v>136</v>
      </c>
      <c r="E268" s="227" t="s">
        <v>1</v>
      </c>
      <c r="F268" s="228" t="s">
        <v>140</v>
      </c>
      <c r="G268" s="226"/>
      <c r="H268" s="229">
        <v>648.16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136</v>
      </c>
      <c r="AU268" s="235" t="s">
        <v>90</v>
      </c>
      <c r="AV268" s="15" t="s">
        <v>132</v>
      </c>
      <c r="AW268" s="15" t="s">
        <v>4</v>
      </c>
      <c r="AX268" s="15" t="s">
        <v>88</v>
      </c>
      <c r="AY268" s="235" t="s">
        <v>125</v>
      </c>
    </row>
    <row r="269" spans="1:65" s="2" customFormat="1" ht="21.75" customHeight="1">
      <c r="A269" s="34"/>
      <c r="B269" s="35"/>
      <c r="C269" s="186" t="s">
        <v>271</v>
      </c>
      <c r="D269" s="186" t="s">
        <v>127</v>
      </c>
      <c r="E269" s="187" t="s">
        <v>272</v>
      </c>
      <c r="F269" s="188" t="s">
        <v>273</v>
      </c>
      <c r="G269" s="189" t="s">
        <v>130</v>
      </c>
      <c r="H269" s="190">
        <v>1244.8</v>
      </c>
      <c r="I269" s="191"/>
      <c r="J269" s="192">
        <f>ROUND(I269*H269,2)</f>
        <v>0</v>
      </c>
      <c r="K269" s="188" t="s">
        <v>131</v>
      </c>
      <c r="L269" s="39"/>
      <c r="M269" s="193" t="s">
        <v>1</v>
      </c>
      <c r="N269" s="194" t="s">
        <v>45</v>
      </c>
      <c r="O269" s="71"/>
      <c r="P269" s="195">
        <f>O269*H269</f>
        <v>0</v>
      </c>
      <c r="Q269" s="195">
        <v>8.4000000000000003E-4</v>
      </c>
      <c r="R269" s="195">
        <f>Q269*H269</f>
        <v>1.0456319999999999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132</v>
      </c>
      <c r="AT269" s="197" t="s">
        <v>127</v>
      </c>
      <c r="AU269" s="197" t="s">
        <v>90</v>
      </c>
      <c r="AY269" s="17" t="s">
        <v>125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7" t="s">
        <v>88</v>
      </c>
      <c r="BK269" s="198">
        <f>ROUND(I269*H269,2)</f>
        <v>0</v>
      </c>
      <c r="BL269" s="17" t="s">
        <v>132</v>
      </c>
      <c r="BM269" s="197" t="s">
        <v>274</v>
      </c>
    </row>
    <row r="270" spans="1:65" s="2" customFormat="1" ht="29.25">
      <c r="A270" s="34"/>
      <c r="B270" s="35"/>
      <c r="C270" s="36"/>
      <c r="D270" s="199" t="s">
        <v>134</v>
      </c>
      <c r="E270" s="36"/>
      <c r="F270" s="200" t="s">
        <v>275</v>
      </c>
      <c r="G270" s="36"/>
      <c r="H270" s="36"/>
      <c r="I270" s="201"/>
      <c r="J270" s="36"/>
      <c r="K270" s="36"/>
      <c r="L270" s="39"/>
      <c r="M270" s="202"/>
      <c r="N270" s="203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134</v>
      </c>
      <c r="AU270" s="17" t="s">
        <v>90</v>
      </c>
    </row>
    <row r="271" spans="1:65" s="13" customFormat="1" ht="11.25">
      <c r="B271" s="204"/>
      <c r="C271" s="205"/>
      <c r="D271" s="199" t="s">
        <v>136</v>
      </c>
      <c r="E271" s="206" t="s">
        <v>1</v>
      </c>
      <c r="F271" s="207" t="s">
        <v>151</v>
      </c>
      <c r="G271" s="205"/>
      <c r="H271" s="206" t="s">
        <v>1</v>
      </c>
      <c r="I271" s="208"/>
      <c r="J271" s="205"/>
      <c r="K271" s="205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136</v>
      </c>
      <c r="AU271" s="213" t="s">
        <v>90</v>
      </c>
      <c r="AV271" s="13" t="s">
        <v>88</v>
      </c>
      <c r="AW271" s="13" t="s">
        <v>36</v>
      </c>
      <c r="AX271" s="13" t="s">
        <v>80</v>
      </c>
      <c r="AY271" s="213" t="s">
        <v>125</v>
      </c>
    </row>
    <row r="272" spans="1:65" s="13" customFormat="1" ht="11.25">
      <c r="B272" s="204"/>
      <c r="C272" s="205"/>
      <c r="D272" s="199" t="s">
        <v>136</v>
      </c>
      <c r="E272" s="206" t="s">
        <v>1</v>
      </c>
      <c r="F272" s="207" t="s">
        <v>267</v>
      </c>
      <c r="G272" s="205"/>
      <c r="H272" s="206" t="s">
        <v>1</v>
      </c>
      <c r="I272" s="208"/>
      <c r="J272" s="205"/>
      <c r="K272" s="205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136</v>
      </c>
      <c r="AU272" s="213" t="s">
        <v>90</v>
      </c>
      <c r="AV272" s="13" t="s">
        <v>88</v>
      </c>
      <c r="AW272" s="13" t="s">
        <v>36</v>
      </c>
      <c r="AX272" s="13" t="s">
        <v>80</v>
      </c>
      <c r="AY272" s="213" t="s">
        <v>125</v>
      </c>
    </row>
    <row r="273" spans="1:65" s="14" customFormat="1" ht="11.25">
      <c r="B273" s="214"/>
      <c r="C273" s="215"/>
      <c r="D273" s="199" t="s">
        <v>136</v>
      </c>
      <c r="E273" s="216" t="s">
        <v>1</v>
      </c>
      <c r="F273" s="217" t="s">
        <v>276</v>
      </c>
      <c r="G273" s="215"/>
      <c r="H273" s="218">
        <v>982.4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136</v>
      </c>
      <c r="AU273" s="224" t="s">
        <v>90</v>
      </c>
      <c r="AV273" s="14" t="s">
        <v>90</v>
      </c>
      <c r="AW273" s="14" t="s">
        <v>36</v>
      </c>
      <c r="AX273" s="14" t="s">
        <v>80</v>
      </c>
      <c r="AY273" s="224" t="s">
        <v>125</v>
      </c>
    </row>
    <row r="274" spans="1:65" s="13" customFormat="1" ht="11.25">
      <c r="B274" s="204"/>
      <c r="C274" s="205"/>
      <c r="D274" s="199" t="s">
        <v>136</v>
      </c>
      <c r="E274" s="206" t="s">
        <v>1</v>
      </c>
      <c r="F274" s="207" t="s">
        <v>155</v>
      </c>
      <c r="G274" s="205"/>
      <c r="H274" s="206" t="s">
        <v>1</v>
      </c>
      <c r="I274" s="208"/>
      <c r="J274" s="205"/>
      <c r="K274" s="205"/>
      <c r="L274" s="209"/>
      <c r="M274" s="210"/>
      <c r="N274" s="211"/>
      <c r="O274" s="211"/>
      <c r="P274" s="211"/>
      <c r="Q274" s="211"/>
      <c r="R274" s="211"/>
      <c r="S274" s="211"/>
      <c r="T274" s="212"/>
      <c r="AT274" s="213" t="s">
        <v>136</v>
      </c>
      <c r="AU274" s="213" t="s">
        <v>90</v>
      </c>
      <c r="AV274" s="13" t="s">
        <v>88</v>
      </c>
      <c r="AW274" s="13" t="s">
        <v>36</v>
      </c>
      <c r="AX274" s="13" t="s">
        <v>80</v>
      </c>
      <c r="AY274" s="213" t="s">
        <v>125</v>
      </c>
    </row>
    <row r="275" spans="1:65" s="14" customFormat="1" ht="11.25">
      <c r="B275" s="214"/>
      <c r="C275" s="215"/>
      <c r="D275" s="199" t="s">
        <v>136</v>
      </c>
      <c r="E275" s="216" t="s">
        <v>1</v>
      </c>
      <c r="F275" s="217" t="s">
        <v>277</v>
      </c>
      <c r="G275" s="215"/>
      <c r="H275" s="218">
        <v>9.6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136</v>
      </c>
      <c r="AU275" s="224" t="s">
        <v>90</v>
      </c>
      <c r="AV275" s="14" t="s">
        <v>90</v>
      </c>
      <c r="AW275" s="14" t="s">
        <v>36</v>
      </c>
      <c r="AX275" s="14" t="s">
        <v>80</v>
      </c>
      <c r="AY275" s="224" t="s">
        <v>125</v>
      </c>
    </row>
    <row r="276" spans="1:65" s="13" customFormat="1" ht="11.25">
      <c r="B276" s="204"/>
      <c r="C276" s="205"/>
      <c r="D276" s="199" t="s">
        <v>136</v>
      </c>
      <c r="E276" s="206" t="s">
        <v>1</v>
      </c>
      <c r="F276" s="207" t="s">
        <v>157</v>
      </c>
      <c r="G276" s="205"/>
      <c r="H276" s="206" t="s">
        <v>1</v>
      </c>
      <c r="I276" s="208"/>
      <c r="J276" s="205"/>
      <c r="K276" s="205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136</v>
      </c>
      <c r="AU276" s="213" t="s">
        <v>90</v>
      </c>
      <c r="AV276" s="13" t="s">
        <v>88</v>
      </c>
      <c r="AW276" s="13" t="s">
        <v>36</v>
      </c>
      <c r="AX276" s="13" t="s">
        <v>80</v>
      </c>
      <c r="AY276" s="213" t="s">
        <v>125</v>
      </c>
    </row>
    <row r="277" spans="1:65" s="14" customFormat="1" ht="11.25">
      <c r="B277" s="214"/>
      <c r="C277" s="215"/>
      <c r="D277" s="199" t="s">
        <v>136</v>
      </c>
      <c r="E277" s="216" t="s">
        <v>1</v>
      </c>
      <c r="F277" s="217" t="s">
        <v>277</v>
      </c>
      <c r="G277" s="215"/>
      <c r="H277" s="218">
        <v>9.6</v>
      </c>
      <c r="I277" s="219"/>
      <c r="J277" s="215"/>
      <c r="K277" s="215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136</v>
      </c>
      <c r="AU277" s="224" t="s">
        <v>90</v>
      </c>
      <c r="AV277" s="14" t="s">
        <v>90</v>
      </c>
      <c r="AW277" s="14" t="s">
        <v>36</v>
      </c>
      <c r="AX277" s="14" t="s">
        <v>80</v>
      </c>
      <c r="AY277" s="224" t="s">
        <v>125</v>
      </c>
    </row>
    <row r="278" spans="1:65" s="13" customFormat="1" ht="11.25">
      <c r="B278" s="204"/>
      <c r="C278" s="205"/>
      <c r="D278" s="199" t="s">
        <v>136</v>
      </c>
      <c r="E278" s="206" t="s">
        <v>1</v>
      </c>
      <c r="F278" s="207" t="s">
        <v>138</v>
      </c>
      <c r="G278" s="205"/>
      <c r="H278" s="206" t="s">
        <v>1</v>
      </c>
      <c r="I278" s="208"/>
      <c r="J278" s="205"/>
      <c r="K278" s="205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136</v>
      </c>
      <c r="AU278" s="213" t="s">
        <v>90</v>
      </c>
      <c r="AV278" s="13" t="s">
        <v>88</v>
      </c>
      <c r="AW278" s="13" t="s">
        <v>36</v>
      </c>
      <c r="AX278" s="13" t="s">
        <v>80</v>
      </c>
      <c r="AY278" s="213" t="s">
        <v>125</v>
      </c>
    </row>
    <row r="279" spans="1:65" s="14" customFormat="1" ht="11.25">
      <c r="B279" s="214"/>
      <c r="C279" s="215"/>
      <c r="D279" s="199" t="s">
        <v>136</v>
      </c>
      <c r="E279" s="216" t="s">
        <v>1</v>
      </c>
      <c r="F279" s="217" t="s">
        <v>278</v>
      </c>
      <c r="G279" s="215"/>
      <c r="H279" s="218">
        <v>243.2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136</v>
      </c>
      <c r="AU279" s="224" t="s">
        <v>90</v>
      </c>
      <c r="AV279" s="14" t="s">
        <v>90</v>
      </c>
      <c r="AW279" s="14" t="s">
        <v>36</v>
      </c>
      <c r="AX279" s="14" t="s">
        <v>80</v>
      </c>
      <c r="AY279" s="224" t="s">
        <v>125</v>
      </c>
    </row>
    <row r="280" spans="1:65" s="15" customFormat="1" ht="11.25">
      <c r="B280" s="225"/>
      <c r="C280" s="226"/>
      <c r="D280" s="199" t="s">
        <v>136</v>
      </c>
      <c r="E280" s="227" t="s">
        <v>1</v>
      </c>
      <c r="F280" s="228" t="s">
        <v>140</v>
      </c>
      <c r="G280" s="226"/>
      <c r="H280" s="229">
        <v>1244.8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AT280" s="235" t="s">
        <v>136</v>
      </c>
      <c r="AU280" s="235" t="s">
        <v>90</v>
      </c>
      <c r="AV280" s="15" t="s">
        <v>132</v>
      </c>
      <c r="AW280" s="15" t="s">
        <v>4</v>
      </c>
      <c r="AX280" s="15" t="s">
        <v>88</v>
      </c>
      <c r="AY280" s="235" t="s">
        <v>125</v>
      </c>
    </row>
    <row r="281" spans="1:65" s="2" customFormat="1" ht="24.2" customHeight="1">
      <c r="A281" s="34"/>
      <c r="B281" s="35"/>
      <c r="C281" s="186" t="s">
        <v>7</v>
      </c>
      <c r="D281" s="186" t="s">
        <v>127</v>
      </c>
      <c r="E281" s="187" t="s">
        <v>279</v>
      </c>
      <c r="F281" s="188" t="s">
        <v>280</v>
      </c>
      <c r="G281" s="189" t="s">
        <v>130</v>
      </c>
      <c r="H281" s="190">
        <v>1244.8</v>
      </c>
      <c r="I281" s="191"/>
      <c r="J281" s="192">
        <f>ROUND(I281*H281,2)</f>
        <v>0</v>
      </c>
      <c r="K281" s="188" t="s">
        <v>131</v>
      </c>
      <c r="L281" s="39"/>
      <c r="M281" s="193" t="s">
        <v>1</v>
      </c>
      <c r="N281" s="194" t="s">
        <v>45</v>
      </c>
      <c r="O281" s="71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132</v>
      </c>
      <c r="AT281" s="197" t="s">
        <v>127</v>
      </c>
      <c r="AU281" s="197" t="s">
        <v>90</v>
      </c>
      <c r="AY281" s="17" t="s">
        <v>125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7" t="s">
        <v>88</v>
      </c>
      <c r="BK281" s="198">
        <f>ROUND(I281*H281,2)</f>
        <v>0</v>
      </c>
      <c r="BL281" s="17" t="s">
        <v>132</v>
      </c>
      <c r="BM281" s="197" t="s">
        <v>281</v>
      </c>
    </row>
    <row r="282" spans="1:65" s="2" customFormat="1" ht="29.25">
      <c r="A282" s="34"/>
      <c r="B282" s="35"/>
      <c r="C282" s="36"/>
      <c r="D282" s="199" t="s">
        <v>134</v>
      </c>
      <c r="E282" s="36"/>
      <c r="F282" s="200" t="s">
        <v>282</v>
      </c>
      <c r="G282" s="36"/>
      <c r="H282" s="36"/>
      <c r="I282" s="201"/>
      <c r="J282" s="36"/>
      <c r="K282" s="36"/>
      <c r="L282" s="39"/>
      <c r="M282" s="202"/>
      <c r="N282" s="203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134</v>
      </c>
      <c r="AU282" s="17" t="s">
        <v>90</v>
      </c>
    </row>
    <row r="283" spans="1:65" s="2" customFormat="1" ht="33" customHeight="1">
      <c r="A283" s="34"/>
      <c r="B283" s="35"/>
      <c r="C283" s="186" t="s">
        <v>283</v>
      </c>
      <c r="D283" s="186" t="s">
        <v>127</v>
      </c>
      <c r="E283" s="187" t="s">
        <v>284</v>
      </c>
      <c r="F283" s="188" t="s">
        <v>285</v>
      </c>
      <c r="G283" s="189" t="s">
        <v>256</v>
      </c>
      <c r="H283" s="190">
        <v>648.16</v>
      </c>
      <c r="I283" s="191"/>
      <c r="J283" s="192">
        <f>ROUND(I283*H283,2)</f>
        <v>0</v>
      </c>
      <c r="K283" s="188" t="s">
        <v>131</v>
      </c>
      <c r="L283" s="39"/>
      <c r="M283" s="193" t="s">
        <v>1</v>
      </c>
      <c r="N283" s="194" t="s">
        <v>45</v>
      </c>
      <c r="O283" s="71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132</v>
      </c>
      <c r="AT283" s="197" t="s">
        <v>127</v>
      </c>
      <c r="AU283" s="197" t="s">
        <v>90</v>
      </c>
      <c r="AY283" s="17" t="s">
        <v>125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7" t="s">
        <v>88</v>
      </c>
      <c r="BK283" s="198">
        <f>ROUND(I283*H283,2)</f>
        <v>0</v>
      </c>
      <c r="BL283" s="17" t="s">
        <v>132</v>
      </c>
      <c r="BM283" s="197" t="s">
        <v>286</v>
      </c>
    </row>
    <row r="284" spans="1:65" s="2" customFormat="1" ht="39">
      <c r="A284" s="34"/>
      <c r="B284" s="35"/>
      <c r="C284" s="36"/>
      <c r="D284" s="199" t="s">
        <v>134</v>
      </c>
      <c r="E284" s="36"/>
      <c r="F284" s="200" t="s">
        <v>287</v>
      </c>
      <c r="G284" s="36"/>
      <c r="H284" s="36"/>
      <c r="I284" s="201"/>
      <c r="J284" s="36"/>
      <c r="K284" s="36"/>
      <c r="L284" s="39"/>
      <c r="M284" s="202"/>
      <c r="N284" s="203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134</v>
      </c>
      <c r="AU284" s="17" t="s">
        <v>90</v>
      </c>
    </row>
    <row r="285" spans="1:65" s="13" customFormat="1" ht="11.25">
      <c r="B285" s="204"/>
      <c r="C285" s="205"/>
      <c r="D285" s="199" t="s">
        <v>136</v>
      </c>
      <c r="E285" s="206" t="s">
        <v>1</v>
      </c>
      <c r="F285" s="207" t="s">
        <v>151</v>
      </c>
      <c r="G285" s="205"/>
      <c r="H285" s="206" t="s">
        <v>1</v>
      </c>
      <c r="I285" s="208"/>
      <c r="J285" s="205"/>
      <c r="K285" s="205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136</v>
      </c>
      <c r="AU285" s="213" t="s">
        <v>90</v>
      </c>
      <c r="AV285" s="13" t="s">
        <v>88</v>
      </c>
      <c r="AW285" s="13" t="s">
        <v>36</v>
      </c>
      <c r="AX285" s="13" t="s">
        <v>80</v>
      </c>
      <c r="AY285" s="213" t="s">
        <v>125</v>
      </c>
    </row>
    <row r="286" spans="1:65" s="13" customFormat="1" ht="11.25">
      <c r="B286" s="204"/>
      <c r="C286" s="205"/>
      <c r="D286" s="199" t="s">
        <v>136</v>
      </c>
      <c r="E286" s="206" t="s">
        <v>1</v>
      </c>
      <c r="F286" s="207" t="s">
        <v>267</v>
      </c>
      <c r="G286" s="205"/>
      <c r="H286" s="206" t="s">
        <v>1</v>
      </c>
      <c r="I286" s="208"/>
      <c r="J286" s="205"/>
      <c r="K286" s="205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136</v>
      </c>
      <c r="AU286" s="213" t="s">
        <v>90</v>
      </c>
      <c r="AV286" s="13" t="s">
        <v>88</v>
      </c>
      <c r="AW286" s="13" t="s">
        <v>36</v>
      </c>
      <c r="AX286" s="13" t="s">
        <v>80</v>
      </c>
      <c r="AY286" s="213" t="s">
        <v>125</v>
      </c>
    </row>
    <row r="287" spans="1:65" s="14" customFormat="1" ht="11.25">
      <c r="B287" s="214"/>
      <c r="C287" s="215"/>
      <c r="D287" s="199" t="s">
        <v>136</v>
      </c>
      <c r="E287" s="216" t="s">
        <v>1</v>
      </c>
      <c r="F287" s="217" t="s">
        <v>268</v>
      </c>
      <c r="G287" s="215"/>
      <c r="H287" s="218">
        <v>540.32000000000005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136</v>
      </c>
      <c r="AU287" s="224" t="s">
        <v>90</v>
      </c>
      <c r="AV287" s="14" t="s">
        <v>90</v>
      </c>
      <c r="AW287" s="14" t="s">
        <v>36</v>
      </c>
      <c r="AX287" s="14" t="s">
        <v>80</v>
      </c>
      <c r="AY287" s="224" t="s">
        <v>125</v>
      </c>
    </row>
    <row r="288" spans="1:65" s="13" customFormat="1" ht="11.25">
      <c r="B288" s="204"/>
      <c r="C288" s="205"/>
      <c r="D288" s="199" t="s">
        <v>136</v>
      </c>
      <c r="E288" s="206" t="s">
        <v>1</v>
      </c>
      <c r="F288" s="207" t="s">
        <v>155</v>
      </c>
      <c r="G288" s="205"/>
      <c r="H288" s="206" t="s">
        <v>1</v>
      </c>
      <c r="I288" s="208"/>
      <c r="J288" s="205"/>
      <c r="K288" s="205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136</v>
      </c>
      <c r="AU288" s="213" t="s">
        <v>90</v>
      </c>
      <c r="AV288" s="13" t="s">
        <v>88</v>
      </c>
      <c r="AW288" s="13" t="s">
        <v>36</v>
      </c>
      <c r="AX288" s="13" t="s">
        <v>80</v>
      </c>
      <c r="AY288" s="213" t="s">
        <v>125</v>
      </c>
    </row>
    <row r="289" spans="1:65" s="14" customFormat="1" ht="11.25">
      <c r="B289" s="214"/>
      <c r="C289" s="215"/>
      <c r="D289" s="199" t="s">
        <v>136</v>
      </c>
      <c r="E289" s="216" t="s">
        <v>1</v>
      </c>
      <c r="F289" s="217" t="s">
        <v>269</v>
      </c>
      <c r="G289" s="215"/>
      <c r="H289" s="218">
        <v>5.28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136</v>
      </c>
      <c r="AU289" s="224" t="s">
        <v>90</v>
      </c>
      <c r="AV289" s="14" t="s">
        <v>90</v>
      </c>
      <c r="AW289" s="14" t="s">
        <v>36</v>
      </c>
      <c r="AX289" s="14" t="s">
        <v>80</v>
      </c>
      <c r="AY289" s="224" t="s">
        <v>125</v>
      </c>
    </row>
    <row r="290" spans="1:65" s="13" customFormat="1" ht="11.25">
      <c r="B290" s="204"/>
      <c r="C290" s="205"/>
      <c r="D290" s="199" t="s">
        <v>136</v>
      </c>
      <c r="E290" s="206" t="s">
        <v>1</v>
      </c>
      <c r="F290" s="207" t="s">
        <v>157</v>
      </c>
      <c r="G290" s="205"/>
      <c r="H290" s="206" t="s">
        <v>1</v>
      </c>
      <c r="I290" s="208"/>
      <c r="J290" s="205"/>
      <c r="K290" s="205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136</v>
      </c>
      <c r="AU290" s="213" t="s">
        <v>90</v>
      </c>
      <c r="AV290" s="13" t="s">
        <v>88</v>
      </c>
      <c r="AW290" s="13" t="s">
        <v>36</v>
      </c>
      <c r="AX290" s="13" t="s">
        <v>80</v>
      </c>
      <c r="AY290" s="213" t="s">
        <v>125</v>
      </c>
    </row>
    <row r="291" spans="1:65" s="14" customFormat="1" ht="11.25">
      <c r="B291" s="214"/>
      <c r="C291" s="215"/>
      <c r="D291" s="199" t="s">
        <v>136</v>
      </c>
      <c r="E291" s="216" t="s">
        <v>1</v>
      </c>
      <c r="F291" s="217" t="s">
        <v>269</v>
      </c>
      <c r="G291" s="215"/>
      <c r="H291" s="218">
        <v>5.28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136</v>
      </c>
      <c r="AU291" s="224" t="s">
        <v>90</v>
      </c>
      <c r="AV291" s="14" t="s">
        <v>90</v>
      </c>
      <c r="AW291" s="14" t="s">
        <v>36</v>
      </c>
      <c r="AX291" s="14" t="s">
        <v>80</v>
      </c>
      <c r="AY291" s="224" t="s">
        <v>125</v>
      </c>
    </row>
    <row r="292" spans="1:65" s="13" customFormat="1" ht="11.25">
      <c r="B292" s="204"/>
      <c r="C292" s="205"/>
      <c r="D292" s="199" t="s">
        <v>136</v>
      </c>
      <c r="E292" s="206" t="s">
        <v>1</v>
      </c>
      <c r="F292" s="207" t="s">
        <v>138</v>
      </c>
      <c r="G292" s="205"/>
      <c r="H292" s="206" t="s">
        <v>1</v>
      </c>
      <c r="I292" s="208"/>
      <c r="J292" s="205"/>
      <c r="K292" s="205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136</v>
      </c>
      <c r="AU292" s="213" t="s">
        <v>90</v>
      </c>
      <c r="AV292" s="13" t="s">
        <v>88</v>
      </c>
      <c r="AW292" s="13" t="s">
        <v>36</v>
      </c>
      <c r="AX292" s="13" t="s">
        <v>80</v>
      </c>
      <c r="AY292" s="213" t="s">
        <v>125</v>
      </c>
    </row>
    <row r="293" spans="1:65" s="14" customFormat="1" ht="11.25">
      <c r="B293" s="214"/>
      <c r="C293" s="215"/>
      <c r="D293" s="199" t="s">
        <v>136</v>
      </c>
      <c r="E293" s="216" t="s">
        <v>1</v>
      </c>
      <c r="F293" s="217" t="s">
        <v>270</v>
      </c>
      <c r="G293" s="215"/>
      <c r="H293" s="218">
        <v>97.28</v>
      </c>
      <c r="I293" s="219"/>
      <c r="J293" s="215"/>
      <c r="K293" s="215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136</v>
      </c>
      <c r="AU293" s="224" t="s">
        <v>90</v>
      </c>
      <c r="AV293" s="14" t="s">
        <v>90</v>
      </c>
      <c r="AW293" s="14" t="s">
        <v>36</v>
      </c>
      <c r="AX293" s="14" t="s">
        <v>80</v>
      </c>
      <c r="AY293" s="224" t="s">
        <v>125</v>
      </c>
    </row>
    <row r="294" spans="1:65" s="15" customFormat="1" ht="11.25">
      <c r="B294" s="225"/>
      <c r="C294" s="226"/>
      <c r="D294" s="199" t="s">
        <v>136</v>
      </c>
      <c r="E294" s="227" t="s">
        <v>1</v>
      </c>
      <c r="F294" s="228" t="s">
        <v>140</v>
      </c>
      <c r="G294" s="226"/>
      <c r="H294" s="229">
        <v>648.16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AT294" s="235" t="s">
        <v>136</v>
      </c>
      <c r="AU294" s="235" t="s">
        <v>90</v>
      </c>
      <c r="AV294" s="15" t="s">
        <v>132</v>
      </c>
      <c r="AW294" s="15" t="s">
        <v>4</v>
      </c>
      <c r="AX294" s="15" t="s">
        <v>88</v>
      </c>
      <c r="AY294" s="235" t="s">
        <v>125</v>
      </c>
    </row>
    <row r="295" spans="1:65" s="2" customFormat="1" ht="37.9" customHeight="1">
      <c r="A295" s="34"/>
      <c r="B295" s="35"/>
      <c r="C295" s="186" t="s">
        <v>288</v>
      </c>
      <c r="D295" s="186" t="s">
        <v>127</v>
      </c>
      <c r="E295" s="187" t="s">
        <v>289</v>
      </c>
      <c r="F295" s="188" t="s">
        <v>290</v>
      </c>
      <c r="G295" s="189" t="s">
        <v>256</v>
      </c>
      <c r="H295" s="190">
        <v>9722.4</v>
      </c>
      <c r="I295" s="191"/>
      <c r="J295" s="192">
        <f>ROUND(I295*H295,2)</f>
        <v>0</v>
      </c>
      <c r="K295" s="188" t="s">
        <v>131</v>
      </c>
      <c r="L295" s="39"/>
      <c r="M295" s="193" t="s">
        <v>1</v>
      </c>
      <c r="N295" s="194" t="s">
        <v>45</v>
      </c>
      <c r="O295" s="71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7" t="s">
        <v>132</v>
      </c>
      <c r="AT295" s="197" t="s">
        <v>127</v>
      </c>
      <c r="AU295" s="197" t="s">
        <v>90</v>
      </c>
      <c r="AY295" s="17" t="s">
        <v>125</v>
      </c>
      <c r="BE295" s="198">
        <f>IF(N295="základní",J295,0)</f>
        <v>0</v>
      </c>
      <c r="BF295" s="198">
        <f>IF(N295="snížená",J295,0)</f>
        <v>0</v>
      </c>
      <c r="BG295" s="198">
        <f>IF(N295="zákl. přenesená",J295,0)</f>
        <v>0</v>
      </c>
      <c r="BH295" s="198">
        <f>IF(N295="sníž. přenesená",J295,0)</f>
        <v>0</v>
      </c>
      <c r="BI295" s="198">
        <f>IF(N295="nulová",J295,0)</f>
        <v>0</v>
      </c>
      <c r="BJ295" s="17" t="s">
        <v>88</v>
      </c>
      <c r="BK295" s="198">
        <f>ROUND(I295*H295,2)</f>
        <v>0</v>
      </c>
      <c r="BL295" s="17" t="s">
        <v>132</v>
      </c>
      <c r="BM295" s="197" t="s">
        <v>291</v>
      </c>
    </row>
    <row r="296" spans="1:65" s="2" customFormat="1" ht="48.75">
      <c r="A296" s="34"/>
      <c r="B296" s="35"/>
      <c r="C296" s="36"/>
      <c r="D296" s="199" t="s">
        <v>134</v>
      </c>
      <c r="E296" s="36"/>
      <c r="F296" s="200" t="s">
        <v>292</v>
      </c>
      <c r="G296" s="36"/>
      <c r="H296" s="36"/>
      <c r="I296" s="201"/>
      <c r="J296" s="36"/>
      <c r="K296" s="36"/>
      <c r="L296" s="39"/>
      <c r="M296" s="202"/>
      <c r="N296" s="203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134</v>
      </c>
      <c r="AU296" s="17" t="s">
        <v>90</v>
      </c>
    </row>
    <row r="297" spans="1:65" s="14" customFormat="1" ht="11.25">
      <c r="B297" s="214"/>
      <c r="C297" s="215"/>
      <c r="D297" s="199" t="s">
        <v>136</v>
      </c>
      <c r="E297" s="215"/>
      <c r="F297" s="217" t="s">
        <v>293</v>
      </c>
      <c r="G297" s="215"/>
      <c r="H297" s="218">
        <v>9722.4</v>
      </c>
      <c r="I297" s="219"/>
      <c r="J297" s="215"/>
      <c r="K297" s="215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136</v>
      </c>
      <c r="AU297" s="224" t="s">
        <v>90</v>
      </c>
      <c r="AV297" s="14" t="s">
        <v>90</v>
      </c>
      <c r="AW297" s="14" t="s">
        <v>4</v>
      </c>
      <c r="AX297" s="14" t="s">
        <v>88</v>
      </c>
      <c r="AY297" s="224" t="s">
        <v>125</v>
      </c>
    </row>
    <row r="298" spans="1:65" s="2" customFormat="1" ht="24.2" customHeight="1">
      <c r="A298" s="34"/>
      <c r="B298" s="35"/>
      <c r="C298" s="186" t="s">
        <v>294</v>
      </c>
      <c r="D298" s="186" t="s">
        <v>127</v>
      </c>
      <c r="E298" s="187" t="s">
        <v>295</v>
      </c>
      <c r="F298" s="188" t="s">
        <v>296</v>
      </c>
      <c r="G298" s="189" t="s">
        <v>297</v>
      </c>
      <c r="H298" s="190">
        <v>1296.32</v>
      </c>
      <c r="I298" s="191"/>
      <c r="J298" s="192">
        <f>ROUND(I298*H298,2)</f>
        <v>0</v>
      </c>
      <c r="K298" s="188" t="s">
        <v>131</v>
      </c>
      <c r="L298" s="39"/>
      <c r="M298" s="193" t="s">
        <v>1</v>
      </c>
      <c r="N298" s="194" t="s">
        <v>45</v>
      </c>
      <c r="O298" s="71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132</v>
      </c>
      <c r="AT298" s="197" t="s">
        <v>127</v>
      </c>
      <c r="AU298" s="197" t="s">
        <v>90</v>
      </c>
      <c r="AY298" s="17" t="s">
        <v>125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88</v>
      </c>
      <c r="BK298" s="198">
        <f>ROUND(I298*H298,2)</f>
        <v>0</v>
      </c>
      <c r="BL298" s="17" t="s">
        <v>132</v>
      </c>
      <c r="BM298" s="197" t="s">
        <v>298</v>
      </c>
    </row>
    <row r="299" spans="1:65" s="2" customFormat="1" ht="29.25">
      <c r="A299" s="34"/>
      <c r="B299" s="35"/>
      <c r="C299" s="36"/>
      <c r="D299" s="199" t="s">
        <v>134</v>
      </c>
      <c r="E299" s="36"/>
      <c r="F299" s="200" t="s">
        <v>299</v>
      </c>
      <c r="G299" s="36"/>
      <c r="H299" s="36"/>
      <c r="I299" s="201"/>
      <c r="J299" s="36"/>
      <c r="K299" s="36"/>
      <c r="L299" s="39"/>
      <c r="M299" s="202"/>
      <c r="N299" s="203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134</v>
      </c>
      <c r="AU299" s="17" t="s">
        <v>90</v>
      </c>
    </row>
    <row r="300" spans="1:65" s="14" customFormat="1" ht="11.25">
      <c r="B300" s="214"/>
      <c r="C300" s="215"/>
      <c r="D300" s="199" t="s">
        <v>136</v>
      </c>
      <c r="E300" s="215"/>
      <c r="F300" s="217" t="s">
        <v>300</v>
      </c>
      <c r="G300" s="215"/>
      <c r="H300" s="218">
        <v>1296.32</v>
      </c>
      <c r="I300" s="219"/>
      <c r="J300" s="215"/>
      <c r="K300" s="215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136</v>
      </c>
      <c r="AU300" s="224" t="s">
        <v>90</v>
      </c>
      <c r="AV300" s="14" t="s">
        <v>90</v>
      </c>
      <c r="AW300" s="14" t="s">
        <v>4</v>
      </c>
      <c r="AX300" s="14" t="s">
        <v>88</v>
      </c>
      <c r="AY300" s="224" t="s">
        <v>125</v>
      </c>
    </row>
    <row r="301" spans="1:65" s="2" customFormat="1" ht="16.5" customHeight="1">
      <c r="A301" s="34"/>
      <c r="B301" s="35"/>
      <c r="C301" s="186" t="s">
        <v>301</v>
      </c>
      <c r="D301" s="186" t="s">
        <v>127</v>
      </c>
      <c r="E301" s="187" t="s">
        <v>302</v>
      </c>
      <c r="F301" s="188" t="s">
        <v>303</v>
      </c>
      <c r="G301" s="189" t="s">
        <v>256</v>
      </c>
      <c r="H301" s="190">
        <v>648.16</v>
      </c>
      <c r="I301" s="191"/>
      <c r="J301" s="192">
        <f>ROUND(I301*H301,2)</f>
        <v>0</v>
      </c>
      <c r="K301" s="188" t="s">
        <v>131</v>
      </c>
      <c r="L301" s="39"/>
      <c r="M301" s="193" t="s">
        <v>1</v>
      </c>
      <c r="N301" s="194" t="s">
        <v>45</v>
      </c>
      <c r="O301" s="71"/>
      <c r="P301" s="195">
        <f>O301*H301</f>
        <v>0</v>
      </c>
      <c r="Q301" s="195">
        <v>0</v>
      </c>
      <c r="R301" s="195">
        <f>Q301*H301</f>
        <v>0</v>
      </c>
      <c r="S301" s="195">
        <v>0</v>
      </c>
      <c r="T301" s="19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7" t="s">
        <v>132</v>
      </c>
      <c r="AT301" s="197" t="s">
        <v>127</v>
      </c>
      <c r="AU301" s="197" t="s">
        <v>90</v>
      </c>
      <c r="AY301" s="17" t="s">
        <v>125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7" t="s">
        <v>88</v>
      </c>
      <c r="BK301" s="198">
        <f>ROUND(I301*H301,2)</f>
        <v>0</v>
      </c>
      <c r="BL301" s="17" t="s">
        <v>132</v>
      </c>
      <c r="BM301" s="197" t="s">
        <v>304</v>
      </c>
    </row>
    <row r="302" spans="1:65" s="2" customFormat="1" ht="19.5">
      <c r="A302" s="34"/>
      <c r="B302" s="35"/>
      <c r="C302" s="36"/>
      <c r="D302" s="199" t="s">
        <v>134</v>
      </c>
      <c r="E302" s="36"/>
      <c r="F302" s="200" t="s">
        <v>305</v>
      </c>
      <c r="G302" s="36"/>
      <c r="H302" s="36"/>
      <c r="I302" s="201"/>
      <c r="J302" s="36"/>
      <c r="K302" s="36"/>
      <c r="L302" s="39"/>
      <c r="M302" s="202"/>
      <c r="N302" s="203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134</v>
      </c>
      <c r="AU302" s="17" t="s">
        <v>90</v>
      </c>
    </row>
    <row r="303" spans="1:65" s="2" customFormat="1" ht="24.2" customHeight="1">
      <c r="A303" s="34"/>
      <c r="B303" s="35"/>
      <c r="C303" s="186" t="s">
        <v>306</v>
      </c>
      <c r="D303" s="186" t="s">
        <v>127</v>
      </c>
      <c r="E303" s="187" t="s">
        <v>307</v>
      </c>
      <c r="F303" s="188" t="s">
        <v>308</v>
      </c>
      <c r="G303" s="189" t="s">
        <v>256</v>
      </c>
      <c r="H303" s="190">
        <v>511.76</v>
      </c>
      <c r="I303" s="191"/>
      <c r="J303" s="192">
        <f>ROUND(I303*H303,2)</f>
        <v>0</v>
      </c>
      <c r="K303" s="188" t="s">
        <v>131</v>
      </c>
      <c r="L303" s="39"/>
      <c r="M303" s="193" t="s">
        <v>1</v>
      </c>
      <c r="N303" s="194" t="s">
        <v>45</v>
      </c>
      <c r="O303" s="71"/>
      <c r="P303" s="195">
        <f>O303*H303</f>
        <v>0</v>
      </c>
      <c r="Q303" s="195">
        <v>0</v>
      </c>
      <c r="R303" s="195">
        <f>Q303*H303</f>
        <v>0</v>
      </c>
      <c r="S303" s="195">
        <v>0</v>
      </c>
      <c r="T303" s="196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7" t="s">
        <v>132</v>
      </c>
      <c r="AT303" s="197" t="s">
        <v>127</v>
      </c>
      <c r="AU303" s="197" t="s">
        <v>90</v>
      </c>
      <c r="AY303" s="17" t="s">
        <v>125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7" t="s">
        <v>88</v>
      </c>
      <c r="BK303" s="198">
        <f>ROUND(I303*H303,2)</f>
        <v>0</v>
      </c>
      <c r="BL303" s="17" t="s">
        <v>132</v>
      </c>
      <c r="BM303" s="197" t="s">
        <v>309</v>
      </c>
    </row>
    <row r="304" spans="1:65" s="2" customFormat="1" ht="11.25">
      <c r="A304" s="34"/>
      <c r="B304" s="35"/>
      <c r="C304" s="36"/>
      <c r="D304" s="199" t="s">
        <v>134</v>
      </c>
      <c r="E304" s="36"/>
      <c r="F304" s="200" t="s">
        <v>310</v>
      </c>
      <c r="G304" s="36"/>
      <c r="H304" s="36"/>
      <c r="I304" s="201"/>
      <c r="J304" s="36"/>
      <c r="K304" s="36"/>
      <c r="L304" s="39"/>
      <c r="M304" s="202"/>
      <c r="N304" s="203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134</v>
      </c>
      <c r="AU304" s="17" t="s">
        <v>90</v>
      </c>
    </row>
    <row r="305" spans="1:65" s="13" customFormat="1" ht="11.25">
      <c r="B305" s="204"/>
      <c r="C305" s="205"/>
      <c r="D305" s="199" t="s">
        <v>136</v>
      </c>
      <c r="E305" s="206" t="s">
        <v>1</v>
      </c>
      <c r="F305" s="207" t="s">
        <v>207</v>
      </c>
      <c r="G305" s="205"/>
      <c r="H305" s="206" t="s">
        <v>1</v>
      </c>
      <c r="I305" s="208"/>
      <c r="J305" s="205"/>
      <c r="K305" s="205"/>
      <c r="L305" s="209"/>
      <c r="M305" s="210"/>
      <c r="N305" s="211"/>
      <c r="O305" s="211"/>
      <c r="P305" s="211"/>
      <c r="Q305" s="211"/>
      <c r="R305" s="211"/>
      <c r="S305" s="211"/>
      <c r="T305" s="212"/>
      <c r="AT305" s="213" t="s">
        <v>136</v>
      </c>
      <c r="AU305" s="213" t="s">
        <v>90</v>
      </c>
      <c r="AV305" s="13" t="s">
        <v>88</v>
      </c>
      <c r="AW305" s="13" t="s">
        <v>36</v>
      </c>
      <c r="AX305" s="13" t="s">
        <v>80</v>
      </c>
      <c r="AY305" s="213" t="s">
        <v>125</v>
      </c>
    </row>
    <row r="306" spans="1:65" s="13" customFormat="1" ht="11.25">
      <c r="B306" s="204"/>
      <c r="C306" s="205"/>
      <c r="D306" s="199" t="s">
        <v>136</v>
      </c>
      <c r="E306" s="206" t="s">
        <v>1</v>
      </c>
      <c r="F306" s="207" t="s">
        <v>267</v>
      </c>
      <c r="G306" s="205"/>
      <c r="H306" s="206" t="s">
        <v>1</v>
      </c>
      <c r="I306" s="208"/>
      <c r="J306" s="205"/>
      <c r="K306" s="205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136</v>
      </c>
      <c r="AU306" s="213" t="s">
        <v>90</v>
      </c>
      <c r="AV306" s="13" t="s">
        <v>88</v>
      </c>
      <c r="AW306" s="13" t="s">
        <v>36</v>
      </c>
      <c r="AX306" s="13" t="s">
        <v>80</v>
      </c>
      <c r="AY306" s="213" t="s">
        <v>125</v>
      </c>
    </row>
    <row r="307" spans="1:65" s="14" customFormat="1" ht="11.25">
      <c r="B307" s="214"/>
      <c r="C307" s="215"/>
      <c r="D307" s="199" t="s">
        <v>136</v>
      </c>
      <c r="E307" s="216" t="s">
        <v>1</v>
      </c>
      <c r="F307" s="217" t="s">
        <v>311</v>
      </c>
      <c r="G307" s="215"/>
      <c r="H307" s="218">
        <v>439.01</v>
      </c>
      <c r="I307" s="219"/>
      <c r="J307" s="215"/>
      <c r="K307" s="215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136</v>
      </c>
      <c r="AU307" s="224" t="s">
        <v>90</v>
      </c>
      <c r="AV307" s="14" t="s">
        <v>90</v>
      </c>
      <c r="AW307" s="14" t="s">
        <v>36</v>
      </c>
      <c r="AX307" s="14" t="s">
        <v>80</v>
      </c>
      <c r="AY307" s="224" t="s">
        <v>125</v>
      </c>
    </row>
    <row r="308" spans="1:65" s="13" customFormat="1" ht="11.25">
      <c r="B308" s="204"/>
      <c r="C308" s="205"/>
      <c r="D308" s="199" t="s">
        <v>136</v>
      </c>
      <c r="E308" s="206" t="s">
        <v>1</v>
      </c>
      <c r="F308" s="207" t="s">
        <v>155</v>
      </c>
      <c r="G308" s="205"/>
      <c r="H308" s="206" t="s">
        <v>1</v>
      </c>
      <c r="I308" s="208"/>
      <c r="J308" s="205"/>
      <c r="K308" s="205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136</v>
      </c>
      <c r="AU308" s="213" t="s">
        <v>90</v>
      </c>
      <c r="AV308" s="13" t="s">
        <v>88</v>
      </c>
      <c r="AW308" s="13" t="s">
        <v>36</v>
      </c>
      <c r="AX308" s="13" t="s">
        <v>80</v>
      </c>
      <c r="AY308" s="213" t="s">
        <v>125</v>
      </c>
    </row>
    <row r="309" spans="1:65" s="14" customFormat="1" ht="11.25">
      <c r="B309" s="214"/>
      <c r="C309" s="215"/>
      <c r="D309" s="199" t="s">
        <v>136</v>
      </c>
      <c r="E309" s="216" t="s">
        <v>1</v>
      </c>
      <c r="F309" s="217" t="s">
        <v>312</v>
      </c>
      <c r="G309" s="215"/>
      <c r="H309" s="218">
        <v>4.29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136</v>
      </c>
      <c r="AU309" s="224" t="s">
        <v>90</v>
      </c>
      <c r="AV309" s="14" t="s">
        <v>90</v>
      </c>
      <c r="AW309" s="14" t="s">
        <v>36</v>
      </c>
      <c r="AX309" s="14" t="s">
        <v>80</v>
      </c>
      <c r="AY309" s="224" t="s">
        <v>125</v>
      </c>
    </row>
    <row r="310" spans="1:65" s="13" customFormat="1" ht="11.25">
      <c r="B310" s="204"/>
      <c r="C310" s="205"/>
      <c r="D310" s="199" t="s">
        <v>136</v>
      </c>
      <c r="E310" s="206" t="s">
        <v>1</v>
      </c>
      <c r="F310" s="207" t="s">
        <v>157</v>
      </c>
      <c r="G310" s="205"/>
      <c r="H310" s="206" t="s">
        <v>1</v>
      </c>
      <c r="I310" s="208"/>
      <c r="J310" s="205"/>
      <c r="K310" s="205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136</v>
      </c>
      <c r="AU310" s="213" t="s">
        <v>90</v>
      </c>
      <c r="AV310" s="13" t="s">
        <v>88</v>
      </c>
      <c r="AW310" s="13" t="s">
        <v>36</v>
      </c>
      <c r="AX310" s="13" t="s">
        <v>80</v>
      </c>
      <c r="AY310" s="213" t="s">
        <v>125</v>
      </c>
    </row>
    <row r="311" spans="1:65" s="14" customFormat="1" ht="11.25">
      <c r="B311" s="214"/>
      <c r="C311" s="215"/>
      <c r="D311" s="199" t="s">
        <v>136</v>
      </c>
      <c r="E311" s="216" t="s">
        <v>1</v>
      </c>
      <c r="F311" s="217" t="s">
        <v>313</v>
      </c>
      <c r="G311" s="215"/>
      <c r="H311" s="218">
        <v>4.62</v>
      </c>
      <c r="I311" s="219"/>
      <c r="J311" s="215"/>
      <c r="K311" s="215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136</v>
      </c>
      <c r="AU311" s="224" t="s">
        <v>90</v>
      </c>
      <c r="AV311" s="14" t="s">
        <v>90</v>
      </c>
      <c r="AW311" s="14" t="s">
        <v>36</v>
      </c>
      <c r="AX311" s="14" t="s">
        <v>80</v>
      </c>
      <c r="AY311" s="224" t="s">
        <v>125</v>
      </c>
    </row>
    <row r="312" spans="1:65" s="13" customFormat="1" ht="11.25">
      <c r="B312" s="204"/>
      <c r="C312" s="205"/>
      <c r="D312" s="199" t="s">
        <v>136</v>
      </c>
      <c r="E312" s="206" t="s">
        <v>1</v>
      </c>
      <c r="F312" s="207" t="s">
        <v>138</v>
      </c>
      <c r="G312" s="205"/>
      <c r="H312" s="206" t="s">
        <v>1</v>
      </c>
      <c r="I312" s="208"/>
      <c r="J312" s="205"/>
      <c r="K312" s="205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136</v>
      </c>
      <c r="AU312" s="213" t="s">
        <v>90</v>
      </c>
      <c r="AV312" s="13" t="s">
        <v>88</v>
      </c>
      <c r="AW312" s="13" t="s">
        <v>36</v>
      </c>
      <c r="AX312" s="13" t="s">
        <v>80</v>
      </c>
      <c r="AY312" s="213" t="s">
        <v>125</v>
      </c>
    </row>
    <row r="313" spans="1:65" s="14" customFormat="1" ht="11.25">
      <c r="B313" s="214"/>
      <c r="C313" s="215"/>
      <c r="D313" s="199" t="s">
        <v>136</v>
      </c>
      <c r="E313" s="216" t="s">
        <v>1</v>
      </c>
      <c r="F313" s="217" t="s">
        <v>314</v>
      </c>
      <c r="G313" s="215"/>
      <c r="H313" s="218">
        <v>63.84</v>
      </c>
      <c r="I313" s="219"/>
      <c r="J313" s="215"/>
      <c r="K313" s="215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136</v>
      </c>
      <c r="AU313" s="224" t="s">
        <v>90</v>
      </c>
      <c r="AV313" s="14" t="s">
        <v>90</v>
      </c>
      <c r="AW313" s="14" t="s">
        <v>36</v>
      </c>
      <c r="AX313" s="14" t="s">
        <v>80</v>
      </c>
      <c r="AY313" s="224" t="s">
        <v>125</v>
      </c>
    </row>
    <row r="314" spans="1:65" s="15" customFormat="1" ht="11.25">
      <c r="B314" s="225"/>
      <c r="C314" s="226"/>
      <c r="D314" s="199" t="s">
        <v>136</v>
      </c>
      <c r="E314" s="227" t="s">
        <v>1</v>
      </c>
      <c r="F314" s="228" t="s">
        <v>140</v>
      </c>
      <c r="G314" s="226"/>
      <c r="H314" s="229">
        <v>511.76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4"/>
      <c r="AT314" s="235" t="s">
        <v>136</v>
      </c>
      <c r="AU314" s="235" t="s">
        <v>90</v>
      </c>
      <c r="AV314" s="15" t="s">
        <v>132</v>
      </c>
      <c r="AW314" s="15" t="s">
        <v>4</v>
      </c>
      <c r="AX314" s="15" t="s">
        <v>88</v>
      </c>
      <c r="AY314" s="235" t="s">
        <v>125</v>
      </c>
    </row>
    <row r="315" spans="1:65" s="2" customFormat="1" ht="16.5" customHeight="1">
      <c r="A315" s="34"/>
      <c r="B315" s="35"/>
      <c r="C315" s="236" t="s">
        <v>315</v>
      </c>
      <c r="D315" s="236" t="s">
        <v>316</v>
      </c>
      <c r="E315" s="237" t="s">
        <v>317</v>
      </c>
      <c r="F315" s="238" t="s">
        <v>318</v>
      </c>
      <c r="G315" s="239" t="s">
        <v>297</v>
      </c>
      <c r="H315" s="240">
        <v>1023.52</v>
      </c>
      <c r="I315" s="241"/>
      <c r="J315" s="242">
        <f>ROUND(I315*H315,2)</f>
        <v>0</v>
      </c>
      <c r="K315" s="238" t="s">
        <v>131</v>
      </c>
      <c r="L315" s="243"/>
      <c r="M315" s="244" t="s">
        <v>1</v>
      </c>
      <c r="N315" s="245" t="s">
        <v>45</v>
      </c>
      <c r="O315" s="71"/>
      <c r="P315" s="195">
        <f>O315*H315</f>
        <v>0</v>
      </c>
      <c r="Q315" s="195">
        <v>1</v>
      </c>
      <c r="R315" s="195">
        <f>Q315*H315</f>
        <v>1023.52</v>
      </c>
      <c r="S315" s="195">
        <v>0</v>
      </c>
      <c r="T315" s="196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7" t="s">
        <v>188</v>
      </c>
      <c r="AT315" s="197" t="s">
        <v>316</v>
      </c>
      <c r="AU315" s="197" t="s">
        <v>90</v>
      </c>
      <c r="AY315" s="17" t="s">
        <v>125</v>
      </c>
      <c r="BE315" s="198">
        <f>IF(N315="základní",J315,0)</f>
        <v>0</v>
      </c>
      <c r="BF315" s="198">
        <f>IF(N315="snížená",J315,0)</f>
        <v>0</v>
      </c>
      <c r="BG315" s="198">
        <f>IF(N315="zákl. přenesená",J315,0)</f>
        <v>0</v>
      </c>
      <c r="BH315" s="198">
        <f>IF(N315="sníž. přenesená",J315,0)</f>
        <v>0</v>
      </c>
      <c r="BI315" s="198">
        <f>IF(N315="nulová",J315,0)</f>
        <v>0</v>
      </c>
      <c r="BJ315" s="17" t="s">
        <v>88</v>
      </c>
      <c r="BK315" s="198">
        <f>ROUND(I315*H315,2)</f>
        <v>0</v>
      </c>
      <c r="BL315" s="17" t="s">
        <v>132</v>
      </c>
      <c r="BM315" s="197" t="s">
        <v>319</v>
      </c>
    </row>
    <row r="316" spans="1:65" s="2" customFormat="1" ht="11.25">
      <c r="A316" s="34"/>
      <c r="B316" s="35"/>
      <c r="C316" s="36"/>
      <c r="D316" s="199" t="s">
        <v>134</v>
      </c>
      <c r="E316" s="36"/>
      <c r="F316" s="200" t="s">
        <v>318</v>
      </c>
      <c r="G316" s="36"/>
      <c r="H316" s="36"/>
      <c r="I316" s="201"/>
      <c r="J316" s="36"/>
      <c r="K316" s="36"/>
      <c r="L316" s="39"/>
      <c r="M316" s="202"/>
      <c r="N316" s="203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134</v>
      </c>
      <c r="AU316" s="17" t="s">
        <v>90</v>
      </c>
    </row>
    <row r="317" spans="1:65" s="14" customFormat="1" ht="11.25">
      <c r="B317" s="214"/>
      <c r="C317" s="215"/>
      <c r="D317" s="199" t="s">
        <v>136</v>
      </c>
      <c r="E317" s="215"/>
      <c r="F317" s="217" t="s">
        <v>320</v>
      </c>
      <c r="G317" s="215"/>
      <c r="H317" s="218">
        <v>1023.52</v>
      </c>
      <c r="I317" s="219"/>
      <c r="J317" s="215"/>
      <c r="K317" s="215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136</v>
      </c>
      <c r="AU317" s="224" t="s">
        <v>90</v>
      </c>
      <c r="AV317" s="14" t="s">
        <v>90</v>
      </c>
      <c r="AW317" s="14" t="s">
        <v>4</v>
      </c>
      <c r="AX317" s="14" t="s">
        <v>88</v>
      </c>
      <c r="AY317" s="224" t="s">
        <v>125</v>
      </c>
    </row>
    <row r="318" spans="1:65" s="2" customFormat="1" ht="24.2" customHeight="1">
      <c r="A318" s="34"/>
      <c r="B318" s="35"/>
      <c r="C318" s="186" t="s">
        <v>321</v>
      </c>
      <c r="D318" s="186" t="s">
        <v>127</v>
      </c>
      <c r="E318" s="187" t="s">
        <v>322</v>
      </c>
      <c r="F318" s="188" t="s">
        <v>323</v>
      </c>
      <c r="G318" s="189" t="s">
        <v>256</v>
      </c>
      <c r="H318" s="190">
        <v>87.1</v>
      </c>
      <c r="I318" s="191"/>
      <c r="J318" s="192">
        <f>ROUND(I318*H318,2)</f>
        <v>0</v>
      </c>
      <c r="K318" s="188" t="s">
        <v>131</v>
      </c>
      <c r="L318" s="39"/>
      <c r="M318" s="193" t="s">
        <v>1</v>
      </c>
      <c r="N318" s="194" t="s">
        <v>45</v>
      </c>
      <c r="O318" s="71"/>
      <c r="P318" s="195">
        <f>O318*H318</f>
        <v>0</v>
      </c>
      <c r="Q318" s="195">
        <v>0</v>
      </c>
      <c r="R318" s="195">
        <f>Q318*H318</f>
        <v>0</v>
      </c>
      <c r="S318" s="195">
        <v>0</v>
      </c>
      <c r="T318" s="196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7" t="s">
        <v>132</v>
      </c>
      <c r="AT318" s="197" t="s">
        <v>127</v>
      </c>
      <c r="AU318" s="197" t="s">
        <v>90</v>
      </c>
      <c r="AY318" s="17" t="s">
        <v>125</v>
      </c>
      <c r="BE318" s="198">
        <f>IF(N318="základní",J318,0)</f>
        <v>0</v>
      </c>
      <c r="BF318" s="198">
        <f>IF(N318="snížená",J318,0)</f>
        <v>0</v>
      </c>
      <c r="BG318" s="198">
        <f>IF(N318="zákl. přenesená",J318,0)</f>
        <v>0</v>
      </c>
      <c r="BH318" s="198">
        <f>IF(N318="sníž. přenesená",J318,0)</f>
        <v>0</v>
      </c>
      <c r="BI318" s="198">
        <f>IF(N318="nulová",J318,0)</f>
        <v>0</v>
      </c>
      <c r="BJ318" s="17" t="s">
        <v>88</v>
      </c>
      <c r="BK318" s="198">
        <f>ROUND(I318*H318,2)</f>
        <v>0</v>
      </c>
      <c r="BL318" s="17" t="s">
        <v>132</v>
      </c>
      <c r="BM318" s="197" t="s">
        <v>324</v>
      </c>
    </row>
    <row r="319" spans="1:65" s="2" customFormat="1" ht="39">
      <c r="A319" s="34"/>
      <c r="B319" s="35"/>
      <c r="C319" s="36"/>
      <c r="D319" s="199" t="s">
        <v>134</v>
      </c>
      <c r="E319" s="36"/>
      <c r="F319" s="200" t="s">
        <v>325</v>
      </c>
      <c r="G319" s="36"/>
      <c r="H319" s="36"/>
      <c r="I319" s="201"/>
      <c r="J319" s="36"/>
      <c r="K319" s="36"/>
      <c r="L319" s="39"/>
      <c r="M319" s="202"/>
      <c r="N319" s="203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134</v>
      </c>
      <c r="AU319" s="17" t="s">
        <v>90</v>
      </c>
    </row>
    <row r="320" spans="1:65" s="13" customFormat="1" ht="11.25">
      <c r="B320" s="204"/>
      <c r="C320" s="205"/>
      <c r="D320" s="199" t="s">
        <v>136</v>
      </c>
      <c r="E320" s="206" t="s">
        <v>1</v>
      </c>
      <c r="F320" s="207" t="s">
        <v>151</v>
      </c>
      <c r="G320" s="205"/>
      <c r="H320" s="206" t="s">
        <v>1</v>
      </c>
      <c r="I320" s="208"/>
      <c r="J320" s="205"/>
      <c r="K320" s="205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136</v>
      </c>
      <c r="AU320" s="213" t="s">
        <v>90</v>
      </c>
      <c r="AV320" s="13" t="s">
        <v>88</v>
      </c>
      <c r="AW320" s="13" t="s">
        <v>36</v>
      </c>
      <c r="AX320" s="13" t="s">
        <v>80</v>
      </c>
      <c r="AY320" s="213" t="s">
        <v>125</v>
      </c>
    </row>
    <row r="321" spans="1:65" s="13" customFormat="1" ht="11.25">
      <c r="B321" s="204"/>
      <c r="C321" s="205"/>
      <c r="D321" s="199" t="s">
        <v>136</v>
      </c>
      <c r="E321" s="206" t="s">
        <v>1</v>
      </c>
      <c r="F321" s="207" t="s">
        <v>267</v>
      </c>
      <c r="G321" s="205"/>
      <c r="H321" s="206" t="s">
        <v>1</v>
      </c>
      <c r="I321" s="208"/>
      <c r="J321" s="205"/>
      <c r="K321" s="205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136</v>
      </c>
      <c r="AU321" s="213" t="s">
        <v>90</v>
      </c>
      <c r="AV321" s="13" t="s">
        <v>88</v>
      </c>
      <c r="AW321" s="13" t="s">
        <v>36</v>
      </c>
      <c r="AX321" s="13" t="s">
        <v>80</v>
      </c>
      <c r="AY321" s="213" t="s">
        <v>125</v>
      </c>
    </row>
    <row r="322" spans="1:65" s="14" customFormat="1" ht="11.25">
      <c r="B322" s="214"/>
      <c r="C322" s="215"/>
      <c r="D322" s="199" t="s">
        <v>136</v>
      </c>
      <c r="E322" s="216" t="s">
        <v>1</v>
      </c>
      <c r="F322" s="217" t="s">
        <v>326</v>
      </c>
      <c r="G322" s="215"/>
      <c r="H322" s="218">
        <v>67.540000000000006</v>
      </c>
      <c r="I322" s="219"/>
      <c r="J322" s="215"/>
      <c r="K322" s="215"/>
      <c r="L322" s="220"/>
      <c r="M322" s="221"/>
      <c r="N322" s="222"/>
      <c r="O322" s="222"/>
      <c r="P322" s="222"/>
      <c r="Q322" s="222"/>
      <c r="R322" s="222"/>
      <c r="S322" s="222"/>
      <c r="T322" s="223"/>
      <c r="AT322" s="224" t="s">
        <v>136</v>
      </c>
      <c r="AU322" s="224" t="s">
        <v>90</v>
      </c>
      <c r="AV322" s="14" t="s">
        <v>90</v>
      </c>
      <c r="AW322" s="14" t="s">
        <v>36</v>
      </c>
      <c r="AX322" s="14" t="s">
        <v>80</v>
      </c>
      <c r="AY322" s="224" t="s">
        <v>125</v>
      </c>
    </row>
    <row r="323" spans="1:65" s="13" customFormat="1" ht="11.25">
      <c r="B323" s="204"/>
      <c r="C323" s="205"/>
      <c r="D323" s="199" t="s">
        <v>136</v>
      </c>
      <c r="E323" s="206" t="s">
        <v>1</v>
      </c>
      <c r="F323" s="207" t="s">
        <v>155</v>
      </c>
      <c r="G323" s="205"/>
      <c r="H323" s="206" t="s">
        <v>1</v>
      </c>
      <c r="I323" s="208"/>
      <c r="J323" s="205"/>
      <c r="K323" s="205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136</v>
      </c>
      <c r="AU323" s="213" t="s">
        <v>90</v>
      </c>
      <c r="AV323" s="13" t="s">
        <v>88</v>
      </c>
      <c r="AW323" s="13" t="s">
        <v>36</v>
      </c>
      <c r="AX323" s="13" t="s">
        <v>80</v>
      </c>
      <c r="AY323" s="213" t="s">
        <v>125</v>
      </c>
    </row>
    <row r="324" spans="1:65" s="14" customFormat="1" ht="11.25">
      <c r="B324" s="214"/>
      <c r="C324" s="215"/>
      <c r="D324" s="199" t="s">
        <v>136</v>
      </c>
      <c r="E324" s="216" t="s">
        <v>1</v>
      </c>
      <c r="F324" s="217" t="s">
        <v>327</v>
      </c>
      <c r="G324" s="215"/>
      <c r="H324" s="218">
        <v>0.66</v>
      </c>
      <c r="I324" s="219"/>
      <c r="J324" s="215"/>
      <c r="K324" s="215"/>
      <c r="L324" s="220"/>
      <c r="M324" s="221"/>
      <c r="N324" s="222"/>
      <c r="O324" s="222"/>
      <c r="P324" s="222"/>
      <c r="Q324" s="222"/>
      <c r="R324" s="222"/>
      <c r="S324" s="222"/>
      <c r="T324" s="223"/>
      <c r="AT324" s="224" t="s">
        <v>136</v>
      </c>
      <c r="AU324" s="224" t="s">
        <v>90</v>
      </c>
      <c r="AV324" s="14" t="s">
        <v>90</v>
      </c>
      <c r="AW324" s="14" t="s">
        <v>36</v>
      </c>
      <c r="AX324" s="14" t="s">
        <v>80</v>
      </c>
      <c r="AY324" s="224" t="s">
        <v>125</v>
      </c>
    </row>
    <row r="325" spans="1:65" s="13" customFormat="1" ht="11.25">
      <c r="B325" s="204"/>
      <c r="C325" s="205"/>
      <c r="D325" s="199" t="s">
        <v>136</v>
      </c>
      <c r="E325" s="206" t="s">
        <v>1</v>
      </c>
      <c r="F325" s="207" t="s">
        <v>157</v>
      </c>
      <c r="G325" s="205"/>
      <c r="H325" s="206" t="s">
        <v>1</v>
      </c>
      <c r="I325" s="208"/>
      <c r="J325" s="205"/>
      <c r="K325" s="205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136</v>
      </c>
      <c r="AU325" s="213" t="s">
        <v>90</v>
      </c>
      <c r="AV325" s="13" t="s">
        <v>88</v>
      </c>
      <c r="AW325" s="13" t="s">
        <v>36</v>
      </c>
      <c r="AX325" s="13" t="s">
        <v>80</v>
      </c>
      <c r="AY325" s="213" t="s">
        <v>125</v>
      </c>
    </row>
    <row r="326" spans="1:65" s="14" customFormat="1" ht="11.25">
      <c r="B326" s="214"/>
      <c r="C326" s="215"/>
      <c r="D326" s="199" t="s">
        <v>136</v>
      </c>
      <c r="E326" s="216" t="s">
        <v>1</v>
      </c>
      <c r="F326" s="217" t="s">
        <v>327</v>
      </c>
      <c r="G326" s="215"/>
      <c r="H326" s="218">
        <v>0.66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136</v>
      </c>
      <c r="AU326" s="224" t="s">
        <v>90</v>
      </c>
      <c r="AV326" s="14" t="s">
        <v>90</v>
      </c>
      <c r="AW326" s="14" t="s">
        <v>36</v>
      </c>
      <c r="AX326" s="14" t="s">
        <v>80</v>
      </c>
      <c r="AY326" s="224" t="s">
        <v>125</v>
      </c>
    </row>
    <row r="327" spans="1:65" s="13" customFormat="1" ht="11.25">
      <c r="B327" s="204"/>
      <c r="C327" s="205"/>
      <c r="D327" s="199" t="s">
        <v>136</v>
      </c>
      <c r="E327" s="206" t="s">
        <v>1</v>
      </c>
      <c r="F327" s="207" t="s">
        <v>138</v>
      </c>
      <c r="G327" s="205"/>
      <c r="H327" s="206" t="s">
        <v>1</v>
      </c>
      <c r="I327" s="208"/>
      <c r="J327" s="205"/>
      <c r="K327" s="205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136</v>
      </c>
      <c r="AU327" s="213" t="s">
        <v>90</v>
      </c>
      <c r="AV327" s="13" t="s">
        <v>88</v>
      </c>
      <c r="AW327" s="13" t="s">
        <v>36</v>
      </c>
      <c r="AX327" s="13" t="s">
        <v>80</v>
      </c>
      <c r="AY327" s="213" t="s">
        <v>125</v>
      </c>
    </row>
    <row r="328" spans="1:65" s="14" customFormat="1" ht="11.25">
      <c r="B328" s="214"/>
      <c r="C328" s="215"/>
      <c r="D328" s="199" t="s">
        <v>136</v>
      </c>
      <c r="E328" s="216" t="s">
        <v>1</v>
      </c>
      <c r="F328" s="217" t="s">
        <v>328</v>
      </c>
      <c r="G328" s="215"/>
      <c r="H328" s="218">
        <v>18.239999999999998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136</v>
      </c>
      <c r="AU328" s="224" t="s">
        <v>90</v>
      </c>
      <c r="AV328" s="14" t="s">
        <v>90</v>
      </c>
      <c r="AW328" s="14" t="s">
        <v>36</v>
      </c>
      <c r="AX328" s="14" t="s">
        <v>80</v>
      </c>
      <c r="AY328" s="224" t="s">
        <v>125</v>
      </c>
    </row>
    <row r="329" spans="1:65" s="15" customFormat="1" ht="11.25">
      <c r="B329" s="225"/>
      <c r="C329" s="226"/>
      <c r="D329" s="199" t="s">
        <v>136</v>
      </c>
      <c r="E329" s="227" t="s">
        <v>1</v>
      </c>
      <c r="F329" s="228" t="s">
        <v>140</v>
      </c>
      <c r="G329" s="226"/>
      <c r="H329" s="229">
        <v>87.1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AT329" s="235" t="s">
        <v>136</v>
      </c>
      <c r="AU329" s="235" t="s">
        <v>90</v>
      </c>
      <c r="AV329" s="15" t="s">
        <v>132</v>
      </c>
      <c r="AW329" s="15" t="s">
        <v>4</v>
      </c>
      <c r="AX329" s="15" t="s">
        <v>88</v>
      </c>
      <c r="AY329" s="235" t="s">
        <v>125</v>
      </c>
    </row>
    <row r="330" spans="1:65" s="2" customFormat="1" ht="16.5" customHeight="1">
      <c r="A330" s="34"/>
      <c r="B330" s="35"/>
      <c r="C330" s="236" t="s">
        <v>329</v>
      </c>
      <c r="D330" s="236" t="s">
        <v>316</v>
      </c>
      <c r="E330" s="237" t="s">
        <v>330</v>
      </c>
      <c r="F330" s="238" t="s">
        <v>331</v>
      </c>
      <c r="G330" s="239" t="s">
        <v>297</v>
      </c>
      <c r="H330" s="240">
        <v>174.2</v>
      </c>
      <c r="I330" s="241"/>
      <c r="J330" s="242">
        <f>ROUND(I330*H330,2)</f>
        <v>0</v>
      </c>
      <c r="K330" s="238" t="s">
        <v>131</v>
      </c>
      <c r="L330" s="243"/>
      <c r="M330" s="244" t="s">
        <v>1</v>
      </c>
      <c r="N330" s="245" t="s">
        <v>45</v>
      </c>
      <c r="O330" s="71"/>
      <c r="P330" s="195">
        <f>O330*H330</f>
        <v>0</v>
      </c>
      <c r="Q330" s="195">
        <v>1</v>
      </c>
      <c r="R330" s="195">
        <f>Q330*H330</f>
        <v>174.2</v>
      </c>
      <c r="S330" s="195">
        <v>0</v>
      </c>
      <c r="T330" s="196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7" t="s">
        <v>188</v>
      </c>
      <c r="AT330" s="197" t="s">
        <v>316</v>
      </c>
      <c r="AU330" s="197" t="s">
        <v>90</v>
      </c>
      <c r="AY330" s="17" t="s">
        <v>125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7" t="s">
        <v>88</v>
      </c>
      <c r="BK330" s="198">
        <f>ROUND(I330*H330,2)</f>
        <v>0</v>
      </c>
      <c r="BL330" s="17" t="s">
        <v>132</v>
      </c>
      <c r="BM330" s="197" t="s">
        <v>332</v>
      </c>
    </row>
    <row r="331" spans="1:65" s="2" customFormat="1" ht="11.25">
      <c r="A331" s="34"/>
      <c r="B331" s="35"/>
      <c r="C331" s="36"/>
      <c r="D331" s="199" t="s">
        <v>134</v>
      </c>
      <c r="E331" s="36"/>
      <c r="F331" s="200" t="s">
        <v>331</v>
      </c>
      <c r="G331" s="36"/>
      <c r="H331" s="36"/>
      <c r="I331" s="201"/>
      <c r="J331" s="36"/>
      <c r="K331" s="36"/>
      <c r="L331" s="39"/>
      <c r="M331" s="202"/>
      <c r="N331" s="203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134</v>
      </c>
      <c r="AU331" s="17" t="s">
        <v>90</v>
      </c>
    </row>
    <row r="332" spans="1:65" s="14" customFormat="1" ht="11.25">
      <c r="B332" s="214"/>
      <c r="C332" s="215"/>
      <c r="D332" s="199" t="s">
        <v>136</v>
      </c>
      <c r="E332" s="215"/>
      <c r="F332" s="217" t="s">
        <v>333</v>
      </c>
      <c r="G332" s="215"/>
      <c r="H332" s="218">
        <v>174.2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136</v>
      </c>
      <c r="AU332" s="224" t="s">
        <v>90</v>
      </c>
      <c r="AV332" s="14" t="s">
        <v>90</v>
      </c>
      <c r="AW332" s="14" t="s">
        <v>4</v>
      </c>
      <c r="AX332" s="14" t="s">
        <v>88</v>
      </c>
      <c r="AY332" s="224" t="s">
        <v>125</v>
      </c>
    </row>
    <row r="333" spans="1:65" s="2" customFormat="1" ht="33" customHeight="1">
      <c r="A333" s="34"/>
      <c r="B333" s="35"/>
      <c r="C333" s="236" t="s">
        <v>334</v>
      </c>
      <c r="D333" s="236" t="s">
        <v>316</v>
      </c>
      <c r="E333" s="237" t="s">
        <v>335</v>
      </c>
      <c r="F333" s="238" t="s">
        <v>336</v>
      </c>
      <c r="G333" s="239" t="s">
        <v>178</v>
      </c>
      <c r="H333" s="240">
        <v>4.5</v>
      </c>
      <c r="I333" s="241"/>
      <c r="J333" s="242">
        <f>ROUND(I333*H333,2)</f>
        <v>0</v>
      </c>
      <c r="K333" s="238" t="s">
        <v>131</v>
      </c>
      <c r="L333" s="243"/>
      <c r="M333" s="244" t="s">
        <v>1</v>
      </c>
      <c r="N333" s="245" t="s">
        <v>45</v>
      </c>
      <c r="O333" s="71"/>
      <c r="P333" s="195">
        <f>O333*H333</f>
        <v>0</v>
      </c>
      <c r="Q333" s="195">
        <v>6.8999999999999997E-4</v>
      </c>
      <c r="R333" s="195">
        <f>Q333*H333</f>
        <v>3.1049999999999997E-3</v>
      </c>
      <c r="S333" s="195">
        <v>0</v>
      </c>
      <c r="T333" s="196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7" t="s">
        <v>188</v>
      </c>
      <c r="AT333" s="197" t="s">
        <v>316</v>
      </c>
      <c r="AU333" s="197" t="s">
        <v>90</v>
      </c>
      <c r="AY333" s="17" t="s">
        <v>125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7" t="s">
        <v>88</v>
      </c>
      <c r="BK333" s="198">
        <f>ROUND(I333*H333,2)</f>
        <v>0</v>
      </c>
      <c r="BL333" s="17" t="s">
        <v>132</v>
      </c>
      <c r="BM333" s="197" t="s">
        <v>337</v>
      </c>
    </row>
    <row r="334" spans="1:65" s="2" customFormat="1" ht="19.5">
      <c r="A334" s="34"/>
      <c r="B334" s="35"/>
      <c r="C334" s="36"/>
      <c r="D334" s="199" t="s">
        <v>134</v>
      </c>
      <c r="E334" s="36"/>
      <c r="F334" s="200" t="s">
        <v>336</v>
      </c>
      <c r="G334" s="36"/>
      <c r="H334" s="36"/>
      <c r="I334" s="201"/>
      <c r="J334" s="36"/>
      <c r="K334" s="36"/>
      <c r="L334" s="39"/>
      <c r="M334" s="202"/>
      <c r="N334" s="203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134</v>
      </c>
      <c r="AU334" s="17" t="s">
        <v>90</v>
      </c>
    </row>
    <row r="335" spans="1:65" s="13" customFormat="1" ht="11.25">
      <c r="B335" s="204"/>
      <c r="C335" s="205"/>
      <c r="D335" s="199" t="s">
        <v>136</v>
      </c>
      <c r="E335" s="206" t="s">
        <v>1</v>
      </c>
      <c r="F335" s="207" t="s">
        <v>338</v>
      </c>
      <c r="G335" s="205"/>
      <c r="H335" s="206" t="s">
        <v>1</v>
      </c>
      <c r="I335" s="208"/>
      <c r="J335" s="205"/>
      <c r="K335" s="205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136</v>
      </c>
      <c r="AU335" s="213" t="s">
        <v>90</v>
      </c>
      <c r="AV335" s="13" t="s">
        <v>88</v>
      </c>
      <c r="AW335" s="13" t="s">
        <v>36</v>
      </c>
      <c r="AX335" s="13" t="s">
        <v>80</v>
      </c>
      <c r="AY335" s="213" t="s">
        <v>125</v>
      </c>
    </row>
    <row r="336" spans="1:65" s="13" customFormat="1" ht="11.25">
      <c r="B336" s="204"/>
      <c r="C336" s="205"/>
      <c r="D336" s="199" t="s">
        <v>136</v>
      </c>
      <c r="E336" s="206" t="s">
        <v>1</v>
      </c>
      <c r="F336" s="207" t="s">
        <v>339</v>
      </c>
      <c r="G336" s="205"/>
      <c r="H336" s="206" t="s">
        <v>1</v>
      </c>
      <c r="I336" s="208"/>
      <c r="J336" s="205"/>
      <c r="K336" s="205"/>
      <c r="L336" s="209"/>
      <c r="M336" s="210"/>
      <c r="N336" s="211"/>
      <c r="O336" s="211"/>
      <c r="P336" s="211"/>
      <c r="Q336" s="211"/>
      <c r="R336" s="211"/>
      <c r="S336" s="211"/>
      <c r="T336" s="212"/>
      <c r="AT336" s="213" t="s">
        <v>136</v>
      </c>
      <c r="AU336" s="213" t="s">
        <v>90</v>
      </c>
      <c r="AV336" s="13" t="s">
        <v>88</v>
      </c>
      <c r="AW336" s="13" t="s">
        <v>36</v>
      </c>
      <c r="AX336" s="13" t="s">
        <v>80</v>
      </c>
      <c r="AY336" s="213" t="s">
        <v>125</v>
      </c>
    </row>
    <row r="337" spans="1:65" s="14" customFormat="1" ht="11.25">
      <c r="B337" s="214"/>
      <c r="C337" s="215"/>
      <c r="D337" s="199" t="s">
        <v>136</v>
      </c>
      <c r="E337" s="216" t="s">
        <v>1</v>
      </c>
      <c r="F337" s="217" t="s">
        <v>340</v>
      </c>
      <c r="G337" s="215"/>
      <c r="H337" s="218">
        <v>4.5</v>
      </c>
      <c r="I337" s="219"/>
      <c r="J337" s="215"/>
      <c r="K337" s="215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136</v>
      </c>
      <c r="AU337" s="224" t="s">
        <v>90</v>
      </c>
      <c r="AV337" s="14" t="s">
        <v>90</v>
      </c>
      <c r="AW337" s="14" t="s">
        <v>36</v>
      </c>
      <c r="AX337" s="14" t="s">
        <v>80</v>
      </c>
      <c r="AY337" s="224" t="s">
        <v>125</v>
      </c>
    </row>
    <row r="338" spans="1:65" s="15" customFormat="1" ht="11.25">
      <c r="B338" s="225"/>
      <c r="C338" s="226"/>
      <c r="D338" s="199" t="s">
        <v>136</v>
      </c>
      <c r="E338" s="227" t="s">
        <v>1</v>
      </c>
      <c r="F338" s="228" t="s">
        <v>140</v>
      </c>
      <c r="G338" s="226"/>
      <c r="H338" s="229">
        <v>4.5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AT338" s="235" t="s">
        <v>136</v>
      </c>
      <c r="AU338" s="235" t="s">
        <v>90</v>
      </c>
      <c r="AV338" s="15" t="s">
        <v>132</v>
      </c>
      <c r="AW338" s="15" t="s">
        <v>36</v>
      </c>
      <c r="AX338" s="15" t="s">
        <v>88</v>
      </c>
      <c r="AY338" s="235" t="s">
        <v>125</v>
      </c>
    </row>
    <row r="339" spans="1:65" s="12" customFormat="1" ht="22.9" customHeight="1">
      <c r="B339" s="170"/>
      <c r="C339" s="171"/>
      <c r="D339" s="172" t="s">
        <v>79</v>
      </c>
      <c r="E339" s="184" t="s">
        <v>132</v>
      </c>
      <c r="F339" s="184" t="s">
        <v>341</v>
      </c>
      <c r="G339" s="171"/>
      <c r="H339" s="171"/>
      <c r="I339" s="174"/>
      <c r="J339" s="185">
        <f>BK339</f>
        <v>0</v>
      </c>
      <c r="K339" s="171"/>
      <c r="L339" s="176"/>
      <c r="M339" s="177"/>
      <c r="N339" s="178"/>
      <c r="O339" s="178"/>
      <c r="P339" s="179">
        <f>SUM(P340:P367)</f>
        <v>0</v>
      </c>
      <c r="Q339" s="178"/>
      <c r="R339" s="179">
        <f>SUM(R340:R367)</f>
        <v>76.630991719999997</v>
      </c>
      <c r="S339" s="178"/>
      <c r="T339" s="180">
        <f>SUM(T340:T367)</f>
        <v>0</v>
      </c>
      <c r="AR339" s="181" t="s">
        <v>88</v>
      </c>
      <c r="AT339" s="182" t="s">
        <v>79</v>
      </c>
      <c r="AU339" s="182" t="s">
        <v>88</v>
      </c>
      <c r="AY339" s="181" t="s">
        <v>125</v>
      </c>
      <c r="BK339" s="183">
        <f>SUM(BK340:BK367)</f>
        <v>0</v>
      </c>
    </row>
    <row r="340" spans="1:65" s="2" customFormat="1" ht="16.5" customHeight="1">
      <c r="A340" s="34"/>
      <c r="B340" s="35"/>
      <c r="C340" s="186" t="s">
        <v>342</v>
      </c>
      <c r="D340" s="186" t="s">
        <v>127</v>
      </c>
      <c r="E340" s="187" t="s">
        <v>343</v>
      </c>
      <c r="F340" s="188" t="s">
        <v>344</v>
      </c>
      <c r="G340" s="189" t="s">
        <v>256</v>
      </c>
      <c r="H340" s="190">
        <v>40.51</v>
      </c>
      <c r="I340" s="191"/>
      <c r="J340" s="192">
        <f>ROUND(I340*H340,2)</f>
        <v>0</v>
      </c>
      <c r="K340" s="188" t="s">
        <v>131</v>
      </c>
      <c r="L340" s="39"/>
      <c r="M340" s="193" t="s">
        <v>1</v>
      </c>
      <c r="N340" s="194" t="s">
        <v>45</v>
      </c>
      <c r="O340" s="71"/>
      <c r="P340" s="195">
        <f>O340*H340</f>
        <v>0</v>
      </c>
      <c r="Q340" s="195">
        <v>1.8907700000000001</v>
      </c>
      <c r="R340" s="195">
        <f>Q340*H340</f>
        <v>76.595092699999995</v>
      </c>
      <c r="S340" s="195">
        <v>0</v>
      </c>
      <c r="T340" s="19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7" t="s">
        <v>132</v>
      </c>
      <c r="AT340" s="197" t="s">
        <v>127</v>
      </c>
      <c r="AU340" s="197" t="s">
        <v>90</v>
      </c>
      <c r="AY340" s="17" t="s">
        <v>125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7" t="s">
        <v>88</v>
      </c>
      <c r="BK340" s="198">
        <f>ROUND(I340*H340,2)</f>
        <v>0</v>
      </c>
      <c r="BL340" s="17" t="s">
        <v>132</v>
      </c>
      <c r="BM340" s="197" t="s">
        <v>345</v>
      </c>
    </row>
    <row r="341" spans="1:65" s="2" customFormat="1" ht="11.25">
      <c r="A341" s="34"/>
      <c r="B341" s="35"/>
      <c r="C341" s="36"/>
      <c r="D341" s="199" t="s">
        <v>134</v>
      </c>
      <c r="E341" s="36"/>
      <c r="F341" s="200" t="s">
        <v>344</v>
      </c>
      <c r="G341" s="36"/>
      <c r="H341" s="36"/>
      <c r="I341" s="201"/>
      <c r="J341" s="36"/>
      <c r="K341" s="36"/>
      <c r="L341" s="39"/>
      <c r="M341" s="202"/>
      <c r="N341" s="203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134</v>
      </c>
      <c r="AU341" s="17" t="s">
        <v>90</v>
      </c>
    </row>
    <row r="342" spans="1:65" s="13" customFormat="1" ht="11.25">
      <c r="B342" s="204"/>
      <c r="C342" s="205"/>
      <c r="D342" s="199" t="s">
        <v>136</v>
      </c>
      <c r="E342" s="206" t="s">
        <v>1</v>
      </c>
      <c r="F342" s="207" t="s">
        <v>151</v>
      </c>
      <c r="G342" s="205"/>
      <c r="H342" s="206" t="s">
        <v>1</v>
      </c>
      <c r="I342" s="208"/>
      <c r="J342" s="205"/>
      <c r="K342" s="205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136</v>
      </c>
      <c r="AU342" s="213" t="s">
        <v>90</v>
      </c>
      <c r="AV342" s="13" t="s">
        <v>88</v>
      </c>
      <c r="AW342" s="13" t="s">
        <v>36</v>
      </c>
      <c r="AX342" s="13" t="s">
        <v>80</v>
      </c>
      <c r="AY342" s="213" t="s">
        <v>125</v>
      </c>
    </row>
    <row r="343" spans="1:65" s="13" customFormat="1" ht="11.25">
      <c r="B343" s="204"/>
      <c r="C343" s="205"/>
      <c r="D343" s="199" t="s">
        <v>136</v>
      </c>
      <c r="E343" s="206" t="s">
        <v>1</v>
      </c>
      <c r="F343" s="207" t="s">
        <v>267</v>
      </c>
      <c r="G343" s="205"/>
      <c r="H343" s="206" t="s">
        <v>1</v>
      </c>
      <c r="I343" s="208"/>
      <c r="J343" s="205"/>
      <c r="K343" s="205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136</v>
      </c>
      <c r="AU343" s="213" t="s">
        <v>90</v>
      </c>
      <c r="AV343" s="13" t="s">
        <v>88</v>
      </c>
      <c r="AW343" s="13" t="s">
        <v>36</v>
      </c>
      <c r="AX343" s="13" t="s">
        <v>80</v>
      </c>
      <c r="AY343" s="213" t="s">
        <v>125</v>
      </c>
    </row>
    <row r="344" spans="1:65" s="14" customFormat="1" ht="11.25">
      <c r="B344" s="214"/>
      <c r="C344" s="215"/>
      <c r="D344" s="199" t="s">
        <v>136</v>
      </c>
      <c r="E344" s="216" t="s">
        <v>1</v>
      </c>
      <c r="F344" s="217" t="s">
        <v>346</v>
      </c>
      <c r="G344" s="215"/>
      <c r="H344" s="218">
        <v>33.770000000000003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136</v>
      </c>
      <c r="AU344" s="224" t="s">
        <v>90</v>
      </c>
      <c r="AV344" s="14" t="s">
        <v>90</v>
      </c>
      <c r="AW344" s="14" t="s">
        <v>36</v>
      </c>
      <c r="AX344" s="14" t="s">
        <v>80</v>
      </c>
      <c r="AY344" s="224" t="s">
        <v>125</v>
      </c>
    </row>
    <row r="345" spans="1:65" s="13" customFormat="1" ht="11.25">
      <c r="B345" s="204"/>
      <c r="C345" s="205"/>
      <c r="D345" s="199" t="s">
        <v>136</v>
      </c>
      <c r="E345" s="206" t="s">
        <v>1</v>
      </c>
      <c r="F345" s="207" t="s">
        <v>155</v>
      </c>
      <c r="G345" s="205"/>
      <c r="H345" s="206" t="s">
        <v>1</v>
      </c>
      <c r="I345" s="208"/>
      <c r="J345" s="205"/>
      <c r="K345" s="205"/>
      <c r="L345" s="209"/>
      <c r="M345" s="210"/>
      <c r="N345" s="211"/>
      <c r="O345" s="211"/>
      <c r="P345" s="211"/>
      <c r="Q345" s="211"/>
      <c r="R345" s="211"/>
      <c r="S345" s="211"/>
      <c r="T345" s="212"/>
      <c r="AT345" s="213" t="s">
        <v>136</v>
      </c>
      <c r="AU345" s="213" t="s">
        <v>90</v>
      </c>
      <c r="AV345" s="13" t="s">
        <v>88</v>
      </c>
      <c r="AW345" s="13" t="s">
        <v>36</v>
      </c>
      <c r="AX345" s="13" t="s">
        <v>80</v>
      </c>
      <c r="AY345" s="213" t="s">
        <v>125</v>
      </c>
    </row>
    <row r="346" spans="1:65" s="14" customFormat="1" ht="11.25">
      <c r="B346" s="214"/>
      <c r="C346" s="215"/>
      <c r="D346" s="199" t="s">
        <v>136</v>
      </c>
      <c r="E346" s="216" t="s">
        <v>1</v>
      </c>
      <c r="F346" s="217" t="s">
        <v>347</v>
      </c>
      <c r="G346" s="215"/>
      <c r="H346" s="218">
        <v>0.33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136</v>
      </c>
      <c r="AU346" s="224" t="s">
        <v>90</v>
      </c>
      <c r="AV346" s="14" t="s">
        <v>90</v>
      </c>
      <c r="AW346" s="14" t="s">
        <v>36</v>
      </c>
      <c r="AX346" s="14" t="s">
        <v>80</v>
      </c>
      <c r="AY346" s="224" t="s">
        <v>125</v>
      </c>
    </row>
    <row r="347" spans="1:65" s="13" customFormat="1" ht="11.25">
      <c r="B347" s="204"/>
      <c r="C347" s="205"/>
      <c r="D347" s="199" t="s">
        <v>136</v>
      </c>
      <c r="E347" s="206" t="s">
        <v>1</v>
      </c>
      <c r="F347" s="207" t="s">
        <v>157</v>
      </c>
      <c r="G347" s="205"/>
      <c r="H347" s="206" t="s">
        <v>1</v>
      </c>
      <c r="I347" s="208"/>
      <c r="J347" s="205"/>
      <c r="K347" s="205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136</v>
      </c>
      <c r="AU347" s="213" t="s">
        <v>90</v>
      </c>
      <c r="AV347" s="13" t="s">
        <v>88</v>
      </c>
      <c r="AW347" s="13" t="s">
        <v>36</v>
      </c>
      <c r="AX347" s="13" t="s">
        <v>80</v>
      </c>
      <c r="AY347" s="213" t="s">
        <v>125</v>
      </c>
    </row>
    <row r="348" spans="1:65" s="14" customFormat="1" ht="11.25">
      <c r="B348" s="214"/>
      <c r="C348" s="215"/>
      <c r="D348" s="199" t="s">
        <v>136</v>
      </c>
      <c r="E348" s="216" t="s">
        <v>1</v>
      </c>
      <c r="F348" s="217" t="s">
        <v>347</v>
      </c>
      <c r="G348" s="215"/>
      <c r="H348" s="218">
        <v>0.33</v>
      </c>
      <c r="I348" s="219"/>
      <c r="J348" s="215"/>
      <c r="K348" s="215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136</v>
      </c>
      <c r="AU348" s="224" t="s">
        <v>90</v>
      </c>
      <c r="AV348" s="14" t="s">
        <v>90</v>
      </c>
      <c r="AW348" s="14" t="s">
        <v>36</v>
      </c>
      <c r="AX348" s="14" t="s">
        <v>80</v>
      </c>
      <c r="AY348" s="224" t="s">
        <v>125</v>
      </c>
    </row>
    <row r="349" spans="1:65" s="13" customFormat="1" ht="11.25">
      <c r="B349" s="204"/>
      <c r="C349" s="205"/>
      <c r="D349" s="199" t="s">
        <v>136</v>
      </c>
      <c r="E349" s="206" t="s">
        <v>1</v>
      </c>
      <c r="F349" s="207" t="s">
        <v>138</v>
      </c>
      <c r="G349" s="205"/>
      <c r="H349" s="206" t="s">
        <v>1</v>
      </c>
      <c r="I349" s="208"/>
      <c r="J349" s="205"/>
      <c r="K349" s="205"/>
      <c r="L349" s="209"/>
      <c r="M349" s="210"/>
      <c r="N349" s="211"/>
      <c r="O349" s="211"/>
      <c r="P349" s="211"/>
      <c r="Q349" s="211"/>
      <c r="R349" s="211"/>
      <c r="S349" s="211"/>
      <c r="T349" s="212"/>
      <c r="AT349" s="213" t="s">
        <v>136</v>
      </c>
      <c r="AU349" s="213" t="s">
        <v>90</v>
      </c>
      <c r="AV349" s="13" t="s">
        <v>88</v>
      </c>
      <c r="AW349" s="13" t="s">
        <v>36</v>
      </c>
      <c r="AX349" s="13" t="s">
        <v>80</v>
      </c>
      <c r="AY349" s="213" t="s">
        <v>125</v>
      </c>
    </row>
    <row r="350" spans="1:65" s="14" customFormat="1" ht="11.25">
      <c r="B350" s="214"/>
      <c r="C350" s="215"/>
      <c r="D350" s="199" t="s">
        <v>136</v>
      </c>
      <c r="E350" s="216" t="s">
        <v>1</v>
      </c>
      <c r="F350" s="217" t="s">
        <v>348</v>
      </c>
      <c r="G350" s="215"/>
      <c r="H350" s="218">
        <v>6.08</v>
      </c>
      <c r="I350" s="219"/>
      <c r="J350" s="215"/>
      <c r="K350" s="215"/>
      <c r="L350" s="220"/>
      <c r="M350" s="221"/>
      <c r="N350" s="222"/>
      <c r="O350" s="222"/>
      <c r="P350" s="222"/>
      <c r="Q350" s="222"/>
      <c r="R350" s="222"/>
      <c r="S350" s="222"/>
      <c r="T350" s="223"/>
      <c r="AT350" s="224" t="s">
        <v>136</v>
      </c>
      <c r="AU350" s="224" t="s">
        <v>90</v>
      </c>
      <c r="AV350" s="14" t="s">
        <v>90</v>
      </c>
      <c r="AW350" s="14" t="s">
        <v>36</v>
      </c>
      <c r="AX350" s="14" t="s">
        <v>80</v>
      </c>
      <c r="AY350" s="224" t="s">
        <v>125</v>
      </c>
    </row>
    <row r="351" spans="1:65" s="15" customFormat="1" ht="11.25">
      <c r="B351" s="225"/>
      <c r="C351" s="226"/>
      <c r="D351" s="199" t="s">
        <v>136</v>
      </c>
      <c r="E351" s="227" t="s">
        <v>1</v>
      </c>
      <c r="F351" s="228" t="s">
        <v>140</v>
      </c>
      <c r="G351" s="226"/>
      <c r="H351" s="229">
        <v>40.51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136</v>
      </c>
      <c r="AU351" s="235" t="s">
        <v>90</v>
      </c>
      <c r="AV351" s="15" t="s">
        <v>132</v>
      </c>
      <c r="AW351" s="15" t="s">
        <v>4</v>
      </c>
      <c r="AX351" s="15" t="s">
        <v>88</v>
      </c>
      <c r="AY351" s="235" t="s">
        <v>125</v>
      </c>
    </row>
    <row r="352" spans="1:65" s="2" customFormat="1" ht="24.2" customHeight="1">
      <c r="A352" s="34"/>
      <c r="B352" s="35"/>
      <c r="C352" s="186" t="s">
        <v>349</v>
      </c>
      <c r="D352" s="186" t="s">
        <v>127</v>
      </c>
      <c r="E352" s="187" t="s">
        <v>350</v>
      </c>
      <c r="F352" s="188" t="s">
        <v>351</v>
      </c>
      <c r="G352" s="189" t="s">
        <v>256</v>
      </c>
      <c r="H352" s="190">
        <v>0.32400000000000001</v>
      </c>
      <c r="I352" s="191"/>
      <c r="J352" s="192">
        <f>ROUND(I352*H352,2)</f>
        <v>0</v>
      </c>
      <c r="K352" s="188" t="s">
        <v>131</v>
      </c>
      <c r="L352" s="39"/>
      <c r="M352" s="193" t="s">
        <v>1</v>
      </c>
      <c r="N352" s="194" t="s">
        <v>45</v>
      </c>
      <c r="O352" s="71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7" t="s">
        <v>132</v>
      </c>
      <c r="AT352" s="197" t="s">
        <v>127</v>
      </c>
      <c r="AU352" s="197" t="s">
        <v>90</v>
      </c>
      <c r="AY352" s="17" t="s">
        <v>125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7" t="s">
        <v>88</v>
      </c>
      <c r="BK352" s="198">
        <f>ROUND(I352*H352,2)</f>
        <v>0</v>
      </c>
      <c r="BL352" s="17" t="s">
        <v>132</v>
      </c>
      <c r="BM352" s="197" t="s">
        <v>352</v>
      </c>
    </row>
    <row r="353" spans="1:65" s="2" customFormat="1" ht="19.5">
      <c r="A353" s="34"/>
      <c r="B353" s="35"/>
      <c r="C353" s="36"/>
      <c r="D353" s="199" t="s">
        <v>134</v>
      </c>
      <c r="E353" s="36"/>
      <c r="F353" s="200" t="s">
        <v>353</v>
      </c>
      <c r="G353" s="36"/>
      <c r="H353" s="36"/>
      <c r="I353" s="201"/>
      <c r="J353" s="36"/>
      <c r="K353" s="36"/>
      <c r="L353" s="39"/>
      <c r="M353" s="202"/>
      <c r="N353" s="203"/>
      <c r="O353" s="71"/>
      <c r="P353" s="71"/>
      <c r="Q353" s="71"/>
      <c r="R353" s="71"/>
      <c r="S353" s="71"/>
      <c r="T353" s="72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134</v>
      </c>
      <c r="AU353" s="17" t="s">
        <v>90</v>
      </c>
    </row>
    <row r="354" spans="1:65" s="13" customFormat="1" ht="11.25">
      <c r="B354" s="204"/>
      <c r="C354" s="205"/>
      <c r="D354" s="199" t="s">
        <v>136</v>
      </c>
      <c r="E354" s="206" t="s">
        <v>1</v>
      </c>
      <c r="F354" s="207" t="s">
        <v>354</v>
      </c>
      <c r="G354" s="205"/>
      <c r="H354" s="206" t="s">
        <v>1</v>
      </c>
      <c r="I354" s="208"/>
      <c r="J354" s="205"/>
      <c r="K354" s="205"/>
      <c r="L354" s="209"/>
      <c r="M354" s="210"/>
      <c r="N354" s="211"/>
      <c r="O354" s="211"/>
      <c r="P354" s="211"/>
      <c r="Q354" s="211"/>
      <c r="R354" s="211"/>
      <c r="S354" s="211"/>
      <c r="T354" s="212"/>
      <c r="AT354" s="213" t="s">
        <v>136</v>
      </c>
      <c r="AU354" s="213" t="s">
        <v>90</v>
      </c>
      <c r="AV354" s="13" t="s">
        <v>88</v>
      </c>
      <c r="AW354" s="13" t="s">
        <v>36</v>
      </c>
      <c r="AX354" s="13" t="s">
        <v>80</v>
      </c>
      <c r="AY354" s="213" t="s">
        <v>125</v>
      </c>
    </row>
    <row r="355" spans="1:65" s="13" customFormat="1" ht="11.25">
      <c r="B355" s="204"/>
      <c r="C355" s="205"/>
      <c r="D355" s="199" t="s">
        <v>136</v>
      </c>
      <c r="E355" s="206" t="s">
        <v>1</v>
      </c>
      <c r="F355" s="207" t="s">
        <v>355</v>
      </c>
      <c r="G355" s="205"/>
      <c r="H355" s="206" t="s">
        <v>1</v>
      </c>
      <c r="I355" s="208"/>
      <c r="J355" s="205"/>
      <c r="K355" s="205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136</v>
      </c>
      <c r="AU355" s="213" t="s">
        <v>90</v>
      </c>
      <c r="AV355" s="13" t="s">
        <v>88</v>
      </c>
      <c r="AW355" s="13" t="s">
        <v>36</v>
      </c>
      <c r="AX355" s="13" t="s">
        <v>80</v>
      </c>
      <c r="AY355" s="213" t="s">
        <v>125</v>
      </c>
    </row>
    <row r="356" spans="1:65" s="14" customFormat="1" ht="11.25">
      <c r="B356" s="214"/>
      <c r="C356" s="215"/>
      <c r="D356" s="199" t="s">
        <v>136</v>
      </c>
      <c r="E356" s="216" t="s">
        <v>1</v>
      </c>
      <c r="F356" s="217" t="s">
        <v>356</v>
      </c>
      <c r="G356" s="215"/>
      <c r="H356" s="218">
        <v>0.28599999999999998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136</v>
      </c>
      <c r="AU356" s="224" t="s">
        <v>90</v>
      </c>
      <c r="AV356" s="14" t="s">
        <v>90</v>
      </c>
      <c r="AW356" s="14" t="s">
        <v>36</v>
      </c>
      <c r="AX356" s="14" t="s">
        <v>80</v>
      </c>
      <c r="AY356" s="224" t="s">
        <v>125</v>
      </c>
    </row>
    <row r="357" spans="1:65" s="13" customFormat="1" ht="11.25">
      <c r="B357" s="204"/>
      <c r="C357" s="205"/>
      <c r="D357" s="199" t="s">
        <v>136</v>
      </c>
      <c r="E357" s="206" t="s">
        <v>1</v>
      </c>
      <c r="F357" s="207" t="s">
        <v>357</v>
      </c>
      <c r="G357" s="205"/>
      <c r="H357" s="206" t="s">
        <v>1</v>
      </c>
      <c r="I357" s="208"/>
      <c r="J357" s="205"/>
      <c r="K357" s="205"/>
      <c r="L357" s="209"/>
      <c r="M357" s="210"/>
      <c r="N357" s="211"/>
      <c r="O357" s="211"/>
      <c r="P357" s="211"/>
      <c r="Q357" s="211"/>
      <c r="R357" s="211"/>
      <c r="S357" s="211"/>
      <c r="T357" s="212"/>
      <c r="AT357" s="213" t="s">
        <v>136</v>
      </c>
      <c r="AU357" s="213" t="s">
        <v>90</v>
      </c>
      <c r="AV357" s="13" t="s">
        <v>88</v>
      </c>
      <c r="AW357" s="13" t="s">
        <v>36</v>
      </c>
      <c r="AX357" s="13" t="s">
        <v>80</v>
      </c>
      <c r="AY357" s="213" t="s">
        <v>125</v>
      </c>
    </row>
    <row r="358" spans="1:65" s="14" customFormat="1" ht="11.25">
      <c r="B358" s="214"/>
      <c r="C358" s="215"/>
      <c r="D358" s="199" t="s">
        <v>136</v>
      </c>
      <c r="E358" s="216" t="s">
        <v>1</v>
      </c>
      <c r="F358" s="217" t="s">
        <v>358</v>
      </c>
      <c r="G358" s="215"/>
      <c r="H358" s="218">
        <v>3.7999999999999999E-2</v>
      </c>
      <c r="I358" s="219"/>
      <c r="J358" s="215"/>
      <c r="K358" s="215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136</v>
      </c>
      <c r="AU358" s="224" t="s">
        <v>90</v>
      </c>
      <c r="AV358" s="14" t="s">
        <v>90</v>
      </c>
      <c r="AW358" s="14" t="s">
        <v>36</v>
      </c>
      <c r="AX358" s="14" t="s">
        <v>80</v>
      </c>
      <c r="AY358" s="224" t="s">
        <v>125</v>
      </c>
    </row>
    <row r="359" spans="1:65" s="15" customFormat="1" ht="11.25">
      <c r="B359" s="225"/>
      <c r="C359" s="226"/>
      <c r="D359" s="199" t="s">
        <v>136</v>
      </c>
      <c r="E359" s="227" t="s">
        <v>1</v>
      </c>
      <c r="F359" s="228" t="s">
        <v>140</v>
      </c>
      <c r="G359" s="226"/>
      <c r="H359" s="229">
        <v>0.32400000000000001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AT359" s="235" t="s">
        <v>136</v>
      </c>
      <c r="AU359" s="235" t="s">
        <v>90</v>
      </c>
      <c r="AV359" s="15" t="s">
        <v>132</v>
      </c>
      <c r="AW359" s="15" t="s">
        <v>36</v>
      </c>
      <c r="AX359" s="15" t="s">
        <v>88</v>
      </c>
      <c r="AY359" s="235" t="s">
        <v>125</v>
      </c>
    </row>
    <row r="360" spans="1:65" s="2" customFormat="1" ht="16.5" customHeight="1">
      <c r="A360" s="34"/>
      <c r="B360" s="35"/>
      <c r="C360" s="186" t="s">
        <v>359</v>
      </c>
      <c r="D360" s="186" t="s">
        <v>127</v>
      </c>
      <c r="E360" s="187" t="s">
        <v>360</v>
      </c>
      <c r="F360" s="188" t="s">
        <v>361</v>
      </c>
      <c r="G360" s="189" t="s">
        <v>130</v>
      </c>
      <c r="H360" s="190">
        <v>5.6180000000000003</v>
      </c>
      <c r="I360" s="191"/>
      <c r="J360" s="192">
        <f>ROUND(I360*H360,2)</f>
        <v>0</v>
      </c>
      <c r="K360" s="188" t="s">
        <v>131</v>
      </c>
      <c r="L360" s="39"/>
      <c r="M360" s="193" t="s">
        <v>1</v>
      </c>
      <c r="N360" s="194" t="s">
        <v>45</v>
      </c>
      <c r="O360" s="71"/>
      <c r="P360" s="195">
        <f>O360*H360</f>
        <v>0</v>
      </c>
      <c r="Q360" s="195">
        <v>6.3899999999999998E-3</v>
      </c>
      <c r="R360" s="195">
        <f>Q360*H360</f>
        <v>3.5899020000000004E-2</v>
      </c>
      <c r="S360" s="195">
        <v>0</v>
      </c>
      <c r="T360" s="196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7" t="s">
        <v>132</v>
      </c>
      <c r="AT360" s="197" t="s">
        <v>127</v>
      </c>
      <c r="AU360" s="197" t="s">
        <v>90</v>
      </c>
      <c r="AY360" s="17" t="s">
        <v>125</v>
      </c>
      <c r="BE360" s="198">
        <f>IF(N360="základní",J360,0)</f>
        <v>0</v>
      </c>
      <c r="BF360" s="198">
        <f>IF(N360="snížená",J360,0)</f>
        <v>0</v>
      </c>
      <c r="BG360" s="198">
        <f>IF(N360="zákl. přenesená",J360,0)</f>
        <v>0</v>
      </c>
      <c r="BH360" s="198">
        <f>IF(N360="sníž. přenesená",J360,0)</f>
        <v>0</v>
      </c>
      <c r="BI360" s="198">
        <f>IF(N360="nulová",J360,0)</f>
        <v>0</v>
      </c>
      <c r="BJ360" s="17" t="s">
        <v>88</v>
      </c>
      <c r="BK360" s="198">
        <f>ROUND(I360*H360,2)</f>
        <v>0</v>
      </c>
      <c r="BL360" s="17" t="s">
        <v>132</v>
      </c>
      <c r="BM360" s="197" t="s">
        <v>362</v>
      </c>
    </row>
    <row r="361" spans="1:65" s="2" customFormat="1" ht="11.25">
      <c r="A361" s="34"/>
      <c r="B361" s="35"/>
      <c r="C361" s="36"/>
      <c r="D361" s="199" t="s">
        <v>134</v>
      </c>
      <c r="E361" s="36"/>
      <c r="F361" s="200" t="s">
        <v>361</v>
      </c>
      <c r="G361" s="36"/>
      <c r="H361" s="36"/>
      <c r="I361" s="201"/>
      <c r="J361" s="36"/>
      <c r="K361" s="36"/>
      <c r="L361" s="39"/>
      <c r="M361" s="202"/>
      <c r="N361" s="203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134</v>
      </c>
      <c r="AU361" s="17" t="s">
        <v>90</v>
      </c>
    </row>
    <row r="362" spans="1:65" s="13" customFormat="1" ht="11.25">
      <c r="B362" s="204"/>
      <c r="C362" s="205"/>
      <c r="D362" s="199" t="s">
        <v>136</v>
      </c>
      <c r="E362" s="206" t="s">
        <v>1</v>
      </c>
      <c r="F362" s="207" t="s">
        <v>363</v>
      </c>
      <c r="G362" s="205"/>
      <c r="H362" s="206" t="s">
        <v>1</v>
      </c>
      <c r="I362" s="208"/>
      <c r="J362" s="205"/>
      <c r="K362" s="205"/>
      <c r="L362" s="209"/>
      <c r="M362" s="210"/>
      <c r="N362" s="211"/>
      <c r="O362" s="211"/>
      <c r="P362" s="211"/>
      <c r="Q362" s="211"/>
      <c r="R362" s="211"/>
      <c r="S362" s="211"/>
      <c r="T362" s="212"/>
      <c r="AT362" s="213" t="s">
        <v>136</v>
      </c>
      <c r="AU362" s="213" t="s">
        <v>90</v>
      </c>
      <c r="AV362" s="13" t="s">
        <v>88</v>
      </c>
      <c r="AW362" s="13" t="s">
        <v>36</v>
      </c>
      <c r="AX362" s="13" t="s">
        <v>80</v>
      </c>
      <c r="AY362" s="213" t="s">
        <v>125</v>
      </c>
    </row>
    <row r="363" spans="1:65" s="13" customFormat="1" ht="11.25">
      <c r="B363" s="204"/>
      <c r="C363" s="205"/>
      <c r="D363" s="199" t="s">
        <v>136</v>
      </c>
      <c r="E363" s="206" t="s">
        <v>1</v>
      </c>
      <c r="F363" s="207" t="s">
        <v>355</v>
      </c>
      <c r="G363" s="205"/>
      <c r="H363" s="206" t="s">
        <v>1</v>
      </c>
      <c r="I363" s="208"/>
      <c r="J363" s="205"/>
      <c r="K363" s="205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136</v>
      </c>
      <c r="AU363" s="213" t="s">
        <v>90</v>
      </c>
      <c r="AV363" s="13" t="s">
        <v>88</v>
      </c>
      <c r="AW363" s="13" t="s">
        <v>36</v>
      </c>
      <c r="AX363" s="13" t="s">
        <v>80</v>
      </c>
      <c r="AY363" s="213" t="s">
        <v>125</v>
      </c>
    </row>
    <row r="364" spans="1:65" s="14" customFormat="1" ht="11.25">
      <c r="B364" s="214"/>
      <c r="C364" s="215"/>
      <c r="D364" s="199" t="s">
        <v>136</v>
      </c>
      <c r="E364" s="216" t="s">
        <v>1</v>
      </c>
      <c r="F364" s="217" t="s">
        <v>364</v>
      </c>
      <c r="G364" s="215"/>
      <c r="H364" s="218">
        <v>4.3579999999999997</v>
      </c>
      <c r="I364" s="219"/>
      <c r="J364" s="215"/>
      <c r="K364" s="215"/>
      <c r="L364" s="220"/>
      <c r="M364" s="221"/>
      <c r="N364" s="222"/>
      <c r="O364" s="222"/>
      <c r="P364" s="222"/>
      <c r="Q364" s="222"/>
      <c r="R364" s="222"/>
      <c r="S364" s="222"/>
      <c r="T364" s="223"/>
      <c r="AT364" s="224" t="s">
        <v>136</v>
      </c>
      <c r="AU364" s="224" t="s">
        <v>90</v>
      </c>
      <c r="AV364" s="14" t="s">
        <v>90</v>
      </c>
      <c r="AW364" s="14" t="s">
        <v>36</v>
      </c>
      <c r="AX364" s="14" t="s">
        <v>80</v>
      </c>
      <c r="AY364" s="224" t="s">
        <v>125</v>
      </c>
    </row>
    <row r="365" spans="1:65" s="13" customFormat="1" ht="11.25">
      <c r="B365" s="204"/>
      <c r="C365" s="205"/>
      <c r="D365" s="199" t="s">
        <v>136</v>
      </c>
      <c r="E365" s="206" t="s">
        <v>1</v>
      </c>
      <c r="F365" s="207" t="s">
        <v>357</v>
      </c>
      <c r="G365" s="205"/>
      <c r="H365" s="206" t="s">
        <v>1</v>
      </c>
      <c r="I365" s="208"/>
      <c r="J365" s="205"/>
      <c r="K365" s="205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136</v>
      </c>
      <c r="AU365" s="213" t="s">
        <v>90</v>
      </c>
      <c r="AV365" s="13" t="s">
        <v>88</v>
      </c>
      <c r="AW365" s="13" t="s">
        <v>36</v>
      </c>
      <c r="AX365" s="13" t="s">
        <v>80</v>
      </c>
      <c r="AY365" s="213" t="s">
        <v>125</v>
      </c>
    </row>
    <row r="366" spans="1:65" s="14" customFormat="1" ht="11.25">
      <c r="B366" s="214"/>
      <c r="C366" s="215"/>
      <c r="D366" s="199" t="s">
        <v>136</v>
      </c>
      <c r="E366" s="216" t="s">
        <v>1</v>
      </c>
      <c r="F366" s="217" t="s">
        <v>365</v>
      </c>
      <c r="G366" s="215"/>
      <c r="H366" s="218">
        <v>1.26</v>
      </c>
      <c r="I366" s="219"/>
      <c r="J366" s="215"/>
      <c r="K366" s="215"/>
      <c r="L366" s="220"/>
      <c r="M366" s="221"/>
      <c r="N366" s="222"/>
      <c r="O366" s="222"/>
      <c r="P366" s="222"/>
      <c r="Q366" s="222"/>
      <c r="R366" s="222"/>
      <c r="S366" s="222"/>
      <c r="T366" s="223"/>
      <c r="AT366" s="224" t="s">
        <v>136</v>
      </c>
      <c r="AU366" s="224" t="s">
        <v>90</v>
      </c>
      <c r="AV366" s="14" t="s">
        <v>90</v>
      </c>
      <c r="AW366" s="14" t="s">
        <v>36</v>
      </c>
      <c r="AX366" s="14" t="s">
        <v>80</v>
      </c>
      <c r="AY366" s="224" t="s">
        <v>125</v>
      </c>
    </row>
    <row r="367" spans="1:65" s="15" customFormat="1" ht="11.25">
      <c r="B367" s="225"/>
      <c r="C367" s="226"/>
      <c r="D367" s="199" t="s">
        <v>136</v>
      </c>
      <c r="E367" s="227" t="s">
        <v>1</v>
      </c>
      <c r="F367" s="228" t="s">
        <v>140</v>
      </c>
      <c r="G367" s="226"/>
      <c r="H367" s="229">
        <v>5.6180000000000003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AT367" s="235" t="s">
        <v>136</v>
      </c>
      <c r="AU367" s="235" t="s">
        <v>90</v>
      </c>
      <c r="AV367" s="15" t="s">
        <v>132</v>
      </c>
      <c r="AW367" s="15" t="s">
        <v>36</v>
      </c>
      <c r="AX367" s="15" t="s">
        <v>88</v>
      </c>
      <c r="AY367" s="235" t="s">
        <v>125</v>
      </c>
    </row>
    <row r="368" spans="1:65" s="12" customFormat="1" ht="22.9" customHeight="1">
      <c r="B368" s="170"/>
      <c r="C368" s="171"/>
      <c r="D368" s="172" t="s">
        <v>79</v>
      </c>
      <c r="E368" s="184" t="s">
        <v>166</v>
      </c>
      <c r="F368" s="184" t="s">
        <v>366</v>
      </c>
      <c r="G368" s="171"/>
      <c r="H368" s="171"/>
      <c r="I368" s="174"/>
      <c r="J368" s="185">
        <f>BK368</f>
        <v>0</v>
      </c>
      <c r="K368" s="171"/>
      <c r="L368" s="176"/>
      <c r="M368" s="177"/>
      <c r="N368" s="178"/>
      <c r="O368" s="178"/>
      <c r="P368" s="179">
        <f>SUM(P369:P471)</f>
        <v>0</v>
      </c>
      <c r="Q368" s="178"/>
      <c r="R368" s="179">
        <f>SUM(R369:R471)</f>
        <v>10.336008</v>
      </c>
      <c r="S368" s="178"/>
      <c r="T368" s="180">
        <f>SUM(T369:T471)</f>
        <v>0</v>
      </c>
      <c r="AR368" s="181" t="s">
        <v>88</v>
      </c>
      <c r="AT368" s="182" t="s">
        <v>79</v>
      </c>
      <c r="AU368" s="182" t="s">
        <v>88</v>
      </c>
      <c r="AY368" s="181" t="s">
        <v>125</v>
      </c>
      <c r="BK368" s="183">
        <f>SUM(BK369:BK471)</f>
        <v>0</v>
      </c>
    </row>
    <row r="369" spans="1:65" s="2" customFormat="1" ht="16.5" customHeight="1">
      <c r="A369" s="34"/>
      <c r="B369" s="35"/>
      <c r="C369" s="186" t="s">
        <v>367</v>
      </c>
      <c r="D369" s="186" t="s">
        <v>127</v>
      </c>
      <c r="E369" s="187" t="s">
        <v>368</v>
      </c>
      <c r="F369" s="188" t="s">
        <v>369</v>
      </c>
      <c r="G369" s="189" t="s">
        <v>130</v>
      </c>
      <c r="H369" s="190">
        <v>14.3</v>
      </c>
      <c r="I369" s="191"/>
      <c r="J369" s="192">
        <f>ROUND(I369*H369,2)</f>
        <v>0</v>
      </c>
      <c r="K369" s="188" t="s">
        <v>131</v>
      </c>
      <c r="L369" s="39"/>
      <c r="M369" s="193" t="s">
        <v>1</v>
      </c>
      <c r="N369" s="194" t="s">
        <v>45</v>
      </c>
      <c r="O369" s="71"/>
      <c r="P369" s="195">
        <f>O369*H369</f>
        <v>0</v>
      </c>
      <c r="Q369" s="195">
        <v>0</v>
      </c>
      <c r="R369" s="195">
        <f>Q369*H369</f>
        <v>0</v>
      </c>
      <c r="S369" s="195">
        <v>0</v>
      </c>
      <c r="T369" s="196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7" t="s">
        <v>132</v>
      </c>
      <c r="AT369" s="197" t="s">
        <v>127</v>
      </c>
      <c r="AU369" s="197" t="s">
        <v>90</v>
      </c>
      <c r="AY369" s="17" t="s">
        <v>125</v>
      </c>
      <c r="BE369" s="198">
        <f>IF(N369="základní",J369,0)</f>
        <v>0</v>
      </c>
      <c r="BF369" s="198">
        <f>IF(N369="snížená",J369,0)</f>
        <v>0</v>
      </c>
      <c r="BG369" s="198">
        <f>IF(N369="zákl. přenesená",J369,0)</f>
        <v>0</v>
      </c>
      <c r="BH369" s="198">
        <f>IF(N369="sníž. přenesená",J369,0)</f>
        <v>0</v>
      </c>
      <c r="BI369" s="198">
        <f>IF(N369="nulová",J369,0)</f>
        <v>0</v>
      </c>
      <c r="BJ369" s="17" t="s">
        <v>88</v>
      </c>
      <c r="BK369" s="198">
        <f>ROUND(I369*H369,2)</f>
        <v>0</v>
      </c>
      <c r="BL369" s="17" t="s">
        <v>132</v>
      </c>
      <c r="BM369" s="197" t="s">
        <v>370</v>
      </c>
    </row>
    <row r="370" spans="1:65" s="2" customFormat="1" ht="19.5">
      <c r="A370" s="34"/>
      <c r="B370" s="35"/>
      <c r="C370" s="36"/>
      <c r="D370" s="199" t="s">
        <v>134</v>
      </c>
      <c r="E370" s="36"/>
      <c r="F370" s="200" t="s">
        <v>371</v>
      </c>
      <c r="G370" s="36"/>
      <c r="H370" s="36"/>
      <c r="I370" s="201"/>
      <c r="J370" s="36"/>
      <c r="K370" s="36"/>
      <c r="L370" s="39"/>
      <c r="M370" s="202"/>
      <c r="N370" s="203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134</v>
      </c>
      <c r="AU370" s="17" t="s">
        <v>90</v>
      </c>
    </row>
    <row r="371" spans="1:65" s="13" customFormat="1" ht="11.25">
      <c r="B371" s="204"/>
      <c r="C371" s="205"/>
      <c r="D371" s="199" t="s">
        <v>136</v>
      </c>
      <c r="E371" s="206" t="s">
        <v>1</v>
      </c>
      <c r="F371" s="207" t="s">
        <v>372</v>
      </c>
      <c r="G371" s="205"/>
      <c r="H371" s="206" t="s">
        <v>1</v>
      </c>
      <c r="I371" s="208"/>
      <c r="J371" s="205"/>
      <c r="K371" s="205"/>
      <c r="L371" s="209"/>
      <c r="M371" s="210"/>
      <c r="N371" s="211"/>
      <c r="O371" s="211"/>
      <c r="P371" s="211"/>
      <c r="Q371" s="211"/>
      <c r="R371" s="211"/>
      <c r="S371" s="211"/>
      <c r="T371" s="212"/>
      <c r="AT371" s="213" t="s">
        <v>136</v>
      </c>
      <c r="AU371" s="213" t="s">
        <v>90</v>
      </c>
      <c r="AV371" s="13" t="s">
        <v>88</v>
      </c>
      <c r="AW371" s="13" t="s">
        <v>36</v>
      </c>
      <c r="AX371" s="13" t="s">
        <v>80</v>
      </c>
      <c r="AY371" s="213" t="s">
        <v>125</v>
      </c>
    </row>
    <row r="372" spans="1:65" s="13" customFormat="1" ht="11.25">
      <c r="B372" s="204"/>
      <c r="C372" s="205"/>
      <c r="D372" s="199" t="s">
        <v>136</v>
      </c>
      <c r="E372" s="206" t="s">
        <v>1</v>
      </c>
      <c r="F372" s="207" t="s">
        <v>138</v>
      </c>
      <c r="G372" s="205"/>
      <c r="H372" s="206" t="s">
        <v>1</v>
      </c>
      <c r="I372" s="208"/>
      <c r="J372" s="205"/>
      <c r="K372" s="205"/>
      <c r="L372" s="209"/>
      <c r="M372" s="210"/>
      <c r="N372" s="211"/>
      <c r="O372" s="211"/>
      <c r="P372" s="211"/>
      <c r="Q372" s="211"/>
      <c r="R372" s="211"/>
      <c r="S372" s="211"/>
      <c r="T372" s="212"/>
      <c r="AT372" s="213" t="s">
        <v>136</v>
      </c>
      <c r="AU372" s="213" t="s">
        <v>90</v>
      </c>
      <c r="AV372" s="13" t="s">
        <v>88</v>
      </c>
      <c r="AW372" s="13" t="s">
        <v>36</v>
      </c>
      <c r="AX372" s="13" t="s">
        <v>80</v>
      </c>
      <c r="AY372" s="213" t="s">
        <v>125</v>
      </c>
    </row>
    <row r="373" spans="1:65" s="14" customFormat="1" ht="11.25">
      <c r="B373" s="214"/>
      <c r="C373" s="215"/>
      <c r="D373" s="199" t="s">
        <v>136</v>
      </c>
      <c r="E373" s="216" t="s">
        <v>1</v>
      </c>
      <c r="F373" s="217" t="s">
        <v>373</v>
      </c>
      <c r="G373" s="215"/>
      <c r="H373" s="218">
        <v>14.3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136</v>
      </c>
      <c r="AU373" s="224" t="s">
        <v>90</v>
      </c>
      <c r="AV373" s="14" t="s">
        <v>90</v>
      </c>
      <c r="AW373" s="14" t="s">
        <v>36</v>
      </c>
      <c r="AX373" s="14" t="s">
        <v>80</v>
      </c>
      <c r="AY373" s="224" t="s">
        <v>125</v>
      </c>
    </row>
    <row r="374" spans="1:65" s="15" customFormat="1" ht="11.25">
      <c r="B374" s="225"/>
      <c r="C374" s="226"/>
      <c r="D374" s="199" t="s">
        <v>136</v>
      </c>
      <c r="E374" s="227" t="s">
        <v>1</v>
      </c>
      <c r="F374" s="228" t="s">
        <v>140</v>
      </c>
      <c r="G374" s="226"/>
      <c r="H374" s="229">
        <v>14.3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AT374" s="235" t="s">
        <v>136</v>
      </c>
      <c r="AU374" s="235" t="s">
        <v>90</v>
      </c>
      <c r="AV374" s="15" t="s">
        <v>132</v>
      </c>
      <c r="AW374" s="15" t="s">
        <v>36</v>
      </c>
      <c r="AX374" s="15" t="s">
        <v>88</v>
      </c>
      <c r="AY374" s="235" t="s">
        <v>125</v>
      </c>
    </row>
    <row r="375" spans="1:65" s="2" customFormat="1" ht="16.5" customHeight="1">
      <c r="A375" s="34"/>
      <c r="B375" s="35"/>
      <c r="C375" s="186" t="s">
        <v>374</v>
      </c>
      <c r="D375" s="186" t="s">
        <v>127</v>
      </c>
      <c r="E375" s="187" t="s">
        <v>375</v>
      </c>
      <c r="F375" s="188" t="s">
        <v>376</v>
      </c>
      <c r="G375" s="189" t="s">
        <v>130</v>
      </c>
      <c r="H375" s="190">
        <v>585.29999999999995</v>
      </c>
      <c r="I375" s="191"/>
      <c r="J375" s="192">
        <f>ROUND(I375*H375,2)</f>
        <v>0</v>
      </c>
      <c r="K375" s="188" t="s">
        <v>131</v>
      </c>
      <c r="L375" s="39"/>
      <c r="M375" s="193" t="s">
        <v>1</v>
      </c>
      <c r="N375" s="194" t="s">
        <v>45</v>
      </c>
      <c r="O375" s="71"/>
      <c r="P375" s="195">
        <f>O375*H375</f>
        <v>0</v>
      </c>
      <c r="Q375" s="195">
        <v>0</v>
      </c>
      <c r="R375" s="195">
        <f>Q375*H375</f>
        <v>0</v>
      </c>
      <c r="S375" s="195">
        <v>0</v>
      </c>
      <c r="T375" s="196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7" t="s">
        <v>132</v>
      </c>
      <c r="AT375" s="197" t="s">
        <v>127</v>
      </c>
      <c r="AU375" s="197" t="s">
        <v>90</v>
      </c>
      <c r="AY375" s="17" t="s">
        <v>125</v>
      </c>
      <c r="BE375" s="198">
        <f>IF(N375="základní",J375,0)</f>
        <v>0</v>
      </c>
      <c r="BF375" s="198">
        <f>IF(N375="snížená",J375,0)</f>
        <v>0</v>
      </c>
      <c r="BG375" s="198">
        <f>IF(N375="zákl. přenesená",J375,0)</f>
        <v>0</v>
      </c>
      <c r="BH375" s="198">
        <f>IF(N375="sníž. přenesená",J375,0)</f>
        <v>0</v>
      </c>
      <c r="BI375" s="198">
        <f>IF(N375="nulová",J375,0)</f>
        <v>0</v>
      </c>
      <c r="BJ375" s="17" t="s">
        <v>88</v>
      </c>
      <c r="BK375" s="198">
        <f>ROUND(I375*H375,2)</f>
        <v>0</v>
      </c>
      <c r="BL375" s="17" t="s">
        <v>132</v>
      </c>
      <c r="BM375" s="197" t="s">
        <v>377</v>
      </c>
    </row>
    <row r="376" spans="1:65" s="2" customFormat="1" ht="19.5">
      <c r="A376" s="34"/>
      <c r="B376" s="35"/>
      <c r="C376" s="36"/>
      <c r="D376" s="199" t="s">
        <v>134</v>
      </c>
      <c r="E376" s="36"/>
      <c r="F376" s="200" t="s">
        <v>378</v>
      </c>
      <c r="G376" s="36"/>
      <c r="H376" s="36"/>
      <c r="I376" s="201"/>
      <c r="J376" s="36"/>
      <c r="K376" s="36"/>
      <c r="L376" s="39"/>
      <c r="M376" s="202"/>
      <c r="N376" s="203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134</v>
      </c>
      <c r="AU376" s="17" t="s">
        <v>90</v>
      </c>
    </row>
    <row r="377" spans="1:65" s="13" customFormat="1" ht="11.25">
      <c r="B377" s="204"/>
      <c r="C377" s="205"/>
      <c r="D377" s="199" t="s">
        <v>136</v>
      </c>
      <c r="E377" s="206" t="s">
        <v>1</v>
      </c>
      <c r="F377" s="207" t="s">
        <v>379</v>
      </c>
      <c r="G377" s="205"/>
      <c r="H377" s="206" t="s">
        <v>1</v>
      </c>
      <c r="I377" s="208"/>
      <c r="J377" s="205"/>
      <c r="K377" s="205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136</v>
      </c>
      <c r="AU377" s="213" t="s">
        <v>90</v>
      </c>
      <c r="AV377" s="13" t="s">
        <v>88</v>
      </c>
      <c r="AW377" s="13" t="s">
        <v>36</v>
      </c>
      <c r="AX377" s="13" t="s">
        <v>80</v>
      </c>
      <c r="AY377" s="213" t="s">
        <v>125</v>
      </c>
    </row>
    <row r="378" spans="1:65" s="13" customFormat="1" ht="11.25">
      <c r="B378" s="204"/>
      <c r="C378" s="205"/>
      <c r="D378" s="199" t="s">
        <v>136</v>
      </c>
      <c r="E378" s="206" t="s">
        <v>1</v>
      </c>
      <c r="F378" s="207" t="s">
        <v>153</v>
      </c>
      <c r="G378" s="205"/>
      <c r="H378" s="206" t="s">
        <v>1</v>
      </c>
      <c r="I378" s="208"/>
      <c r="J378" s="205"/>
      <c r="K378" s="205"/>
      <c r="L378" s="209"/>
      <c r="M378" s="210"/>
      <c r="N378" s="211"/>
      <c r="O378" s="211"/>
      <c r="P378" s="211"/>
      <c r="Q378" s="211"/>
      <c r="R378" s="211"/>
      <c r="S378" s="211"/>
      <c r="T378" s="212"/>
      <c r="AT378" s="213" t="s">
        <v>136</v>
      </c>
      <c r="AU378" s="213" t="s">
        <v>90</v>
      </c>
      <c r="AV378" s="13" t="s">
        <v>88</v>
      </c>
      <c r="AW378" s="13" t="s">
        <v>36</v>
      </c>
      <c r="AX378" s="13" t="s">
        <v>80</v>
      </c>
      <c r="AY378" s="213" t="s">
        <v>125</v>
      </c>
    </row>
    <row r="379" spans="1:65" s="14" customFormat="1" ht="11.25">
      <c r="B379" s="214"/>
      <c r="C379" s="215"/>
      <c r="D379" s="199" t="s">
        <v>136</v>
      </c>
      <c r="E379" s="216" t="s">
        <v>1</v>
      </c>
      <c r="F379" s="217" t="s">
        <v>154</v>
      </c>
      <c r="G379" s="215"/>
      <c r="H379" s="218">
        <v>491.2</v>
      </c>
      <c r="I379" s="219"/>
      <c r="J379" s="215"/>
      <c r="K379" s="215"/>
      <c r="L379" s="220"/>
      <c r="M379" s="221"/>
      <c r="N379" s="222"/>
      <c r="O379" s="222"/>
      <c r="P379" s="222"/>
      <c r="Q379" s="222"/>
      <c r="R379" s="222"/>
      <c r="S379" s="222"/>
      <c r="T379" s="223"/>
      <c r="AT379" s="224" t="s">
        <v>136</v>
      </c>
      <c r="AU379" s="224" t="s">
        <v>90</v>
      </c>
      <c r="AV379" s="14" t="s">
        <v>90</v>
      </c>
      <c r="AW379" s="14" t="s">
        <v>36</v>
      </c>
      <c r="AX379" s="14" t="s">
        <v>80</v>
      </c>
      <c r="AY379" s="224" t="s">
        <v>125</v>
      </c>
    </row>
    <row r="380" spans="1:65" s="13" customFormat="1" ht="11.25">
      <c r="B380" s="204"/>
      <c r="C380" s="205"/>
      <c r="D380" s="199" t="s">
        <v>136</v>
      </c>
      <c r="E380" s="206" t="s">
        <v>1</v>
      </c>
      <c r="F380" s="207" t="s">
        <v>155</v>
      </c>
      <c r="G380" s="205"/>
      <c r="H380" s="206" t="s">
        <v>1</v>
      </c>
      <c r="I380" s="208"/>
      <c r="J380" s="205"/>
      <c r="K380" s="205"/>
      <c r="L380" s="209"/>
      <c r="M380" s="210"/>
      <c r="N380" s="211"/>
      <c r="O380" s="211"/>
      <c r="P380" s="211"/>
      <c r="Q380" s="211"/>
      <c r="R380" s="211"/>
      <c r="S380" s="211"/>
      <c r="T380" s="212"/>
      <c r="AT380" s="213" t="s">
        <v>136</v>
      </c>
      <c r="AU380" s="213" t="s">
        <v>90</v>
      </c>
      <c r="AV380" s="13" t="s">
        <v>88</v>
      </c>
      <c r="AW380" s="13" t="s">
        <v>36</v>
      </c>
      <c r="AX380" s="13" t="s">
        <v>80</v>
      </c>
      <c r="AY380" s="213" t="s">
        <v>125</v>
      </c>
    </row>
    <row r="381" spans="1:65" s="14" customFormat="1" ht="11.25">
      <c r="B381" s="214"/>
      <c r="C381" s="215"/>
      <c r="D381" s="199" t="s">
        <v>136</v>
      </c>
      <c r="E381" s="216" t="s">
        <v>1</v>
      </c>
      <c r="F381" s="217" t="s">
        <v>156</v>
      </c>
      <c r="G381" s="215"/>
      <c r="H381" s="218">
        <v>4.8</v>
      </c>
      <c r="I381" s="219"/>
      <c r="J381" s="215"/>
      <c r="K381" s="215"/>
      <c r="L381" s="220"/>
      <c r="M381" s="221"/>
      <c r="N381" s="222"/>
      <c r="O381" s="222"/>
      <c r="P381" s="222"/>
      <c r="Q381" s="222"/>
      <c r="R381" s="222"/>
      <c r="S381" s="222"/>
      <c r="T381" s="223"/>
      <c r="AT381" s="224" t="s">
        <v>136</v>
      </c>
      <c r="AU381" s="224" t="s">
        <v>90</v>
      </c>
      <c r="AV381" s="14" t="s">
        <v>90</v>
      </c>
      <c r="AW381" s="14" t="s">
        <v>36</v>
      </c>
      <c r="AX381" s="14" t="s">
        <v>80</v>
      </c>
      <c r="AY381" s="224" t="s">
        <v>125</v>
      </c>
    </row>
    <row r="382" spans="1:65" s="13" customFormat="1" ht="11.25">
      <c r="B382" s="204"/>
      <c r="C382" s="205"/>
      <c r="D382" s="199" t="s">
        <v>136</v>
      </c>
      <c r="E382" s="206" t="s">
        <v>1</v>
      </c>
      <c r="F382" s="207" t="s">
        <v>157</v>
      </c>
      <c r="G382" s="205"/>
      <c r="H382" s="206" t="s">
        <v>1</v>
      </c>
      <c r="I382" s="208"/>
      <c r="J382" s="205"/>
      <c r="K382" s="205"/>
      <c r="L382" s="209"/>
      <c r="M382" s="210"/>
      <c r="N382" s="211"/>
      <c r="O382" s="211"/>
      <c r="P382" s="211"/>
      <c r="Q382" s="211"/>
      <c r="R382" s="211"/>
      <c r="S382" s="211"/>
      <c r="T382" s="212"/>
      <c r="AT382" s="213" t="s">
        <v>136</v>
      </c>
      <c r="AU382" s="213" t="s">
        <v>90</v>
      </c>
      <c r="AV382" s="13" t="s">
        <v>88</v>
      </c>
      <c r="AW382" s="13" t="s">
        <v>36</v>
      </c>
      <c r="AX382" s="13" t="s">
        <v>80</v>
      </c>
      <c r="AY382" s="213" t="s">
        <v>125</v>
      </c>
    </row>
    <row r="383" spans="1:65" s="14" customFormat="1" ht="11.25">
      <c r="B383" s="214"/>
      <c r="C383" s="215"/>
      <c r="D383" s="199" t="s">
        <v>136</v>
      </c>
      <c r="E383" s="216" t="s">
        <v>1</v>
      </c>
      <c r="F383" s="217" t="s">
        <v>156</v>
      </c>
      <c r="G383" s="215"/>
      <c r="H383" s="218">
        <v>4.8</v>
      </c>
      <c r="I383" s="219"/>
      <c r="J383" s="215"/>
      <c r="K383" s="215"/>
      <c r="L383" s="220"/>
      <c r="M383" s="221"/>
      <c r="N383" s="222"/>
      <c r="O383" s="222"/>
      <c r="P383" s="222"/>
      <c r="Q383" s="222"/>
      <c r="R383" s="222"/>
      <c r="S383" s="222"/>
      <c r="T383" s="223"/>
      <c r="AT383" s="224" t="s">
        <v>136</v>
      </c>
      <c r="AU383" s="224" t="s">
        <v>90</v>
      </c>
      <c r="AV383" s="14" t="s">
        <v>90</v>
      </c>
      <c r="AW383" s="14" t="s">
        <v>36</v>
      </c>
      <c r="AX383" s="14" t="s">
        <v>80</v>
      </c>
      <c r="AY383" s="224" t="s">
        <v>125</v>
      </c>
    </row>
    <row r="384" spans="1:65" s="13" customFormat="1" ht="11.25">
      <c r="B384" s="204"/>
      <c r="C384" s="205"/>
      <c r="D384" s="199" t="s">
        <v>136</v>
      </c>
      <c r="E384" s="206" t="s">
        <v>1</v>
      </c>
      <c r="F384" s="207" t="s">
        <v>138</v>
      </c>
      <c r="G384" s="205"/>
      <c r="H384" s="206" t="s">
        <v>1</v>
      </c>
      <c r="I384" s="208"/>
      <c r="J384" s="205"/>
      <c r="K384" s="205"/>
      <c r="L384" s="209"/>
      <c r="M384" s="210"/>
      <c r="N384" s="211"/>
      <c r="O384" s="211"/>
      <c r="P384" s="211"/>
      <c r="Q384" s="211"/>
      <c r="R384" s="211"/>
      <c r="S384" s="211"/>
      <c r="T384" s="212"/>
      <c r="AT384" s="213" t="s">
        <v>136</v>
      </c>
      <c r="AU384" s="213" t="s">
        <v>90</v>
      </c>
      <c r="AV384" s="13" t="s">
        <v>88</v>
      </c>
      <c r="AW384" s="13" t="s">
        <v>36</v>
      </c>
      <c r="AX384" s="13" t="s">
        <v>80</v>
      </c>
      <c r="AY384" s="213" t="s">
        <v>125</v>
      </c>
    </row>
    <row r="385" spans="1:65" s="14" customFormat="1" ht="11.25">
      <c r="B385" s="214"/>
      <c r="C385" s="215"/>
      <c r="D385" s="199" t="s">
        <v>136</v>
      </c>
      <c r="E385" s="216" t="s">
        <v>1</v>
      </c>
      <c r="F385" s="217" t="s">
        <v>158</v>
      </c>
      <c r="G385" s="215"/>
      <c r="H385" s="218">
        <v>84.5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136</v>
      </c>
      <c r="AU385" s="224" t="s">
        <v>90</v>
      </c>
      <c r="AV385" s="14" t="s">
        <v>90</v>
      </c>
      <c r="AW385" s="14" t="s">
        <v>36</v>
      </c>
      <c r="AX385" s="14" t="s">
        <v>80</v>
      </c>
      <c r="AY385" s="224" t="s">
        <v>125</v>
      </c>
    </row>
    <row r="386" spans="1:65" s="15" customFormat="1" ht="11.25">
      <c r="B386" s="225"/>
      <c r="C386" s="226"/>
      <c r="D386" s="199" t="s">
        <v>136</v>
      </c>
      <c r="E386" s="227" t="s">
        <v>1</v>
      </c>
      <c r="F386" s="228" t="s">
        <v>140</v>
      </c>
      <c r="G386" s="226"/>
      <c r="H386" s="229">
        <v>585.29999999999995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AT386" s="235" t="s">
        <v>136</v>
      </c>
      <c r="AU386" s="235" t="s">
        <v>90</v>
      </c>
      <c r="AV386" s="15" t="s">
        <v>132</v>
      </c>
      <c r="AW386" s="15" t="s">
        <v>36</v>
      </c>
      <c r="AX386" s="15" t="s">
        <v>88</v>
      </c>
      <c r="AY386" s="235" t="s">
        <v>125</v>
      </c>
    </row>
    <row r="387" spans="1:65" s="2" customFormat="1" ht="33" customHeight="1">
      <c r="A387" s="34"/>
      <c r="B387" s="35"/>
      <c r="C387" s="186" t="s">
        <v>380</v>
      </c>
      <c r="D387" s="186" t="s">
        <v>127</v>
      </c>
      <c r="E387" s="187" t="s">
        <v>381</v>
      </c>
      <c r="F387" s="188" t="s">
        <v>382</v>
      </c>
      <c r="G387" s="189" t="s">
        <v>130</v>
      </c>
      <c r="H387" s="190">
        <v>963.3</v>
      </c>
      <c r="I387" s="191"/>
      <c r="J387" s="192">
        <f>ROUND(I387*H387,2)</f>
        <v>0</v>
      </c>
      <c r="K387" s="188" t="s">
        <v>131</v>
      </c>
      <c r="L387" s="39"/>
      <c r="M387" s="193" t="s">
        <v>1</v>
      </c>
      <c r="N387" s="194" t="s">
        <v>45</v>
      </c>
      <c r="O387" s="71"/>
      <c r="P387" s="195">
        <f>O387*H387</f>
        <v>0</v>
      </c>
      <c r="Q387" s="195">
        <v>0</v>
      </c>
      <c r="R387" s="195">
        <f>Q387*H387</f>
        <v>0</v>
      </c>
      <c r="S387" s="195">
        <v>0</v>
      </c>
      <c r="T387" s="196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7" t="s">
        <v>132</v>
      </c>
      <c r="AT387" s="197" t="s">
        <v>127</v>
      </c>
      <c r="AU387" s="197" t="s">
        <v>90</v>
      </c>
      <c r="AY387" s="17" t="s">
        <v>125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17" t="s">
        <v>88</v>
      </c>
      <c r="BK387" s="198">
        <f>ROUND(I387*H387,2)</f>
        <v>0</v>
      </c>
      <c r="BL387" s="17" t="s">
        <v>132</v>
      </c>
      <c r="BM387" s="197" t="s">
        <v>383</v>
      </c>
    </row>
    <row r="388" spans="1:65" s="2" customFormat="1" ht="29.25">
      <c r="A388" s="34"/>
      <c r="B388" s="35"/>
      <c r="C388" s="36"/>
      <c r="D388" s="199" t="s">
        <v>134</v>
      </c>
      <c r="E388" s="36"/>
      <c r="F388" s="200" t="s">
        <v>384</v>
      </c>
      <c r="G388" s="36"/>
      <c r="H388" s="36"/>
      <c r="I388" s="201"/>
      <c r="J388" s="36"/>
      <c r="K388" s="36"/>
      <c r="L388" s="39"/>
      <c r="M388" s="202"/>
      <c r="N388" s="203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134</v>
      </c>
      <c r="AU388" s="17" t="s">
        <v>90</v>
      </c>
    </row>
    <row r="389" spans="1:65" s="13" customFormat="1" ht="11.25">
      <c r="B389" s="204"/>
      <c r="C389" s="205"/>
      <c r="D389" s="199" t="s">
        <v>136</v>
      </c>
      <c r="E389" s="206" t="s">
        <v>1</v>
      </c>
      <c r="F389" s="207" t="s">
        <v>379</v>
      </c>
      <c r="G389" s="205"/>
      <c r="H389" s="206" t="s">
        <v>1</v>
      </c>
      <c r="I389" s="208"/>
      <c r="J389" s="205"/>
      <c r="K389" s="205"/>
      <c r="L389" s="209"/>
      <c r="M389" s="210"/>
      <c r="N389" s="211"/>
      <c r="O389" s="211"/>
      <c r="P389" s="211"/>
      <c r="Q389" s="211"/>
      <c r="R389" s="211"/>
      <c r="S389" s="211"/>
      <c r="T389" s="212"/>
      <c r="AT389" s="213" t="s">
        <v>136</v>
      </c>
      <c r="AU389" s="213" t="s">
        <v>90</v>
      </c>
      <c r="AV389" s="13" t="s">
        <v>88</v>
      </c>
      <c r="AW389" s="13" t="s">
        <v>36</v>
      </c>
      <c r="AX389" s="13" t="s">
        <v>80</v>
      </c>
      <c r="AY389" s="213" t="s">
        <v>125</v>
      </c>
    </row>
    <row r="390" spans="1:65" s="13" customFormat="1" ht="11.25">
      <c r="B390" s="204"/>
      <c r="C390" s="205"/>
      <c r="D390" s="199" t="s">
        <v>136</v>
      </c>
      <c r="E390" s="206" t="s">
        <v>1</v>
      </c>
      <c r="F390" s="207" t="s">
        <v>153</v>
      </c>
      <c r="G390" s="205"/>
      <c r="H390" s="206" t="s">
        <v>1</v>
      </c>
      <c r="I390" s="208"/>
      <c r="J390" s="205"/>
      <c r="K390" s="205"/>
      <c r="L390" s="209"/>
      <c r="M390" s="210"/>
      <c r="N390" s="211"/>
      <c r="O390" s="211"/>
      <c r="P390" s="211"/>
      <c r="Q390" s="211"/>
      <c r="R390" s="211"/>
      <c r="S390" s="211"/>
      <c r="T390" s="212"/>
      <c r="AT390" s="213" t="s">
        <v>136</v>
      </c>
      <c r="AU390" s="213" t="s">
        <v>90</v>
      </c>
      <c r="AV390" s="13" t="s">
        <v>88</v>
      </c>
      <c r="AW390" s="13" t="s">
        <v>36</v>
      </c>
      <c r="AX390" s="13" t="s">
        <v>80</v>
      </c>
      <c r="AY390" s="213" t="s">
        <v>125</v>
      </c>
    </row>
    <row r="391" spans="1:65" s="14" customFormat="1" ht="11.25">
      <c r="B391" s="214"/>
      <c r="C391" s="215"/>
      <c r="D391" s="199" t="s">
        <v>136</v>
      </c>
      <c r="E391" s="216" t="s">
        <v>1</v>
      </c>
      <c r="F391" s="217" t="s">
        <v>163</v>
      </c>
      <c r="G391" s="215"/>
      <c r="H391" s="218">
        <v>798.2</v>
      </c>
      <c r="I391" s="219"/>
      <c r="J391" s="215"/>
      <c r="K391" s="215"/>
      <c r="L391" s="220"/>
      <c r="M391" s="221"/>
      <c r="N391" s="222"/>
      <c r="O391" s="222"/>
      <c r="P391" s="222"/>
      <c r="Q391" s="222"/>
      <c r="R391" s="222"/>
      <c r="S391" s="222"/>
      <c r="T391" s="223"/>
      <c r="AT391" s="224" t="s">
        <v>136</v>
      </c>
      <c r="AU391" s="224" t="s">
        <v>90</v>
      </c>
      <c r="AV391" s="14" t="s">
        <v>90</v>
      </c>
      <c r="AW391" s="14" t="s">
        <v>36</v>
      </c>
      <c r="AX391" s="14" t="s">
        <v>80</v>
      </c>
      <c r="AY391" s="224" t="s">
        <v>125</v>
      </c>
    </row>
    <row r="392" spans="1:65" s="13" customFormat="1" ht="11.25">
      <c r="B392" s="204"/>
      <c r="C392" s="205"/>
      <c r="D392" s="199" t="s">
        <v>136</v>
      </c>
      <c r="E392" s="206" t="s">
        <v>1</v>
      </c>
      <c r="F392" s="207" t="s">
        <v>155</v>
      </c>
      <c r="G392" s="205"/>
      <c r="H392" s="206" t="s">
        <v>1</v>
      </c>
      <c r="I392" s="208"/>
      <c r="J392" s="205"/>
      <c r="K392" s="205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136</v>
      </c>
      <c r="AU392" s="213" t="s">
        <v>90</v>
      </c>
      <c r="AV392" s="13" t="s">
        <v>88</v>
      </c>
      <c r="AW392" s="13" t="s">
        <v>36</v>
      </c>
      <c r="AX392" s="13" t="s">
        <v>80</v>
      </c>
      <c r="AY392" s="213" t="s">
        <v>125</v>
      </c>
    </row>
    <row r="393" spans="1:65" s="14" customFormat="1" ht="11.25">
      <c r="B393" s="214"/>
      <c r="C393" s="215"/>
      <c r="D393" s="199" t="s">
        <v>136</v>
      </c>
      <c r="E393" s="216" t="s">
        <v>1</v>
      </c>
      <c r="F393" s="217" t="s">
        <v>164</v>
      </c>
      <c r="G393" s="215"/>
      <c r="H393" s="218">
        <v>7.8</v>
      </c>
      <c r="I393" s="219"/>
      <c r="J393" s="215"/>
      <c r="K393" s="215"/>
      <c r="L393" s="220"/>
      <c r="M393" s="221"/>
      <c r="N393" s="222"/>
      <c r="O393" s="222"/>
      <c r="P393" s="222"/>
      <c r="Q393" s="222"/>
      <c r="R393" s="222"/>
      <c r="S393" s="222"/>
      <c r="T393" s="223"/>
      <c r="AT393" s="224" t="s">
        <v>136</v>
      </c>
      <c r="AU393" s="224" t="s">
        <v>90</v>
      </c>
      <c r="AV393" s="14" t="s">
        <v>90</v>
      </c>
      <c r="AW393" s="14" t="s">
        <v>36</v>
      </c>
      <c r="AX393" s="14" t="s">
        <v>80</v>
      </c>
      <c r="AY393" s="224" t="s">
        <v>125</v>
      </c>
    </row>
    <row r="394" spans="1:65" s="13" customFormat="1" ht="11.25">
      <c r="B394" s="204"/>
      <c r="C394" s="205"/>
      <c r="D394" s="199" t="s">
        <v>136</v>
      </c>
      <c r="E394" s="206" t="s">
        <v>1</v>
      </c>
      <c r="F394" s="207" t="s">
        <v>157</v>
      </c>
      <c r="G394" s="205"/>
      <c r="H394" s="206" t="s">
        <v>1</v>
      </c>
      <c r="I394" s="208"/>
      <c r="J394" s="205"/>
      <c r="K394" s="205"/>
      <c r="L394" s="209"/>
      <c r="M394" s="210"/>
      <c r="N394" s="211"/>
      <c r="O394" s="211"/>
      <c r="P394" s="211"/>
      <c r="Q394" s="211"/>
      <c r="R394" s="211"/>
      <c r="S394" s="211"/>
      <c r="T394" s="212"/>
      <c r="AT394" s="213" t="s">
        <v>136</v>
      </c>
      <c r="AU394" s="213" t="s">
        <v>90</v>
      </c>
      <c r="AV394" s="13" t="s">
        <v>88</v>
      </c>
      <c r="AW394" s="13" t="s">
        <v>36</v>
      </c>
      <c r="AX394" s="13" t="s">
        <v>80</v>
      </c>
      <c r="AY394" s="213" t="s">
        <v>125</v>
      </c>
    </row>
    <row r="395" spans="1:65" s="14" customFormat="1" ht="11.25">
      <c r="B395" s="214"/>
      <c r="C395" s="215"/>
      <c r="D395" s="199" t="s">
        <v>136</v>
      </c>
      <c r="E395" s="216" t="s">
        <v>1</v>
      </c>
      <c r="F395" s="217" t="s">
        <v>164</v>
      </c>
      <c r="G395" s="215"/>
      <c r="H395" s="218">
        <v>7.8</v>
      </c>
      <c r="I395" s="219"/>
      <c r="J395" s="215"/>
      <c r="K395" s="215"/>
      <c r="L395" s="220"/>
      <c r="M395" s="221"/>
      <c r="N395" s="222"/>
      <c r="O395" s="222"/>
      <c r="P395" s="222"/>
      <c r="Q395" s="222"/>
      <c r="R395" s="222"/>
      <c r="S395" s="222"/>
      <c r="T395" s="223"/>
      <c r="AT395" s="224" t="s">
        <v>136</v>
      </c>
      <c r="AU395" s="224" t="s">
        <v>90</v>
      </c>
      <c r="AV395" s="14" t="s">
        <v>90</v>
      </c>
      <c r="AW395" s="14" t="s">
        <v>36</v>
      </c>
      <c r="AX395" s="14" t="s">
        <v>80</v>
      </c>
      <c r="AY395" s="224" t="s">
        <v>125</v>
      </c>
    </row>
    <row r="396" spans="1:65" s="13" customFormat="1" ht="11.25">
      <c r="B396" s="204"/>
      <c r="C396" s="205"/>
      <c r="D396" s="199" t="s">
        <v>136</v>
      </c>
      <c r="E396" s="206" t="s">
        <v>1</v>
      </c>
      <c r="F396" s="207" t="s">
        <v>138</v>
      </c>
      <c r="G396" s="205"/>
      <c r="H396" s="206" t="s">
        <v>1</v>
      </c>
      <c r="I396" s="208"/>
      <c r="J396" s="205"/>
      <c r="K396" s="205"/>
      <c r="L396" s="209"/>
      <c r="M396" s="210"/>
      <c r="N396" s="211"/>
      <c r="O396" s="211"/>
      <c r="P396" s="211"/>
      <c r="Q396" s="211"/>
      <c r="R396" s="211"/>
      <c r="S396" s="211"/>
      <c r="T396" s="212"/>
      <c r="AT396" s="213" t="s">
        <v>136</v>
      </c>
      <c r="AU396" s="213" t="s">
        <v>90</v>
      </c>
      <c r="AV396" s="13" t="s">
        <v>88</v>
      </c>
      <c r="AW396" s="13" t="s">
        <v>36</v>
      </c>
      <c r="AX396" s="13" t="s">
        <v>80</v>
      </c>
      <c r="AY396" s="213" t="s">
        <v>125</v>
      </c>
    </row>
    <row r="397" spans="1:65" s="14" customFormat="1" ht="11.25">
      <c r="B397" s="214"/>
      <c r="C397" s="215"/>
      <c r="D397" s="199" t="s">
        <v>136</v>
      </c>
      <c r="E397" s="216" t="s">
        <v>1</v>
      </c>
      <c r="F397" s="217" t="s">
        <v>385</v>
      </c>
      <c r="G397" s="215"/>
      <c r="H397" s="218">
        <v>149.5</v>
      </c>
      <c r="I397" s="219"/>
      <c r="J397" s="215"/>
      <c r="K397" s="215"/>
      <c r="L397" s="220"/>
      <c r="M397" s="221"/>
      <c r="N397" s="222"/>
      <c r="O397" s="222"/>
      <c r="P397" s="222"/>
      <c r="Q397" s="222"/>
      <c r="R397" s="222"/>
      <c r="S397" s="222"/>
      <c r="T397" s="223"/>
      <c r="AT397" s="224" t="s">
        <v>136</v>
      </c>
      <c r="AU397" s="224" t="s">
        <v>90</v>
      </c>
      <c r="AV397" s="14" t="s">
        <v>90</v>
      </c>
      <c r="AW397" s="14" t="s">
        <v>36</v>
      </c>
      <c r="AX397" s="14" t="s">
        <v>80</v>
      </c>
      <c r="AY397" s="224" t="s">
        <v>125</v>
      </c>
    </row>
    <row r="398" spans="1:65" s="15" customFormat="1" ht="11.25">
      <c r="B398" s="225"/>
      <c r="C398" s="226"/>
      <c r="D398" s="199" t="s">
        <v>136</v>
      </c>
      <c r="E398" s="227" t="s">
        <v>1</v>
      </c>
      <c r="F398" s="228" t="s">
        <v>140</v>
      </c>
      <c r="G398" s="226"/>
      <c r="H398" s="229">
        <v>963.3</v>
      </c>
      <c r="I398" s="230"/>
      <c r="J398" s="226"/>
      <c r="K398" s="226"/>
      <c r="L398" s="231"/>
      <c r="M398" s="232"/>
      <c r="N398" s="233"/>
      <c r="O398" s="233"/>
      <c r="P398" s="233"/>
      <c r="Q398" s="233"/>
      <c r="R398" s="233"/>
      <c r="S398" s="233"/>
      <c r="T398" s="234"/>
      <c r="AT398" s="235" t="s">
        <v>136</v>
      </c>
      <c r="AU398" s="235" t="s">
        <v>90</v>
      </c>
      <c r="AV398" s="15" t="s">
        <v>132</v>
      </c>
      <c r="AW398" s="15" t="s">
        <v>36</v>
      </c>
      <c r="AX398" s="15" t="s">
        <v>88</v>
      </c>
      <c r="AY398" s="235" t="s">
        <v>125</v>
      </c>
    </row>
    <row r="399" spans="1:65" s="2" customFormat="1" ht="24.2" customHeight="1">
      <c r="A399" s="34"/>
      <c r="B399" s="35"/>
      <c r="C399" s="186" t="s">
        <v>386</v>
      </c>
      <c r="D399" s="186" t="s">
        <v>127</v>
      </c>
      <c r="E399" s="187" t="s">
        <v>387</v>
      </c>
      <c r="F399" s="188" t="s">
        <v>388</v>
      </c>
      <c r="G399" s="189" t="s">
        <v>130</v>
      </c>
      <c r="H399" s="190">
        <v>4.0999999999999996</v>
      </c>
      <c r="I399" s="191"/>
      <c r="J399" s="192">
        <f>ROUND(I399*H399,2)</f>
        <v>0</v>
      </c>
      <c r="K399" s="188" t="s">
        <v>131</v>
      </c>
      <c r="L399" s="39"/>
      <c r="M399" s="193" t="s">
        <v>1</v>
      </c>
      <c r="N399" s="194" t="s">
        <v>45</v>
      </c>
      <c r="O399" s="71"/>
      <c r="P399" s="195">
        <f>O399*H399</f>
        <v>0</v>
      </c>
      <c r="Q399" s="195">
        <v>0</v>
      </c>
      <c r="R399" s="195">
        <f>Q399*H399</f>
        <v>0</v>
      </c>
      <c r="S399" s="195">
        <v>0</v>
      </c>
      <c r="T399" s="196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7" t="s">
        <v>132</v>
      </c>
      <c r="AT399" s="197" t="s">
        <v>127</v>
      </c>
      <c r="AU399" s="197" t="s">
        <v>90</v>
      </c>
      <c r="AY399" s="17" t="s">
        <v>125</v>
      </c>
      <c r="BE399" s="198">
        <f>IF(N399="základní",J399,0)</f>
        <v>0</v>
      </c>
      <c r="BF399" s="198">
        <f>IF(N399="snížená",J399,0)</f>
        <v>0</v>
      </c>
      <c r="BG399" s="198">
        <f>IF(N399="zákl. přenesená",J399,0)</f>
        <v>0</v>
      </c>
      <c r="BH399" s="198">
        <f>IF(N399="sníž. přenesená",J399,0)</f>
        <v>0</v>
      </c>
      <c r="BI399" s="198">
        <f>IF(N399="nulová",J399,0)</f>
        <v>0</v>
      </c>
      <c r="BJ399" s="17" t="s">
        <v>88</v>
      </c>
      <c r="BK399" s="198">
        <f>ROUND(I399*H399,2)</f>
        <v>0</v>
      </c>
      <c r="BL399" s="17" t="s">
        <v>132</v>
      </c>
      <c r="BM399" s="197" t="s">
        <v>389</v>
      </c>
    </row>
    <row r="400" spans="1:65" s="2" customFormat="1" ht="11.25">
      <c r="A400" s="34"/>
      <c r="B400" s="35"/>
      <c r="C400" s="36"/>
      <c r="D400" s="199" t="s">
        <v>134</v>
      </c>
      <c r="E400" s="36"/>
      <c r="F400" s="200" t="s">
        <v>390</v>
      </c>
      <c r="G400" s="36"/>
      <c r="H400" s="36"/>
      <c r="I400" s="201"/>
      <c r="J400" s="36"/>
      <c r="K400" s="36"/>
      <c r="L400" s="39"/>
      <c r="M400" s="202"/>
      <c r="N400" s="203"/>
      <c r="O400" s="71"/>
      <c r="P400" s="71"/>
      <c r="Q400" s="71"/>
      <c r="R400" s="71"/>
      <c r="S400" s="71"/>
      <c r="T400" s="72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7" t="s">
        <v>134</v>
      </c>
      <c r="AU400" s="17" t="s">
        <v>90</v>
      </c>
    </row>
    <row r="401" spans="1:65" s="13" customFormat="1" ht="11.25">
      <c r="B401" s="204"/>
      <c r="C401" s="205"/>
      <c r="D401" s="199" t="s">
        <v>136</v>
      </c>
      <c r="E401" s="206" t="s">
        <v>1</v>
      </c>
      <c r="F401" s="207" t="s">
        <v>137</v>
      </c>
      <c r="G401" s="205"/>
      <c r="H401" s="206" t="s">
        <v>1</v>
      </c>
      <c r="I401" s="208"/>
      <c r="J401" s="205"/>
      <c r="K401" s="205"/>
      <c r="L401" s="209"/>
      <c r="M401" s="210"/>
      <c r="N401" s="211"/>
      <c r="O401" s="211"/>
      <c r="P401" s="211"/>
      <c r="Q401" s="211"/>
      <c r="R401" s="211"/>
      <c r="S401" s="211"/>
      <c r="T401" s="212"/>
      <c r="AT401" s="213" t="s">
        <v>136</v>
      </c>
      <c r="AU401" s="213" t="s">
        <v>90</v>
      </c>
      <c r="AV401" s="13" t="s">
        <v>88</v>
      </c>
      <c r="AW401" s="13" t="s">
        <v>36</v>
      </c>
      <c r="AX401" s="13" t="s">
        <v>80</v>
      </c>
      <c r="AY401" s="213" t="s">
        <v>125</v>
      </c>
    </row>
    <row r="402" spans="1:65" s="13" customFormat="1" ht="11.25">
      <c r="B402" s="204"/>
      <c r="C402" s="205"/>
      <c r="D402" s="199" t="s">
        <v>136</v>
      </c>
      <c r="E402" s="206" t="s">
        <v>1</v>
      </c>
      <c r="F402" s="207" t="s">
        <v>391</v>
      </c>
      <c r="G402" s="205"/>
      <c r="H402" s="206" t="s">
        <v>1</v>
      </c>
      <c r="I402" s="208"/>
      <c r="J402" s="205"/>
      <c r="K402" s="205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136</v>
      </c>
      <c r="AU402" s="213" t="s">
        <v>90</v>
      </c>
      <c r="AV402" s="13" t="s">
        <v>88</v>
      </c>
      <c r="AW402" s="13" t="s">
        <v>36</v>
      </c>
      <c r="AX402" s="13" t="s">
        <v>80</v>
      </c>
      <c r="AY402" s="213" t="s">
        <v>125</v>
      </c>
    </row>
    <row r="403" spans="1:65" s="13" customFormat="1" ht="11.25">
      <c r="B403" s="204"/>
      <c r="C403" s="205"/>
      <c r="D403" s="199" t="s">
        <v>136</v>
      </c>
      <c r="E403" s="206" t="s">
        <v>1</v>
      </c>
      <c r="F403" s="207" t="s">
        <v>157</v>
      </c>
      <c r="G403" s="205"/>
      <c r="H403" s="206" t="s">
        <v>1</v>
      </c>
      <c r="I403" s="208"/>
      <c r="J403" s="205"/>
      <c r="K403" s="205"/>
      <c r="L403" s="209"/>
      <c r="M403" s="210"/>
      <c r="N403" s="211"/>
      <c r="O403" s="211"/>
      <c r="P403" s="211"/>
      <c r="Q403" s="211"/>
      <c r="R403" s="211"/>
      <c r="S403" s="211"/>
      <c r="T403" s="212"/>
      <c r="AT403" s="213" t="s">
        <v>136</v>
      </c>
      <c r="AU403" s="213" t="s">
        <v>90</v>
      </c>
      <c r="AV403" s="13" t="s">
        <v>88</v>
      </c>
      <c r="AW403" s="13" t="s">
        <v>36</v>
      </c>
      <c r="AX403" s="13" t="s">
        <v>80</v>
      </c>
      <c r="AY403" s="213" t="s">
        <v>125</v>
      </c>
    </row>
    <row r="404" spans="1:65" s="14" customFormat="1" ht="11.25">
      <c r="B404" s="214"/>
      <c r="C404" s="215"/>
      <c r="D404" s="199" t="s">
        <v>136</v>
      </c>
      <c r="E404" s="216" t="s">
        <v>1</v>
      </c>
      <c r="F404" s="217" t="s">
        <v>392</v>
      </c>
      <c r="G404" s="215"/>
      <c r="H404" s="218">
        <v>3.3</v>
      </c>
      <c r="I404" s="219"/>
      <c r="J404" s="215"/>
      <c r="K404" s="215"/>
      <c r="L404" s="220"/>
      <c r="M404" s="221"/>
      <c r="N404" s="222"/>
      <c r="O404" s="222"/>
      <c r="P404" s="222"/>
      <c r="Q404" s="222"/>
      <c r="R404" s="222"/>
      <c r="S404" s="222"/>
      <c r="T404" s="223"/>
      <c r="AT404" s="224" t="s">
        <v>136</v>
      </c>
      <c r="AU404" s="224" t="s">
        <v>90</v>
      </c>
      <c r="AV404" s="14" t="s">
        <v>90</v>
      </c>
      <c r="AW404" s="14" t="s">
        <v>36</v>
      </c>
      <c r="AX404" s="14" t="s">
        <v>80</v>
      </c>
      <c r="AY404" s="224" t="s">
        <v>125</v>
      </c>
    </row>
    <row r="405" spans="1:65" s="13" customFormat="1" ht="11.25">
      <c r="B405" s="204"/>
      <c r="C405" s="205"/>
      <c r="D405" s="199" t="s">
        <v>136</v>
      </c>
      <c r="E405" s="206" t="s">
        <v>1</v>
      </c>
      <c r="F405" s="207" t="s">
        <v>138</v>
      </c>
      <c r="G405" s="205"/>
      <c r="H405" s="206" t="s">
        <v>1</v>
      </c>
      <c r="I405" s="208"/>
      <c r="J405" s="205"/>
      <c r="K405" s="205"/>
      <c r="L405" s="209"/>
      <c r="M405" s="210"/>
      <c r="N405" s="211"/>
      <c r="O405" s="211"/>
      <c r="P405" s="211"/>
      <c r="Q405" s="211"/>
      <c r="R405" s="211"/>
      <c r="S405" s="211"/>
      <c r="T405" s="212"/>
      <c r="AT405" s="213" t="s">
        <v>136</v>
      </c>
      <c r="AU405" s="213" t="s">
        <v>90</v>
      </c>
      <c r="AV405" s="13" t="s">
        <v>88</v>
      </c>
      <c r="AW405" s="13" t="s">
        <v>36</v>
      </c>
      <c r="AX405" s="13" t="s">
        <v>80</v>
      </c>
      <c r="AY405" s="213" t="s">
        <v>125</v>
      </c>
    </row>
    <row r="406" spans="1:65" s="14" customFormat="1" ht="11.25">
      <c r="B406" s="214"/>
      <c r="C406" s="215"/>
      <c r="D406" s="199" t="s">
        <v>136</v>
      </c>
      <c r="E406" s="216" t="s">
        <v>1</v>
      </c>
      <c r="F406" s="217" t="s">
        <v>393</v>
      </c>
      <c r="G406" s="215"/>
      <c r="H406" s="218">
        <v>0.8</v>
      </c>
      <c r="I406" s="219"/>
      <c r="J406" s="215"/>
      <c r="K406" s="215"/>
      <c r="L406" s="220"/>
      <c r="M406" s="221"/>
      <c r="N406" s="222"/>
      <c r="O406" s="222"/>
      <c r="P406" s="222"/>
      <c r="Q406" s="222"/>
      <c r="R406" s="222"/>
      <c r="S406" s="222"/>
      <c r="T406" s="223"/>
      <c r="AT406" s="224" t="s">
        <v>136</v>
      </c>
      <c r="AU406" s="224" t="s">
        <v>90</v>
      </c>
      <c r="AV406" s="14" t="s">
        <v>90</v>
      </c>
      <c r="AW406" s="14" t="s">
        <v>36</v>
      </c>
      <c r="AX406" s="14" t="s">
        <v>80</v>
      </c>
      <c r="AY406" s="224" t="s">
        <v>125</v>
      </c>
    </row>
    <row r="407" spans="1:65" s="15" customFormat="1" ht="11.25">
      <c r="B407" s="225"/>
      <c r="C407" s="226"/>
      <c r="D407" s="199" t="s">
        <v>136</v>
      </c>
      <c r="E407" s="227" t="s">
        <v>1</v>
      </c>
      <c r="F407" s="228" t="s">
        <v>140</v>
      </c>
      <c r="G407" s="226"/>
      <c r="H407" s="229">
        <v>4.0999999999999996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AT407" s="235" t="s">
        <v>136</v>
      </c>
      <c r="AU407" s="235" t="s">
        <v>90</v>
      </c>
      <c r="AV407" s="15" t="s">
        <v>132</v>
      </c>
      <c r="AW407" s="15" t="s">
        <v>4</v>
      </c>
      <c r="AX407" s="15" t="s">
        <v>88</v>
      </c>
      <c r="AY407" s="235" t="s">
        <v>125</v>
      </c>
    </row>
    <row r="408" spans="1:65" s="2" customFormat="1" ht="24.2" customHeight="1">
      <c r="A408" s="34"/>
      <c r="B408" s="35"/>
      <c r="C408" s="186" t="s">
        <v>394</v>
      </c>
      <c r="D408" s="186" t="s">
        <v>127</v>
      </c>
      <c r="E408" s="187" t="s">
        <v>395</v>
      </c>
      <c r="F408" s="188" t="s">
        <v>396</v>
      </c>
      <c r="G408" s="189" t="s">
        <v>130</v>
      </c>
      <c r="H408" s="190">
        <v>19.8</v>
      </c>
      <c r="I408" s="191"/>
      <c r="J408" s="192">
        <f>ROUND(I408*H408,2)</f>
        <v>0</v>
      </c>
      <c r="K408" s="188" t="s">
        <v>131</v>
      </c>
      <c r="L408" s="39"/>
      <c r="M408" s="193" t="s">
        <v>1</v>
      </c>
      <c r="N408" s="194" t="s">
        <v>45</v>
      </c>
      <c r="O408" s="71"/>
      <c r="P408" s="195">
        <f>O408*H408</f>
        <v>0</v>
      </c>
      <c r="Q408" s="195">
        <v>0</v>
      </c>
      <c r="R408" s="195">
        <f>Q408*H408</f>
        <v>0</v>
      </c>
      <c r="S408" s="195">
        <v>0</v>
      </c>
      <c r="T408" s="196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7" t="s">
        <v>132</v>
      </c>
      <c r="AT408" s="197" t="s">
        <v>127</v>
      </c>
      <c r="AU408" s="197" t="s">
        <v>90</v>
      </c>
      <c r="AY408" s="17" t="s">
        <v>125</v>
      </c>
      <c r="BE408" s="198">
        <f>IF(N408="základní",J408,0)</f>
        <v>0</v>
      </c>
      <c r="BF408" s="198">
        <f>IF(N408="snížená",J408,0)</f>
        <v>0</v>
      </c>
      <c r="BG408" s="198">
        <f>IF(N408="zákl. přenesená",J408,0)</f>
        <v>0</v>
      </c>
      <c r="BH408" s="198">
        <f>IF(N408="sníž. přenesená",J408,0)</f>
        <v>0</v>
      </c>
      <c r="BI408" s="198">
        <f>IF(N408="nulová",J408,0)</f>
        <v>0</v>
      </c>
      <c r="BJ408" s="17" t="s">
        <v>88</v>
      </c>
      <c r="BK408" s="198">
        <f>ROUND(I408*H408,2)</f>
        <v>0</v>
      </c>
      <c r="BL408" s="17" t="s">
        <v>132</v>
      </c>
      <c r="BM408" s="197" t="s">
        <v>397</v>
      </c>
    </row>
    <row r="409" spans="1:65" s="2" customFormat="1" ht="29.25">
      <c r="A409" s="34"/>
      <c r="B409" s="35"/>
      <c r="C409" s="36"/>
      <c r="D409" s="199" t="s">
        <v>134</v>
      </c>
      <c r="E409" s="36"/>
      <c r="F409" s="200" t="s">
        <v>398</v>
      </c>
      <c r="G409" s="36"/>
      <c r="H409" s="36"/>
      <c r="I409" s="201"/>
      <c r="J409" s="36"/>
      <c r="K409" s="36"/>
      <c r="L409" s="39"/>
      <c r="M409" s="202"/>
      <c r="N409" s="203"/>
      <c r="O409" s="71"/>
      <c r="P409" s="71"/>
      <c r="Q409" s="71"/>
      <c r="R409" s="71"/>
      <c r="S409" s="71"/>
      <c r="T409" s="72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134</v>
      </c>
      <c r="AU409" s="17" t="s">
        <v>90</v>
      </c>
    </row>
    <row r="410" spans="1:65" s="13" customFormat="1" ht="11.25">
      <c r="B410" s="204"/>
      <c r="C410" s="205"/>
      <c r="D410" s="199" t="s">
        <v>136</v>
      </c>
      <c r="E410" s="206" t="s">
        <v>1</v>
      </c>
      <c r="F410" s="207" t="s">
        <v>372</v>
      </c>
      <c r="G410" s="205"/>
      <c r="H410" s="206" t="s">
        <v>1</v>
      </c>
      <c r="I410" s="208"/>
      <c r="J410" s="205"/>
      <c r="K410" s="205"/>
      <c r="L410" s="209"/>
      <c r="M410" s="210"/>
      <c r="N410" s="211"/>
      <c r="O410" s="211"/>
      <c r="P410" s="211"/>
      <c r="Q410" s="211"/>
      <c r="R410" s="211"/>
      <c r="S410" s="211"/>
      <c r="T410" s="212"/>
      <c r="AT410" s="213" t="s">
        <v>136</v>
      </c>
      <c r="AU410" s="213" t="s">
        <v>90</v>
      </c>
      <c r="AV410" s="13" t="s">
        <v>88</v>
      </c>
      <c r="AW410" s="13" t="s">
        <v>36</v>
      </c>
      <c r="AX410" s="13" t="s">
        <v>80</v>
      </c>
      <c r="AY410" s="213" t="s">
        <v>125</v>
      </c>
    </row>
    <row r="411" spans="1:65" s="13" customFormat="1" ht="11.25">
      <c r="B411" s="204"/>
      <c r="C411" s="205"/>
      <c r="D411" s="199" t="s">
        <v>136</v>
      </c>
      <c r="E411" s="206" t="s">
        <v>1</v>
      </c>
      <c r="F411" s="207" t="s">
        <v>138</v>
      </c>
      <c r="G411" s="205"/>
      <c r="H411" s="206" t="s">
        <v>1</v>
      </c>
      <c r="I411" s="208"/>
      <c r="J411" s="205"/>
      <c r="K411" s="205"/>
      <c r="L411" s="209"/>
      <c r="M411" s="210"/>
      <c r="N411" s="211"/>
      <c r="O411" s="211"/>
      <c r="P411" s="211"/>
      <c r="Q411" s="211"/>
      <c r="R411" s="211"/>
      <c r="S411" s="211"/>
      <c r="T411" s="212"/>
      <c r="AT411" s="213" t="s">
        <v>136</v>
      </c>
      <c r="AU411" s="213" t="s">
        <v>90</v>
      </c>
      <c r="AV411" s="13" t="s">
        <v>88</v>
      </c>
      <c r="AW411" s="13" t="s">
        <v>36</v>
      </c>
      <c r="AX411" s="13" t="s">
        <v>80</v>
      </c>
      <c r="AY411" s="213" t="s">
        <v>125</v>
      </c>
    </row>
    <row r="412" spans="1:65" s="14" customFormat="1" ht="11.25">
      <c r="B412" s="214"/>
      <c r="C412" s="215"/>
      <c r="D412" s="199" t="s">
        <v>136</v>
      </c>
      <c r="E412" s="216" t="s">
        <v>1</v>
      </c>
      <c r="F412" s="217" t="s">
        <v>399</v>
      </c>
      <c r="G412" s="215"/>
      <c r="H412" s="218">
        <v>19.8</v>
      </c>
      <c r="I412" s="219"/>
      <c r="J412" s="215"/>
      <c r="K412" s="215"/>
      <c r="L412" s="220"/>
      <c r="M412" s="221"/>
      <c r="N412" s="222"/>
      <c r="O412" s="222"/>
      <c r="P412" s="222"/>
      <c r="Q412" s="222"/>
      <c r="R412" s="222"/>
      <c r="S412" s="222"/>
      <c r="T412" s="223"/>
      <c r="AT412" s="224" t="s">
        <v>136</v>
      </c>
      <c r="AU412" s="224" t="s">
        <v>90</v>
      </c>
      <c r="AV412" s="14" t="s">
        <v>90</v>
      </c>
      <c r="AW412" s="14" t="s">
        <v>36</v>
      </c>
      <c r="AX412" s="14" t="s">
        <v>80</v>
      </c>
      <c r="AY412" s="224" t="s">
        <v>125</v>
      </c>
    </row>
    <row r="413" spans="1:65" s="15" customFormat="1" ht="11.25">
      <c r="B413" s="225"/>
      <c r="C413" s="226"/>
      <c r="D413" s="199" t="s">
        <v>136</v>
      </c>
      <c r="E413" s="227" t="s">
        <v>1</v>
      </c>
      <c r="F413" s="228" t="s">
        <v>140</v>
      </c>
      <c r="G413" s="226"/>
      <c r="H413" s="229">
        <v>19.8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AT413" s="235" t="s">
        <v>136</v>
      </c>
      <c r="AU413" s="235" t="s">
        <v>90</v>
      </c>
      <c r="AV413" s="15" t="s">
        <v>132</v>
      </c>
      <c r="AW413" s="15" t="s">
        <v>36</v>
      </c>
      <c r="AX413" s="15" t="s">
        <v>88</v>
      </c>
      <c r="AY413" s="235" t="s">
        <v>125</v>
      </c>
    </row>
    <row r="414" spans="1:65" s="2" customFormat="1" ht="24.2" customHeight="1">
      <c r="A414" s="34"/>
      <c r="B414" s="35"/>
      <c r="C414" s="186" t="s">
        <v>400</v>
      </c>
      <c r="D414" s="186" t="s">
        <v>127</v>
      </c>
      <c r="E414" s="187" t="s">
        <v>401</v>
      </c>
      <c r="F414" s="188" t="s">
        <v>402</v>
      </c>
      <c r="G414" s="189" t="s">
        <v>130</v>
      </c>
      <c r="H414" s="190">
        <v>774.3</v>
      </c>
      <c r="I414" s="191"/>
      <c r="J414" s="192">
        <f>ROUND(I414*H414,2)</f>
        <v>0</v>
      </c>
      <c r="K414" s="188" t="s">
        <v>131</v>
      </c>
      <c r="L414" s="39"/>
      <c r="M414" s="193" t="s">
        <v>1</v>
      </c>
      <c r="N414" s="194" t="s">
        <v>45</v>
      </c>
      <c r="O414" s="71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7" t="s">
        <v>132</v>
      </c>
      <c r="AT414" s="197" t="s">
        <v>127</v>
      </c>
      <c r="AU414" s="197" t="s">
        <v>90</v>
      </c>
      <c r="AY414" s="17" t="s">
        <v>125</v>
      </c>
      <c r="BE414" s="198">
        <f>IF(N414="základní",J414,0)</f>
        <v>0</v>
      </c>
      <c r="BF414" s="198">
        <f>IF(N414="snížená",J414,0)</f>
        <v>0</v>
      </c>
      <c r="BG414" s="198">
        <f>IF(N414="zákl. přenesená",J414,0)</f>
        <v>0</v>
      </c>
      <c r="BH414" s="198">
        <f>IF(N414="sníž. přenesená",J414,0)</f>
        <v>0</v>
      </c>
      <c r="BI414" s="198">
        <f>IF(N414="nulová",J414,0)</f>
        <v>0</v>
      </c>
      <c r="BJ414" s="17" t="s">
        <v>88</v>
      </c>
      <c r="BK414" s="198">
        <f>ROUND(I414*H414,2)</f>
        <v>0</v>
      </c>
      <c r="BL414" s="17" t="s">
        <v>132</v>
      </c>
      <c r="BM414" s="197" t="s">
        <v>403</v>
      </c>
    </row>
    <row r="415" spans="1:65" s="2" customFormat="1" ht="29.25">
      <c r="A415" s="34"/>
      <c r="B415" s="35"/>
      <c r="C415" s="36"/>
      <c r="D415" s="199" t="s">
        <v>134</v>
      </c>
      <c r="E415" s="36"/>
      <c r="F415" s="200" t="s">
        <v>404</v>
      </c>
      <c r="G415" s="36"/>
      <c r="H415" s="36"/>
      <c r="I415" s="201"/>
      <c r="J415" s="36"/>
      <c r="K415" s="36"/>
      <c r="L415" s="39"/>
      <c r="M415" s="202"/>
      <c r="N415" s="203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134</v>
      </c>
      <c r="AU415" s="17" t="s">
        <v>90</v>
      </c>
    </row>
    <row r="416" spans="1:65" s="13" customFormat="1" ht="11.25">
      <c r="B416" s="204"/>
      <c r="C416" s="205"/>
      <c r="D416" s="199" t="s">
        <v>136</v>
      </c>
      <c r="E416" s="206" t="s">
        <v>1</v>
      </c>
      <c r="F416" s="207" t="s">
        <v>379</v>
      </c>
      <c r="G416" s="205"/>
      <c r="H416" s="206" t="s">
        <v>1</v>
      </c>
      <c r="I416" s="208"/>
      <c r="J416" s="205"/>
      <c r="K416" s="205"/>
      <c r="L416" s="209"/>
      <c r="M416" s="210"/>
      <c r="N416" s="211"/>
      <c r="O416" s="211"/>
      <c r="P416" s="211"/>
      <c r="Q416" s="211"/>
      <c r="R416" s="211"/>
      <c r="S416" s="211"/>
      <c r="T416" s="212"/>
      <c r="AT416" s="213" t="s">
        <v>136</v>
      </c>
      <c r="AU416" s="213" t="s">
        <v>90</v>
      </c>
      <c r="AV416" s="13" t="s">
        <v>88</v>
      </c>
      <c r="AW416" s="13" t="s">
        <v>36</v>
      </c>
      <c r="AX416" s="13" t="s">
        <v>80</v>
      </c>
      <c r="AY416" s="213" t="s">
        <v>125</v>
      </c>
    </row>
    <row r="417" spans="1:65" s="13" customFormat="1" ht="11.25">
      <c r="B417" s="204"/>
      <c r="C417" s="205"/>
      <c r="D417" s="199" t="s">
        <v>136</v>
      </c>
      <c r="E417" s="206" t="s">
        <v>1</v>
      </c>
      <c r="F417" s="207" t="s">
        <v>153</v>
      </c>
      <c r="G417" s="205"/>
      <c r="H417" s="206" t="s">
        <v>1</v>
      </c>
      <c r="I417" s="208"/>
      <c r="J417" s="205"/>
      <c r="K417" s="205"/>
      <c r="L417" s="209"/>
      <c r="M417" s="210"/>
      <c r="N417" s="211"/>
      <c r="O417" s="211"/>
      <c r="P417" s="211"/>
      <c r="Q417" s="211"/>
      <c r="R417" s="211"/>
      <c r="S417" s="211"/>
      <c r="T417" s="212"/>
      <c r="AT417" s="213" t="s">
        <v>136</v>
      </c>
      <c r="AU417" s="213" t="s">
        <v>90</v>
      </c>
      <c r="AV417" s="13" t="s">
        <v>88</v>
      </c>
      <c r="AW417" s="13" t="s">
        <v>36</v>
      </c>
      <c r="AX417" s="13" t="s">
        <v>80</v>
      </c>
      <c r="AY417" s="213" t="s">
        <v>125</v>
      </c>
    </row>
    <row r="418" spans="1:65" s="14" customFormat="1" ht="11.25">
      <c r="B418" s="214"/>
      <c r="C418" s="215"/>
      <c r="D418" s="199" t="s">
        <v>136</v>
      </c>
      <c r="E418" s="216" t="s">
        <v>1</v>
      </c>
      <c r="F418" s="217" t="s">
        <v>405</v>
      </c>
      <c r="G418" s="215"/>
      <c r="H418" s="218">
        <v>644.70000000000005</v>
      </c>
      <c r="I418" s="219"/>
      <c r="J418" s="215"/>
      <c r="K418" s="215"/>
      <c r="L418" s="220"/>
      <c r="M418" s="221"/>
      <c r="N418" s="222"/>
      <c r="O418" s="222"/>
      <c r="P418" s="222"/>
      <c r="Q418" s="222"/>
      <c r="R418" s="222"/>
      <c r="S418" s="222"/>
      <c r="T418" s="223"/>
      <c r="AT418" s="224" t="s">
        <v>136</v>
      </c>
      <c r="AU418" s="224" t="s">
        <v>90</v>
      </c>
      <c r="AV418" s="14" t="s">
        <v>90</v>
      </c>
      <c r="AW418" s="14" t="s">
        <v>36</v>
      </c>
      <c r="AX418" s="14" t="s">
        <v>80</v>
      </c>
      <c r="AY418" s="224" t="s">
        <v>125</v>
      </c>
    </row>
    <row r="419" spans="1:65" s="13" customFormat="1" ht="11.25">
      <c r="B419" s="204"/>
      <c r="C419" s="205"/>
      <c r="D419" s="199" t="s">
        <v>136</v>
      </c>
      <c r="E419" s="206" t="s">
        <v>1</v>
      </c>
      <c r="F419" s="207" t="s">
        <v>155</v>
      </c>
      <c r="G419" s="205"/>
      <c r="H419" s="206" t="s">
        <v>1</v>
      </c>
      <c r="I419" s="208"/>
      <c r="J419" s="205"/>
      <c r="K419" s="205"/>
      <c r="L419" s="209"/>
      <c r="M419" s="210"/>
      <c r="N419" s="211"/>
      <c r="O419" s="211"/>
      <c r="P419" s="211"/>
      <c r="Q419" s="211"/>
      <c r="R419" s="211"/>
      <c r="S419" s="211"/>
      <c r="T419" s="212"/>
      <c r="AT419" s="213" t="s">
        <v>136</v>
      </c>
      <c r="AU419" s="213" t="s">
        <v>90</v>
      </c>
      <c r="AV419" s="13" t="s">
        <v>88</v>
      </c>
      <c r="AW419" s="13" t="s">
        <v>36</v>
      </c>
      <c r="AX419" s="13" t="s">
        <v>80</v>
      </c>
      <c r="AY419" s="213" t="s">
        <v>125</v>
      </c>
    </row>
    <row r="420" spans="1:65" s="14" customFormat="1" ht="11.25">
      <c r="B420" s="214"/>
      <c r="C420" s="215"/>
      <c r="D420" s="199" t="s">
        <v>136</v>
      </c>
      <c r="E420" s="216" t="s">
        <v>1</v>
      </c>
      <c r="F420" s="217" t="s">
        <v>406</v>
      </c>
      <c r="G420" s="215"/>
      <c r="H420" s="218">
        <v>6.3</v>
      </c>
      <c r="I420" s="219"/>
      <c r="J420" s="215"/>
      <c r="K420" s="215"/>
      <c r="L420" s="220"/>
      <c r="M420" s="221"/>
      <c r="N420" s="222"/>
      <c r="O420" s="222"/>
      <c r="P420" s="222"/>
      <c r="Q420" s="222"/>
      <c r="R420" s="222"/>
      <c r="S420" s="222"/>
      <c r="T420" s="223"/>
      <c r="AT420" s="224" t="s">
        <v>136</v>
      </c>
      <c r="AU420" s="224" t="s">
        <v>90</v>
      </c>
      <c r="AV420" s="14" t="s">
        <v>90</v>
      </c>
      <c r="AW420" s="14" t="s">
        <v>36</v>
      </c>
      <c r="AX420" s="14" t="s">
        <v>80</v>
      </c>
      <c r="AY420" s="224" t="s">
        <v>125</v>
      </c>
    </row>
    <row r="421" spans="1:65" s="13" customFormat="1" ht="11.25">
      <c r="B421" s="204"/>
      <c r="C421" s="205"/>
      <c r="D421" s="199" t="s">
        <v>136</v>
      </c>
      <c r="E421" s="206" t="s">
        <v>1</v>
      </c>
      <c r="F421" s="207" t="s">
        <v>157</v>
      </c>
      <c r="G421" s="205"/>
      <c r="H421" s="206" t="s">
        <v>1</v>
      </c>
      <c r="I421" s="208"/>
      <c r="J421" s="205"/>
      <c r="K421" s="205"/>
      <c r="L421" s="209"/>
      <c r="M421" s="210"/>
      <c r="N421" s="211"/>
      <c r="O421" s="211"/>
      <c r="P421" s="211"/>
      <c r="Q421" s="211"/>
      <c r="R421" s="211"/>
      <c r="S421" s="211"/>
      <c r="T421" s="212"/>
      <c r="AT421" s="213" t="s">
        <v>136</v>
      </c>
      <c r="AU421" s="213" t="s">
        <v>90</v>
      </c>
      <c r="AV421" s="13" t="s">
        <v>88</v>
      </c>
      <c r="AW421" s="13" t="s">
        <v>36</v>
      </c>
      <c r="AX421" s="13" t="s">
        <v>80</v>
      </c>
      <c r="AY421" s="213" t="s">
        <v>125</v>
      </c>
    </row>
    <row r="422" spans="1:65" s="14" customFormat="1" ht="11.25">
      <c r="B422" s="214"/>
      <c r="C422" s="215"/>
      <c r="D422" s="199" t="s">
        <v>136</v>
      </c>
      <c r="E422" s="216" t="s">
        <v>1</v>
      </c>
      <c r="F422" s="217" t="s">
        <v>406</v>
      </c>
      <c r="G422" s="215"/>
      <c r="H422" s="218">
        <v>6.3</v>
      </c>
      <c r="I422" s="219"/>
      <c r="J422" s="215"/>
      <c r="K422" s="215"/>
      <c r="L422" s="220"/>
      <c r="M422" s="221"/>
      <c r="N422" s="222"/>
      <c r="O422" s="222"/>
      <c r="P422" s="222"/>
      <c r="Q422" s="222"/>
      <c r="R422" s="222"/>
      <c r="S422" s="222"/>
      <c r="T422" s="223"/>
      <c r="AT422" s="224" t="s">
        <v>136</v>
      </c>
      <c r="AU422" s="224" t="s">
        <v>90</v>
      </c>
      <c r="AV422" s="14" t="s">
        <v>90</v>
      </c>
      <c r="AW422" s="14" t="s">
        <v>36</v>
      </c>
      <c r="AX422" s="14" t="s">
        <v>80</v>
      </c>
      <c r="AY422" s="224" t="s">
        <v>125</v>
      </c>
    </row>
    <row r="423" spans="1:65" s="13" customFormat="1" ht="11.25">
      <c r="B423" s="204"/>
      <c r="C423" s="205"/>
      <c r="D423" s="199" t="s">
        <v>136</v>
      </c>
      <c r="E423" s="206" t="s">
        <v>1</v>
      </c>
      <c r="F423" s="207" t="s">
        <v>138</v>
      </c>
      <c r="G423" s="205"/>
      <c r="H423" s="206" t="s">
        <v>1</v>
      </c>
      <c r="I423" s="208"/>
      <c r="J423" s="205"/>
      <c r="K423" s="205"/>
      <c r="L423" s="209"/>
      <c r="M423" s="210"/>
      <c r="N423" s="211"/>
      <c r="O423" s="211"/>
      <c r="P423" s="211"/>
      <c r="Q423" s="211"/>
      <c r="R423" s="211"/>
      <c r="S423" s="211"/>
      <c r="T423" s="212"/>
      <c r="AT423" s="213" t="s">
        <v>136</v>
      </c>
      <c r="AU423" s="213" t="s">
        <v>90</v>
      </c>
      <c r="AV423" s="13" t="s">
        <v>88</v>
      </c>
      <c r="AW423" s="13" t="s">
        <v>36</v>
      </c>
      <c r="AX423" s="13" t="s">
        <v>80</v>
      </c>
      <c r="AY423" s="213" t="s">
        <v>125</v>
      </c>
    </row>
    <row r="424" spans="1:65" s="14" customFormat="1" ht="11.25">
      <c r="B424" s="214"/>
      <c r="C424" s="215"/>
      <c r="D424" s="199" t="s">
        <v>136</v>
      </c>
      <c r="E424" s="216" t="s">
        <v>1</v>
      </c>
      <c r="F424" s="217" t="s">
        <v>165</v>
      </c>
      <c r="G424" s="215"/>
      <c r="H424" s="218">
        <v>117</v>
      </c>
      <c r="I424" s="219"/>
      <c r="J424" s="215"/>
      <c r="K424" s="215"/>
      <c r="L424" s="220"/>
      <c r="M424" s="221"/>
      <c r="N424" s="222"/>
      <c r="O424" s="222"/>
      <c r="P424" s="222"/>
      <c r="Q424" s="222"/>
      <c r="R424" s="222"/>
      <c r="S424" s="222"/>
      <c r="T424" s="223"/>
      <c r="AT424" s="224" t="s">
        <v>136</v>
      </c>
      <c r="AU424" s="224" t="s">
        <v>90</v>
      </c>
      <c r="AV424" s="14" t="s">
        <v>90</v>
      </c>
      <c r="AW424" s="14" t="s">
        <v>36</v>
      </c>
      <c r="AX424" s="14" t="s">
        <v>80</v>
      </c>
      <c r="AY424" s="224" t="s">
        <v>125</v>
      </c>
    </row>
    <row r="425" spans="1:65" s="15" customFormat="1" ht="11.25">
      <c r="B425" s="225"/>
      <c r="C425" s="226"/>
      <c r="D425" s="199" t="s">
        <v>136</v>
      </c>
      <c r="E425" s="227" t="s">
        <v>1</v>
      </c>
      <c r="F425" s="228" t="s">
        <v>140</v>
      </c>
      <c r="G425" s="226"/>
      <c r="H425" s="229">
        <v>774.3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AT425" s="235" t="s">
        <v>136</v>
      </c>
      <c r="AU425" s="235" t="s">
        <v>90</v>
      </c>
      <c r="AV425" s="15" t="s">
        <v>132</v>
      </c>
      <c r="AW425" s="15" t="s">
        <v>36</v>
      </c>
      <c r="AX425" s="15" t="s">
        <v>88</v>
      </c>
      <c r="AY425" s="235" t="s">
        <v>125</v>
      </c>
    </row>
    <row r="426" spans="1:65" s="2" customFormat="1" ht="24.2" customHeight="1">
      <c r="A426" s="34"/>
      <c r="B426" s="35"/>
      <c r="C426" s="186" t="s">
        <v>407</v>
      </c>
      <c r="D426" s="186" t="s">
        <v>127</v>
      </c>
      <c r="E426" s="187" t="s">
        <v>408</v>
      </c>
      <c r="F426" s="188" t="s">
        <v>409</v>
      </c>
      <c r="G426" s="189" t="s">
        <v>130</v>
      </c>
      <c r="H426" s="190">
        <v>774.3</v>
      </c>
      <c r="I426" s="191"/>
      <c r="J426" s="192">
        <f>ROUND(I426*H426,2)</f>
        <v>0</v>
      </c>
      <c r="K426" s="188" t="s">
        <v>131</v>
      </c>
      <c r="L426" s="39"/>
      <c r="M426" s="193" t="s">
        <v>1</v>
      </c>
      <c r="N426" s="194" t="s">
        <v>45</v>
      </c>
      <c r="O426" s="71"/>
      <c r="P426" s="195">
        <f>O426*H426</f>
        <v>0</v>
      </c>
      <c r="Q426" s="195">
        <v>6.0099999999999997E-3</v>
      </c>
      <c r="R426" s="195">
        <f>Q426*H426</f>
        <v>4.6535429999999991</v>
      </c>
      <c r="S426" s="195">
        <v>0</v>
      </c>
      <c r="T426" s="196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7" t="s">
        <v>132</v>
      </c>
      <c r="AT426" s="197" t="s">
        <v>127</v>
      </c>
      <c r="AU426" s="197" t="s">
        <v>90</v>
      </c>
      <c r="AY426" s="17" t="s">
        <v>125</v>
      </c>
      <c r="BE426" s="198">
        <f>IF(N426="základní",J426,0)</f>
        <v>0</v>
      </c>
      <c r="BF426" s="198">
        <f>IF(N426="snížená",J426,0)</f>
        <v>0</v>
      </c>
      <c r="BG426" s="198">
        <f>IF(N426="zákl. přenesená",J426,0)</f>
        <v>0</v>
      </c>
      <c r="BH426" s="198">
        <f>IF(N426="sníž. přenesená",J426,0)</f>
        <v>0</v>
      </c>
      <c r="BI426" s="198">
        <f>IF(N426="nulová",J426,0)</f>
        <v>0</v>
      </c>
      <c r="BJ426" s="17" t="s">
        <v>88</v>
      </c>
      <c r="BK426" s="198">
        <f>ROUND(I426*H426,2)</f>
        <v>0</v>
      </c>
      <c r="BL426" s="17" t="s">
        <v>132</v>
      </c>
      <c r="BM426" s="197" t="s">
        <v>410</v>
      </c>
    </row>
    <row r="427" spans="1:65" s="2" customFormat="1" ht="19.5">
      <c r="A427" s="34"/>
      <c r="B427" s="35"/>
      <c r="C427" s="36"/>
      <c r="D427" s="199" t="s">
        <v>134</v>
      </c>
      <c r="E427" s="36"/>
      <c r="F427" s="200" t="s">
        <v>411</v>
      </c>
      <c r="G427" s="36"/>
      <c r="H427" s="36"/>
      <c r="I427" s="201"/>
      <c r="J427" s="36"/>
      <c r="K427" s="36"/>
      <c r="L427" s="39"/>
      <c r="M427" s="202"/>
      <c r="N427" s="203"/>
      <c r="O427" s="71"/>
      <c r="P427" s="71"/>
      <c r="Q427" s="71"/>
      <c r="R427" s="71"/>
      <c r="S427" s="71"/>
      <c r="T427" s="72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134</v>
      </c>
      <c r="AU427" s="17" t="s">
        <v>90</v>
      </c>
    </row>
    <row r="428" spans="1:65" s="13" customFormat="1" ht="11.25">
      <c r="B428" s="204"/>
      <c r="C428" s="205"/>
      <c r="D428" s="199" t="s">
        <v>136</v>
      </c>
      <c r="E428" s="206" t="s">
        <v>1</v>
      </c>
      <c r="F428" s="207" t="s">
        <v>379</v>
      </c>
      <c r="G428" s="205"/>
      <c r="H428" s="206" t="s">
        <v>1</v>
      </c>
      <c r="I428" s="208"/>
      <c r="J428" s="205"/>
      <c r="K428" s="205"/>
      <c r="L428" s="209"/>
      <c r="M428" s="210"/>
      <c r="N428" s="211"/>
      <c r="O428" s="211"/>
      <c r="P428" s="211"/>
      <c r="Q428" s="211"/>
      <c r="R428" s="211"/>
      <c r="S428" s="211"/>
      <c r="T428" s="212"/>
      <c r="AT428" s="213" t="s">
        <v>136</v>
      </c>
      <c r="AU428" s="213" t="s">
        <v>90</v>
      </c>
      <c r="AV428" s="13" t="s">
        <v>88</v>
      </c>
      <c r="AW428" s="13" t="s">
        <v>36</v>
      </c>
      <c r="AX428" s="13" t="s">
        <v>80</v>
      </c>
      <c r="AY428" s="213" t="s">
        <v>125</v>
      </c>
    </row>
    <row r="429" spans="1:65" s="13" customFormat="1" ht="11.25">
      <c r="B429" s="204"/>
      <c r="C429" s="205"/>
      <c r="D429" s="199" t="s">
        <v>136</v>
      </c>
      <c r="E429" s="206" t="s">
        <v>1</v>
      </c>
      <c r="F429" s="207" t="s">
        <v>153</v>
      </c>
      <c r="G429" s="205"/>
      <c r="H429" s="206" t="s">
        <v>1</v>
      </c>
      <c r="I429" s="208"/>
      <c r="J429" s="205"/>
      <c r="K429" s="205"/>
      <c r="L429" s="209"/>
      <c r="M429" s="210"/>
      <c r="N429" s="211"/>
      <c r="O429" s="211"/>
      <c r="P429" s="211"/>
      <c r="Q429" s="211"/>
      <c r="R429" s="211"/>
      <c r="S429" s="211"/>
      <c r="T429" s="212"/>
      <c r="AT429" s="213" t="s">
        <v>136</v>
      </c>
      <c r="AU429" s="213" t="s">
        <v>90</v>
      </c>
      <c r="AV429" s="13" t="s">
        <v>88</v>
      </c>
      <c r="AW429" s="13" t="s">
        <v>36</v>
      </c>
      <c r="AX429" s="13" t="s">
        <v>80</v>
      </c>
      <c r="AY429" s="213" t="s">
        <v>125</v>
      </c>
    </row>
    <row r="430" spans="1:65" s="14" customFormat="1" ht="11.25">
      <c r="B430" s="214"/>
      <c r="C430" s="215"/>
      <c r="D430" s="199" t="s">
        <v>136</v>
      </c>
      <c r="E430" s="216" t="s">
        <v>1</v>
      </c>
      <c r="F430" s="217" t="s">
        <v>405</v>
      </c>
      <c r="G430" s="215"/>
      <c r="H430" s="218">
        <v>644.70000000000005</v>
      </c>
      <c r="I430" s="219"/>
      <c r="J430" s="215"/>
      <c r="K430" s="215"/>
      <c r="L430" s="220"/>
      <c r="M430" s="221"/>
      <c r="N430" s="222"/>
      <c r="O430" s="222"/>
      <c r="P430" s="222"/>
      <c r="Q430" s="222"/>
      <c r="R430" s="222"/>
      <c r="S430" s="222"/>
      <c r="T430" s="223"/>
      <c r="AT430" s="224" t="s">
        <v>136</v>
      </c>
      <c r="AU430" s="224" t="s">
        <v>90</v>
      </c>
      <c r="AV430" s="14" t="s">
        <v>90</v>
      </c>
      <c r="AW430" s="14" t="s">
        <v>36</v>
      </c>
      <c r="AX430" s="14" t="s">
        <v>80</v>
      </c>
      <c r="AY430" s="224" t="s">
        <v>125</v>
      </c>
    </row>
    <row r="431" spans="1:65" s="13" customFormat="1" ht="11.25">
      <c r="B431" s="204"/>
      <c r="C431" s="205"/>
      <c r="D431" s="199" t="s">
        <v>136</v>
      </c>
      <c r="E431" s="206" t="s">
        <v>1</v>
      </c>
      <c r="F431" s="207" t="s">
        <v>155</v>
      </c>
      <c r="G431" s="205"/>
      <c r="H431" s="206" t="s">
        <v>1</v>
      </c>
      <c r="I431" s="208"/>
      <c r="J431" s="205"/>
      <c r="K431" s="205"/>
      <c r="L431" s="209"/>
      <c r="M431" s="210"/>
      <c r="N431" s="211"/>
      <c r="O431" s="211"/>
      <c r="P431" s="211"/>
      <c r="Q431" s="211"/>
      <c r="R431" s="211"/>
      <c r="S431" s="211"/>
      <c r="T431" s="212"/>
      <c r="AT431" s="213" t="s">
        <v>136</v>
      </c>
      <c r="AU431" s="213" t="s">
        <v>90</v>
      </c>
      <c r="AV431" s="13" t="s">
        <v>88</v>
      </c>
      <c r="AW431" s="13" t="s">
        <v>36</v>
      </c>
      <c r="AX431" s="13" t="s">
        <v>80</v>
      </c>
      <c r="AY431" s="213" t="s">
        <v>125</v>
      </c>
    </row>
    <row r="432" spans="1:65" s="14" customFormat="1" ht="11.25">
      <c r="B432" s="214"/>
      <c r="C432" s="215"/>
      <c r="D432" s="199" t="s">
        <v>136</v>
      </c>
      <c r="E432" s="216" t="s">
        <v>1</v>
      </c>
      <c r="F432" s="217" t="s">
        <v>406</v>
      </c>
      <c r="G432" s="215"/>
      <c r="H432" s="218">
        <v>6.3</v>
      </c>
      <c r="I432" s="219"/>
      <c r="J432" s="215"/>
      <c r="K432" s="215"/>
      <c r="L432" s="220"/>
      <c r="M432" s="221"/>
      <c r="N432" s="222"/>
      <c r="O432" s="222"/>
      <c r="P432" s="222"/>
      <c r="Q432" s="222"/>
      <c r="R432" s="222"/>
      <c r="S432" s="222"/>
      <c r="T432" s="223"/>
      <c r="AT432" s="224" t="s">
        <v>136</v>
      </c>
      <c r="AU432" s="224" t="s">
        <v>90</v>
      </c>
      <c r="AV432" s="14" t="s">
        <v>90</v>
      </c>
      <c r="AW432" s="14" t="s">
        <v>36</v>
      </c>
      <c r="AX432" s="14" t="s">
        <v>80</v>
      </c>
      <c r="AY432" s="224" t="s">
        <v>125</v>
      </c>
    </row>
    <row r="433" spans="1:65" s="13" customFormat="1" ht="11.25">
      <c r="B433" s="204"/>
      <c r="C433" s="205"/>
      <c r="D433" s="199" t="s">
        <v>136</v>
      </c>
      <c r="E433" s="206" t="s">
        <v>1</v>
      </c>
      <c r="F433" s="207" t="s">
        <v>157</v>
      </c>
      <c r="G433" s="205"/>
      <c r="H433" s="206" t="s">
        <v>1</v>
      </c>
      <c r="I433" s="208"/>
      <c r="J433" s="205"/>
      <c r="K433" s="205"/>
      <c r="L433" s="209"/>
      <c r="M433" s="210"/>
      <c r="N433" s="211"/>
      <c r="O433" s="211"/>
      <c r="P433" s="211"/>
      <c r="Q433" s="211"/>
      <c r="R433" s="211"/>
      <c r="S433" s="211"/>
      <c r="T433" s="212"/>
      <c r="AT433" s="213" t="s">
        <v>136</v>
      </c>
      <c r="AU433" s="213" t="s">
        <v>90</v>
      </c>
      <c r="AV433" s="13" t="s">
        <v>88</v>
      </c>
      <c r="AW433" s="13" t="s">
        <v>36</v>
      </c>
      <c r="AX433" s="13" t="s">
        <v>80</v>
      </c>
      <c r="AY433" s="213" t="s">
        <v>125</v>
      </c>
    </row>
    <row r="434" spans="1:65" s="14" customFormat="1" ht="11.25">
      <c r="B434" s="214"/>
      <c r="C434" s="215"/>
      <c r="D434" s="199" t="s">
        <v>136</v>
      </c>
      <c r="E434" s="216" t="s">
        <v>1</v>
      </c>
      <c r="F434" s="217" t="s">
        <v>406</v>
      </c>
      <c r="G434" s="215"/>
      <c r="H434" s="218">
        <v>6.3</v>
      </c>
      <c r="I434" s="219"/>
      <c r="J434" s="215"/>
      <c r="K434" s="215"/>
      <c r="L434" s="220"/>
      <c r="M434" s="221"/>
      <c r="N434" s="222"/>
      <c r="O434" s="222"/>
      <c r="P434" s="222"/>
      <c r="Q434" s="222"/>
      <c r="R434" s="222"/>
      <c r="S434" s="222"/>
      <c r="T434" s="223"/>
      <c r="AT434" s="224" t="s">
        <v>136</v>
      </c>
      <c r="AU434" s="224" t="s">
        <v>90</v>
      </c>
      <c r="AV434" s="14" t="s">
        <v>90</v>
      </c>
      <c r="AW434" s="14" t="s">
        <v>36</v>
      </c>
      <c r="AX434" s="14" t="s">
        <v>80</v>
      </c>
      <c r="AY434" s="224" t="s">
        <v>125</v>
      </c>
    </row>
    <row r="435" spans="1:65" s="13" customFormat="1" ht="11.25">
      <c r="B435" s="204"/>
      <c r="C435" s="205"/>
      <c r="D435" s="199" t="s">
        <v>136</v>
      </c>
      <c r="E435" s="206" t="s">
        <v>1</v>
      </c>
      <c r="F435" s="207" t="s">
        <v>138</v>
      </c>
      <c r="G435" s="205"/>
      <c r="H435" s="206" t="s">
        <v>1</v>
      </c>
      <c r="I435" s="208"/>
      <c r="J435" s="205"/>
      <c r="K435" s="205"/>
      <c r="L435" s="209"/>
      <c r="M435" s="210"/>
      <c r="N435" s="211"/>
      <c r="O435" s="211"/>
      <c r="P435" s="211"/>
      <c r="Q435" s="211"/>
      <c r="R435" s="211"/>
      <c r="S435" s="211"/>
      <c r="T435" s="212"/>
      <c r="AT435" s="213" t="s">
        <v>136</v>
      </c>
      <c r="AU435" s="213" t="s">
        <v>90</v>
      </c>
      <c r="AV435" s="13" t="s">
        <v>88</v>
      </c>
      <c r="AW435" s="13" t="s">
        <v>36</v>
      </c>
      <c r="AX435" s="13" t="s">
        <v>80</v>
      </c>
      <c r="AY435" s="213" t="s">
        <v>125</v>
      </c>
    </row>
    <row r="436" spans="1:65" s="14" customFormat="1" ht="11.25">
      <c r="B436" s="214"/>
      <c r="C436" s="215"/>
      <c r="D436" s="199" t="s">
        <v>136</v>
      </c>
      <c r="E436" s="216" t="s">
        <v>1</v>
      </c>
      <c r="F436" s="217" t="s">
        <v>165</v>
      </c>
      <c r="G436" s="215"/>
      <c r="H436" s="218">
        <v>117</v>
      </c>
      <c r="I436" s="219"/>
      <c r="J436" s="215"/>
      <c r="K436" s="215"/>
      <c r="L436" s="220"/>
      <c r="M436" s="221"/>
      <c r="N436" s="222"/>
      <c r="O436" s="222"/>
      <c r="P436" s="222"/>
      <c r="Q436" s="222"/>
      <c r="R436" s="222"/>
      <c r="S436" s="222"/>
      <c r="T436" s="223"/>
      <c r="AT436" s="224" t="s">
        <v>136</v>
      </c>
      <c r="AU436" s="224" t="s">
        <v>90</v>
      </c>
      <c r="AV436" s="14" t="s">
        <v>90</v>
      </c>
      <c r="AW436" s="14" t="s">
        <v>36</v>
      </c>
      <c r="AX436" s="14" t="s">
        <v>80</v>
      </c>
      <c r="AY436" s="224" t="s">
        <v>125</v>
      </c>
    </row>
    <row r="437" spans="1:65" s="15" customFormat="1" ht="11.25">
      <c r="B437" s="225"/>
      <c r="C437" s="226"/>
      <c r="D437" s="199" t="s">
        <v>136</v>
      </c>
      <c r="E437" s="227" t="s">
        <v>1</v>
      </c>
      <c r="F437" s="228" t="s">
        <v>140</v>
      </c>
      <c r="G437" s="226"/>
      <c r="H437" s="229">
        <v>774.3</v>
      </c>
      <c r="I437" s="230"/>
      <c r="J437" s="226"/>
      <c r="K437" s="226"/>
      <c r="L437" s="231"/>
      <c r="M437" s="232"/>
      <c r="N437" s="233"/>
      <c r="O437" s="233"/>
      <c r="P437" s="233"/>
      <c r="Q437" s="233"/>
      <c r="R437" s="233"/>
      <c r="S437" s="233"/>
      <c r="T437" s="234"/>
      <c r="AT437" s="235" t="s">
        <v>136</v>
      </c>
      <c r="AU437" s="235" t="s">
        <v>90</v>
      </c>
      <c r="AV437" s="15" t="s">
        <v>132</v>
      </c>
      <c r="AW437" s="15" t="s">
        <v>36</v>
      </c>
      <c r="AX437" s="15" t="s">
        <v>88</v>
      </c>
      <c r="AY437" s="235" t="s">
        <v>125</v>
      </c>
    </row>
    <row r="438" spans="1:65" s="2" customFormat="1" ht="24.2" customHeight="1">
      <c r="A438" s="34"/>
      <c r="B438" s="35"/>
      <c r="C438" s="186" t="s">
        <v>412</v>
      </c>
      <c r="D438" s="186" t="s">
        <v>127</v>
      </c>
      <c r="E438" s="187" t="s">
        <v>413</v>
      </c>
      <c r="F438" s="188" t="s">
        <v>414</v>
      </c>
      <c r="G438" s="189" t="s">
        <v>130</v>
      </c>
      <c r="H438" s="190">
        <v>1737.5</v>
      </c>
      <c r="I438" s="191"/>
      <c r="J438" s="192">
        <f>ROUND(I438*H438,2)</f>
        <v>0</v>
      </c>
      <c r="K438" s="188" t="s">
        <v>131</v>
      </c>
      <c r="L438" s="39"/>
      <c r="M438" s="193" t="s">
        <v>1</v>
      </c>
      <c r="N438" s="194" t="s">
        <v>45</v>
      </c>
      <c r="O438" s="71"/>
      <c r="P438" s="195">
        <f>O438*H438</f>
        <v>0</v>
      </c>
      <c r="Q438" s="195">
        <v>7.1000000000000002E-4</v>
      </c>
      <c r="R438" s="195">
        <f>Q438*H438</f>
        <v>1.233625</v>
      </c>
      <c r="S438" s="195">
        <v>0</v>
      </c>
      <c r="T438" s="196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97" t="s">
        <v>132</v>
      </c>
      <c r="AT438" s="197" t="s">
        <v>127</v>
      </c>
      <c r="AU438" s="197" t="s">
        <v>90</v>
      </c>
      <c r="AY438" s="17" t="s">
        <v>125</v>
      </c>
      <c r="BE438" s="198">
        <f>IF(N438="základní",J438,0)</f>
        <v>0</v>
      </c>
      <c r="BF438" s="198">
        <f>IF(N438="snížená",J438,0)</f>
        <v>0</v>
      </c>
      <c r="BG438" s="198">
        <f>IF(N438="zákl. přenesená",J438,0)</f>
        <v>0</v>
      </c>
      <c r="BH438" s="198">
        <f>IF(N438="sníž. přenesená",J438,0)</f>
        <v>0</v>
      </c>
      <c r="BI438" s="198">
        <f>IF(N438="nulová",J438,0)</f>
        <v>0</v>
      </c>
      <c r="BJ438" s="17" t="s">
        <v>88</v>
      </c>
      <c r="BK438" s="198">
        <f>ROUND(I438*H438,2)</f>
        <v>0</v>
      </c>
      <c r="BL438" s="17" t="s">
        <v>132</v>
      </c>
      <c r="BM438" s="197" t="s">
        <v>415</v>
      </c>
    </row>
    <row r="439" spans="1:65" s="2" customFormat="1" ht="19.5">
      <c r="A439" s="34"/>
      <c r="B439" s="35"/>
      <c r="C439" s="36"/>
      <c r="D439" s="199" t="s">
        <v>134</v>
      </c>
      <c r="E439" s="36"/>
      <c r="F439" s="200" t="s">
        <v>416</v>
      </c>
      <c r="G439" s="36"/>
      <c r="H439" s="36"/>
      <c r="I439" s="201"/>
      <c r="J439" s="36"/>
      <c r="K439" s="36"/>
      <c r="L439" s="39"/>
      <c r="M439" s="202"/>
      <c r="N439" s="203"/>
      <c r="O439" s="71"/>
      <c r="P439" s="71"/>
      <c r="Q439" s="71"/>
      <c r="R439" s="71"/>
      <c r="S439" s="71"/>
      <c r="T439" s="72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134</v>
      </c>
      <c r="AU439" s="17" t="s">
        <v>90</v>
      </c>
    </row>
    <row r="440" spans="1:65" s="13" customFormat="1" ht="11.25">
      <c r="B440" s="204"/>
      <c r="C440" s="205"/>
      <c r="D440" s="199" t="s">
        <v>136</v>
      </c>
      <c r="E440" s="206" t="s">
        <v>1</v>
      </c>
      <c r="F440" s="207" t="s">
        <v>137</v>
      </c>
      <c r="G440" s="205"/>
      <c r="H440" s="206" t="s">
        <v>1</v>
      </c>
      <c r="I440" s="208"/>
      <c r="J440" s="205"/>
      <c r="K440" s="205"/>
      <c r="L440" s="209"/>
      <c r="M440" s="210"/>
      <c r="N440" s="211"/>
      <c r="O440" s="211"/>
      <c r="P440" s="211"/>
      <c r="Q440" s="211"/>
      <c r="R440" s="211"/>
      <c r="S440" s="211"/>
      <c r="T440" s="212"/>
      <c r="AT440" s="213" t="s">
        <v>136</v>
      </c>
      <c r="AU440" s="213" t="s">
        <v>90</v>
      </c>
      <c r="AV440" s="13" t="s">
        <v>88</v>
      </c>
      <c r="AW440" s="13" t="s">
        <v>36</v>
      </c>
      <c r="AX440" s="13" t="s">
        <v>80</v>
      </c>
      <c r="AY440" s="213" t="s">
        <v>125</v>
      </c>
    </row>
    <row r="441" spans="1:65" s="13" customFormat="1" ht="11.25">
      <c r="B441" s="204"/>
      <c r="C441" s="205"/>
      <c r="D441" s="199" t="s">
        <v>136</v>
      </c>
      <c r="E441" s="206" t="s">
        <v>1</v>
      </c>
      <c r="F441" s="207" t="s">
        <v>152</v>
      </c>
      <c r="G441" s="205"/>
      <c r="H441" s="206" t="s">
        <v>1</v>
      </c>
      <c r="I441" s="208"/>
      <c r="J441" s="205"/>
      <c r="K441" s="205"/>
      <c r="L441" s="209"/>
      <c r="M441" s="210"/>
      <c r="N441" s="211"/>
      <c r="O441" s="211"/>
      <c r="P441" s="211"/>
      <c r="Q441" s="211"/>
      <c r="R441" s="211"/>
      <c r="S441" s="211"/>
      <c r="T441" s="212"/>
      <c r="AT441" s="213" t="s">
        <v>136</v>
      </c>
      <c r="AU441" s="213" t="s">
        <v>90</v>
      </c>
      <c r="AV441" s="13" t="s">
        <v>88</v>
      </c>
      <c r="AW441" s="13" t="s">
        <v>36</v>
      </c>
      <c r="AX441" s="13" t="s">
        <v>80</v>
      </c>
      <c r="AY441" s="213" t="s">
        <v>125</v>
      </c>
    </row>
    <row r="442" spans="1:65" s="13" customFormat="1" ht="11.25">
      <c r="B442" s="204"/>
      <c r="C442" s="205"/>
      <c r="D442" s="199" t="s">
        <v>136</v>
      </c>
      <c r="E442" s="206" t="s">
        <v>1</v>
      </c>
      <c r="F442" s="207" t="s">
        <v>153</v>
      </c>
      <c r="G442" s="205"/>
      <c r="H442" s="206" t="s">
        <v>1</v>
      </c>
      <c r="I442" s="208"/>
      <c r="J442" s="205"/>
      <c r="K442" s="205"/>
      <c r="L442" s="209"/>
      <c r="M442" s="210"/>
      <c r="N442" s="211"/>
      <c r="O442" s="211"/>
      <c r="P442" s="211"/>
      <c r="Q442" s="211"/>
      <c r="R442" s="211"/>
      <c r="S442" s="211"/>
      <c r="T442" s="212"/>
      <c r="AT442" s="213" t="s">
        <v>136</v>
      </c>
      <c r="AU442" s="213" t="s">
        <v>90</v>
      </c>
      <c r="AV442" s="13" t="s">
        <v>88</v>
      </c>
      <c r="AW442" s="13" t="s">
        <v>36</v>
      </c>
      <c r="AX442" s="13" t="s">
        <v>80</v>
      </c>
      <c r="AY442" s="213" t="s">
        <v>125</v>
      </c>
    </row>
    <row r="443" spans="1:65" s="14" customFormat="1" ht="11.25">
      <c r="B443" s="214"/>
      <c r="C443" s="215"/>
      <c r="D443" s="199" t="s">
        <v>136</v>
      </c>
      <c r="E443" s="216" t="s">
        <v>1</v>
      </c>
      <c r="F443" s="217" t="s">
        <v>171</v>
      </c>
      <c r="G443" s="215"/>
      <c r="H443" s="218">
        <v>1699.5</v>
      </c>
      <c r="I443" s="219"/>
      <c r="J443" s="215"/>
      <c r="K443" s="215"/>
      <c r="L443" s="220"/>
      <c r="M443" s="221"/>
      <c r="N443" s="222"/>
      <c r="O443" s="222"/>
      <c r="P443" s="222"/>
      <c r="Q443" s="222"/>
      <c r="R443" s="222"/>
      <c r="S443" s="222"/>
      <c r="T443" s="223"/>
      <c r="AT443" s="224" t="s">
        <v>136</v>
      </c>
      <c r="AU443" s="224" t="s">
        <v>90</v>
      </c>
      <c r="AV443" s="14" t="s">
        <v>90</v>
      </c>
      <c r="AW443" s="14" t="s">
        <v>36</v>
      </c>
      <c r="AX443" s="14" t="s">
        <v>80</v>
      </c>
      <c r="AY443" s="224" t="s">
        <v>125</v>
      </c>
    </row>
    <row r="444" spans="1:65" s="13" customFormat="1" ht="11.25">
      <c r="B444" s="204"/>
      <c r="C444" s="205"/>
      <c r="D444" s="199" t="s">
        <v>136</v>
      </c>
      <c r="E444" s="206" t="s">
        <v>1</v>
      </c>
      <c r="F444" s="207" t="s">
        <v>155</v>
      </c>
      <c r="G444" s="205"/>
      <c r="H444" s="206" t="s">
        <v>1</v>
      </c>
      <c r="I444" s="208"/>
      <c r="J444" s="205"/>
      <c r="K444" s="205"/>
      <c r="L444" s="209"/>
      <c r="M444" s="210"/>
      <c r="N444" s="211"/>
      <c r="O444" s="211"/>
      <c r="P444" s="211"/>
      <c r="Q444" s="211"/>
      <c r="R444" s="211"/>
      <c r="S444" s="211"/>
      <c r="T444" s="212"/>
      <c r="AT444" s="213" t="s">
        <v>136</v>
      </c>
      <c r="AU444" s="213" t="s">
        <v>90</v>
      </c>
      <c r="AV444" s="13" t="s">
        <v>88</v>
      </c>
      <c r="AW444" s="13" t="s">
        <v>36</v>
      </c>
      <c r="AX444" s="13" t="s">
        <v>80</v>
      </c>
      <c r="AY444" s="213" t="s">
        <v>125</v>
      </c>
    </row>
    <row r="445" spans="1:65" s="14" customFormat="1" ht="11.25">
      <c r="B445" s="214"/>
      <c r="C445" s="215"/>
      <c r="D445" s="199" t="s">
        <v>136</v>
      </c>
      <c r="E445" s="216" t="s">
        <v>1</v>
      </c>
      <c r="F445" s="217" t="s">
        <v>172</v>
      </c>
      <c r="G445" s="215"/>
      <c r="H445" s="218">
        <v>10.5</v>
      </c>
      <c r="I445" s="219"/>
      <c r="J445" s="215"/>
      <c r="K445" s="215"/>
      <c r="L445" s="220"/>
      <c r="M445" s="221"/>
      <c r="N445" s="222"/>
      <c r="O445" s="222"/>
      <c r="P445" s="222"/>
      <c r="Q445" s="222"/>
      <c r="R445" s="222"/>
      <c r="S445" s="222"/>
      <c r="T445" s="223"/>
      <c r="AT445" s="224" t="s">
        <v>136</v>
      </c>
      <c r="AU445" s="224" t="s">
        <v>90</v>
      </c>
      <c r="AV445" s="14" t="s">
        <v>90</v>
      </c>
      <c r="AW445" s="14" t="s">
        <v>36</v>
      </c>
      <c r="AX445" s="14" t="s">
        <v>80</v>
      </c>
      <c r="AY445" s="224" t="s">
        <v>125</v>
      </c>
    </row>
    <row r="446" spans="1:65" s="13" customFormat="1" ht="11.25">
      <c r="B446" s="204"/>
      <c r="C446" s="205"/>
      <c r="D446" s="199" t="s">
        <v>136</v>
      </c>
      <c r="E446" s="206" t="s">
        <v>1</v>
      </c>
      <c r="F446" s="207" t="s">
        <v>173</v>
      </c>
      <c r="G446" s="205"/>
      <c r="H446" s="206" t="s">
        <v>1</v>
      </c>
      <c r="I446" s="208"/>
      <c r="J446" s="205"/>
      <c r="K446" s="205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136</v>
      </c>
      <c r="AU446" s="213" t="s">
        <v>90</v>
      </c>
      <c r="AV446" s="13" t="s">
        <v>88</v>
      </c>
      <c r="AW446" s="13" t="s">
        <v>36</v>
      </c>
      <c r="AX446" s="13" t="s">
        <v>80</v>
      </c>
      <c r="AY446" s="213" t="s">
        <v>125</v>
      </c>
    </row>
    <row r="447" spans="1:65" s="14" customFormat="1" ht="11.25">
      <c r="B447" s="214"/>
      <c r="C447" s="215"/>
      <c r="D447" s="199" t="s">
        <v>136</v>
      </c>
      <c r="E447" s="216" t="s">
        <v>1</v>
      </c>
      <c r="F447" s="217" t="s">
        <v>174</v>
      </c>
      <c r="G447" s="215"/>
      <c r="H447" s="218">
        <v>27.5</v>
      </c>
      <c r="I447" s="219"/>
      <c r="J447" s="215"/>
      <c r="K447" s="215"/>
      <c r="L447" s="220"/>
      <c r="M447" s="221"/>
      <c r="N447" s="222"/>
      <c r="O447" s="222"/>
      <c r="P447" s="222"/>
      <c r="Q447" s="222"/>
      <c r="R447" s="222"/>
      <c r="S447" s="222"/>
      <c r="T447" s="223"/>
      <c r="AT447" s="224" t="s">
        <v>136</v>
      </c>
      <c r="AU447" s="224" t="s">
        <v>90</v>
      </c>
      <c r="AV447" s="14" t="s">
        <v>90</v>
      </c>
      <c r="AW447" s="14" t="s">
        <v>36</v>
      </c>
      <c r="AX447" s="14" t="s">
        <v>80</v>
      </c>
      <c r="AY447" s="224" t="s">
        <v>125</v>
      </c>
    </row>
    <row r="448" spans="1:65" s="15" customFormat="1" ht="11.25">
      <c r="B448" s="225"/>
      <c r="C448" s="226"/>
      <c r="D448" s="199" t="s">
        <v>136</v>
      </c>
      <c r="E448" s="227" t="s">
        <v>1</v>
      </c>
      <c r="F448" s="228" t="s">
        <v>140</v>
      </c>
      <c r="G448" s="226"/>
      <c r="H448" s="229">
        <v>1737.5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AT448" s="235" t="s">
        <v>136</v>
      </c>
      <c r="AU448" s="235" t="s">
        <v>90</v>
      </c>
      <c r="AV448" s="15" t="s">
        <v>132</v>
      </c>
      <c r="AW448" s="15" t="s">
        <v>4</v>
      </c>
      <c r="AX448" s="15" t="s">
        <v>88</v>
      </c>
      <c r="AY448" s="235" t="s">
        <v>125</v>
      </c>
    </row>
    <row r="449" spans="1:65" s="2" customFormat="1" ht="33" customHeight="1">
      <c r="A449" s="34"/>
      <c r="B449" s="35"/>
      <c r="C449" s="186" t="s">
        <v>417</v>
      </c>
      <c r="D449" s="186" t="s">
        <v>127</v>
      </c>
      <c r="E449" s="187" t="s">
        <v>418</v>
      </c>
      <c r="F449" s="188" t="s">
        <v>419</v>
      </c>
      <c r="G449" s="189" t="s">
        <v>130</v>
      </c>
      <c r="H449" s="190">
        <v>1737.5</v>
      </c>
      <c r="I449" s="191"/>
      <c r="J449" s="192">
        <f>ROUND(I449*H449,2)</f>
        <v>0</v>
      </c>
      <c r="K449" s="188" t="s">
        <v>131</v>
      </c>
      <c r="L449" s="39"/>
      <c r="M449" s="193" t="s">
        <v>1</v>
      </c>
      <c r="N449" s="194" t="s">
        <v>45</v>
      </c>
      <c r="O449" s="71"/>
      <c r="P449" s="195">
        <f>O449*H449</f>
        <v>0</v>
      </c>
      <c r="Q449" s="195">
        <v>0</v>
      </c>
      <c r="R449" s="195">
        <f>Q449*H449</f>
        <v>0</v>
      </c>
      <c r="S449" s="195">
        <v>0</v>
      </c>
      <c r="T449" s="196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7" t="s">
        <v>132</v>
      </c>
      <c r="AT449" s="197" t="s">
        <v>127</v>
      </c>
      <c r="AU449" s="197" t="s">
        <v>90</v>
      </c>
      <c r="AY449" s="17" t="s">
        <v>125</v>
      </c>
      <c r="BE449" s="198">
        <f>IF(N449="základní",J449,0)</f>
        <v>0</v>
      </c>
      <c r="BF449" s="198">
        <f>IF(N449="snížená",J449,0)</f>
        <v>0</v>
      </c>
      <c r="BG449" s="198">
        <f>IF(N449="zákl. přenesená",J449,0)</f>
        <v>0</v>
      </c>
      <c r="BH449" s="198">
        <f>IF(N449="sníž. přenesená",J449,0)</f>
        <v>0</v>
      </c>
      <c r="BI449" s="198">
        <f>IF(N449="nulová",J449,0)</f>
        <v>0</v>
      </c>
      <c r="BJ449" s="17" t="s">
        <v>88</v>
      </c>
      <c r="BK449" s="198">
        <f>ROUND(I449*H449,2)</f>
        <v>0</v>
      </c>
      <c r="BL449" s="17" t="s">
        <v>132</v>
      </c>
      <c r="BM449" s="197" t="s">
        <v>420</v>
      </c>
    </row>
    <row r="450" spans="1:65" s="2" customFormat="1" ht="29.25">
      <c r="A450" s="34"/>
      <c r="B450" s="35"/>
      <c r="C450" s="36"/>
      <c r="D450" s="199" t="s">
        <v>134</v>
      </c>
      <c r="E450" s="36"/>
      <c r="F450" s="200" t="s">
        <v>421</v>
      </c>
      <c r="G450" s="36"/>
      <c r="H450" s="36"/>
      <c r="I450" s="201"/>
      <c r="J450" s="36"/>
      <c r="K450" s="36"/>
      <c r="L450" s="39"/>
      <c r="M450" s="202"/>
      <c r="N450" s="203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134</v>
      </c>
      <c r="AU450" s="17" t="s">
        <v>90</v>
      </c>
    </row>
    <row r="451" spans="1:65" s="13" customFormat="1" ht="11.25">
      <c r="B451" s="204"/>
      <c r="C451" s="205"/>
      <c r="D451" s="199" t="s">
        <v>136</v>
      </c>
      <c r="E451" s="206" t="s">
        <v>1</v>
      </c>
      <c r="F451" s="207" t="s">
        <v>137</v>
      </c>
      <c r="G451" s="205"/>
      <c r="H451" s="206" t="s">
        <v>1</v>
      </c>
      <c r="I451" s="208"/>
      <c r="J451" s="205"/>
      <c r="K451" s="205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136</v>
      </c>
      <c r="AU451" s="213" t="s">
        <v>90</v>
      </c>
      <c r="AV451" s="13" t="s">
        <v>88</v>
      </c>
      <c r="AW451" s="13" t="s">
        <v>36</v>
      </c>
      <c r="AX451" s="13" t="s">
        <v>80</v>
      </c>
      <c r="AY451" s="213" t="s">
        <v>125</v>
      </c>
    </row>
    <row r="452" spans="1:65" s="13" customFormat="1" ht="11.25">
      <c r="B452" s="204"/>
      <c r="C452" s="205"/>
      <c r="D452" s="199" t="s">
        <v>136</v>
      </c>
      <c r="E452" s="206" t="s">
        <v>1</v>
      </c>
      <c r="F452" s="207" t="s">
        <v>152</v>
      </c>
      <c r="G452" s="205"/>
      <c r="H452" s="206" t="s">
        <v>1</v>
      </c>
      <c r="I452" s="208"/>
      <c r="J452" s="205"/>
      <c r="K452" s="205"/>
      <c r="L452" s="209"/>
      <c r="M452" s="210"/>
      <c r="N452" s="211"/>
      <c r="O452" s="211"/>
      <c r="P452" s="211"/>
      <c r="Q452" s="211"/>
      <c r="R452" s="211"/>
      <c r="S452" s="211"/>
      <c r="T452" s="212"/>
      <c r="AT452" s="213" t="s">
        <v>136</v>
      </c>
      <c r="AU452" s="213" t="s">
        <v>90</v>
      </c>
      <c r="AV452" s="13" t="s">
        <v>88</v>
      </c>
      <c r="AW452" s="13" t="s">
        <v>36</v>
      </c>
      <c r="AX452" s="13" t="s">
        <v>80</v>
      </c>
      <c r="AY452" s="213" t="s">
        <v>125</v>
      </c>
    </row>
    <row r="453" spans="1:65" s="13" customFormat="1" ht="11.25">
      <c r="B453" s="204"/>
      <c r="C453" s="205"/>
      <c r="D453" s="199" t="s">
        <v>136</v>
      </c>
      <c r="E453" s="206" t="s">
        <v>1</v>
      </c>
      <c r="F453" s="207" t="s">
        <v>153</v>
      </c>
      <c r="G453" s="205"/>
      <c r="H453" s="206" t="s">
        <v>1</v>
      </c>
      <c r="I453" s="208"/>
      <c r="J453" s="205"/>
      <c r="K453" s="205"/>
      <c r="L453" s="209"/>
      <c r="M453" s="210"/>
      <c r="N453" s="211"/>
      <c r="O453" s="211"/>
      <c r="P453" s="211"/>
      <c r="Q453" s="211"/>
      <c r="R453" s="211"/>
      <c r="S453" s="211"/>
      <c r="T453" s="212"/>
      <c r="AT453" s="213" t="s">
        <v>136</v>
      </c>
      <c r="AU453" s="213" t="s">
        <v>90</v>
      </c>
      <c r="AV453" s="13" t="s">
        <v>88</v>
      </c>
      <c r="AW453" s="13" t="s">
        <v>36</v>
      </c>
      <c r="AX453" s="13" t="s">
        <v>80</v>
      </c>
      <c r="AY453" s="213" t="s">
        <v>125</v>
      </c>
    </row>
    <row r="454" spans="1:65" s="14" customFormat="1" ht="11.25">
      <c r="B454" s="214"/>
      <c r="C454" s="215"/>
      <c r="D454" s="199" t="s">
        <v>136</v>
      </c>
      <c r="E454" s="216" t="s">
        <v>1</v>
      </c>
      <c r="F454" s="217" t="s">
        <v>171</v>
      </c>
      <c r="G454" s="215"/>
      <c r="H454" s="218">
        <v>1699.5</v>
      </c>
      <c r="I454" s="219"/>
      <c r="J454" s="215"/>
      <c r="K454" s="215"/>
      <c r="L454" s="220"/>
      <c r="M454" s="221"/>
      <c r="N454" s="222"/>
      <c r="O454" s="222"/>
      <c r="P454" s="222"/>
      <c r="Q454" s="222"/>
      <c r="R454" s="222"/>
      <c r="S454" s="222"/>
      <c r="T454" s="223"/>
      <c r="AT454" s="224" t="s">
        <v>136</v>
      </c>
      <c r="AU454" s="224" t="s">
        <v>90</v>
      </c>
      <c r="AV454" s="14" t="s">
        <v>90</v>
      </c>
      <c r="AW454" s="14" t="s">
        <v>36</v>
      </c>
      <c r="AX454" s="14" t="s">
        <v>80</v>
      </c>
      <c r="AY454" s="224" t="s">
        <v>125</v>
      </c>
    </row>
    <row r="455" spans="1:65" s="13" customFormat="1" ht="11.25">
      <c r="B455" s="204"/>
      <c r="C455" s="205"/>
      <c r="D455" s="199" t="s">
        <v>136</v>
      </c>
      <c r="E455" s="206" t="s">
        <v>1</v>
      </c>
      <c r="F455" s="207" t="s">
        <v>155</v>
      </c>
      <c r="G455" s="205"/>
      <c r="H455" s="206" t="s">
        <v>1</v>
      </c>
      <c r="I455" s="208"/>
      <c r="J455" s="205"/>
      <c r="K455" s="205"/>
      <c r="L455" s="209"/>
      <c r="M455" s="210"/>
      <c r="N455" s="211"/>
      <c r="O455" s="211"/>
      <c r="P455" s="211"/>
      <c r="Q455" s="211"/>
      <c r="R455" s="211"/>
      <c r="S455" s="211"/>
      <c r="T455" s="212"/>
      <c r="AT455" s="213" t="s">
        <v>136</v>
      </c>
      <c r="AU455" s="213" t="s">
        <v>90</v>
      </c>
      <c r="AV455" s="13" t="s">
        <v>88</v>
      </c>
      <c r="AW455" s="13" t="s">
        <v>36</v>
      </c>
      <c r="AX455" s="13" t="s">
        <v>80</v>
      </c>
      <c r="AY455" s="213" t="s">
        <v>125</v>
      </c>
    </row>
    <row r="456" spans="1:65" s="14" customFormat="1" ht="11.25">
      <c r="B456" s="214"/>
      <c r="C456" s="215"/>
      <c r="D456" s="199" t="s">
        <v>136</v>
      </c>
      <c r="E456" s="216" t="s">
        <v>1</v>
      </c>
      <c r="F456" s="217" t="s">
        <v>172</v>
      </c>
      <c r="G456" s="215"/>
      <c r="H456" s="218">
        <v>10.5</v>
      </c>
      <c r="I456" s="219"/>
      <c r="J456" s="215"/>
      <c r="K456" s="215"/>
      <c r="L456" s="220"/>
      <c r="M456" s="221"/>
      <c r="N456" s="222"/>
      <c r="O456" s="222"/>
      <c r="P456" s="222"/>
      <c r="Q456" s="222"/>
      <c r="R456" s="222"/>
      <c r="S456" s="222"/>
      <c r="T456" s="223"/>
      <c r="AT456" s="224" t="s">
        <v>136</v>
      </c>
      <c r="AU456" s="224" t="s">
        <v>90</v>
      </c>
      <c r="AV456" s="14" t="s">
        <v>90</v>
      </c>
      <c r="AW456" s="14" t="s">
        <v>36</v>
      </c>
      <c r="AX456" s="14" t="s">
        <v>80</v>
      </c>
      <c r="AY456" s="224" t="s">
        <v>125</v>
      </c>
    </row>
    <row r="457" spans="1:65" s="13" customFormat="1" ht="11.25">
      <c r="B457" s="204"/>
      <c r="C457" s="205"/>
      <c r="D457" s="199" t="s">
        <v>136</v>
      </c>
      <c r="E457" s="206" t="s">
        <v>1</v>
      </c>
      <c r="F457" s="207" t="s">
        <v>173</v>
      </c>
      <c r="G457" s="205"/>
      <c r="H457" s="206" t="s">
        <v>1</v>
      </c>
      <c r="I457" s="208"/>
      <c r="J457" s="205"/>
      <c r="K457" s="205"/>
      <c r="L457" s="209"/>
      <c r="M457" s="210"/>
      <c r="N457" s="211"/>
      <c r="O457" s="211"/>
      <c r="P457" s="211"/>
      <c r="Q457" s="211"/>
      <c r="R457" s="211"/>
      <c r="S457" s="211"/>
      <c r="T457" s="212"/>
      <c r="AT457" s="213" t="s">
        <v>136</v>
      </c>
      <c r="AU457" s="213" t="s">
        <v>90</v>
      </c>
      <c r="AV457" s="13" t="s">
        <v>88</v>
      </c>
      <c r="AW457" s="13" t="s">
        <v>36</v>
      </c>
      <c r="AX457" s="13" t="s">
        <v>80</v>
      </c>
      <c r="AY457" s="213" t="s">
        <v>125</v>
      </c>
    </row>
    <row r="458" spans="1:65" s="14" customFormat="1" ht="11.25">
      <c r="B458" s="214"/>
      <c r="C458" s="215"/>
      <c r="D458" s="199" t="s">
        <v>136</v>
      </c>
      <c r="E458" s="216" t="s">
        <v>1</v>
      </c>
      <c r="F458" s="217" t="s">
        <v>174</v>
      </c>
      <c r="G458" s="215"/>
      <c r="H458" s="218">
        <v>27.5</v>
      </c>
      <c r="I458" s="219"/>
      <c r="J458" s="215"/>
      <c r="K458" s="215"/>
      <c r="L458" s="220"/>
      <c r="M458" s="221"/>
      <c r="N458" s="222"/>
      <c r="O458" s="222"/>
      <c r="P458" s="222"/>
      <c r="Q458" s="222"/>
      <c r="R458" s="222"/>
      <c r="S458" s="222"/>
      <c r="T458" s="223"/>
      <c r="AT458" s="224" t="s">
        <v>136</v>
      </c>
      <c r="AU458" s="224" t="s">
        <v>90</v>
      </c>
      <c r="AV458" s="14" t="s">
        <v>90</v>
      </c>
      <c r="AW458" s="14" t="s">
        <v>36</v>
      </c>
      <c r="AX458" s="14" t="s">
        <v>80</v>
      </c>
      <c r="AY458" s="224" t="s">
        <v>125</v>
      </c>
    </row>
    <row r="459" spans="1:65" s="15" customFormat="1" ht="11.25">
      <c r="B459" s="225"/>
      <c r="C459" s="226"/>
      <c r="D459" s="199" t="s">
        <v>136</v>
      </c>
      <c r="E459" s="227" t="s">
        <v>1</v>
      </c>
      <c r="F459" s="228" t="s">
        <v>140</v>
      </c>
      <c r="G459" s="226"/>
      <c r="H459" s="229">
        <v>1737.5</v>
      </c>
      <c r="I459" s="230"/>
      <c r="J459" s="226"/>
      <c r="K459" s="226"/>
      <c r="L459" s="231"/>
      <c r="M459" s="232"/>
      <c r="N459" s="233"/>
      <c r="O459" s="233"/>
      <c r="P459" s="233"/>
      <c r="Q459" s="233"/>
      <c r="R459" s="233"/>
      <c r="S459" s="233"/>
      <c r="T459" s="234"/>
      <c r="AT459" s="235" t="s">
        <v>136</v>
      </c>
      <c r="AU459" s="235" t="s">
        <v>90</v>
      </c>
      <c r="AV459" s="15" t="s">
        <v>132</v>
      </c>
      <c r="AW459" s="15" t="s">
        <v>4</v>
      </c>
      <c r="AX459" s="15" t="s">
        <v>88</v>
      </c>
      <c r="AY459" s="235" t="s">
        <v>125</v>
      </c>
    </row>
    <row r="460" spans="1:65" s="2" customFormat="1" ht="24.2" customHeight="1">
      <c r="A460" s="34"/>
      <c r="B460" s="35"/>
      <c r="C460" s="186" t="s">
        <v>422</v>
      </c>
      <c r="D460" s="186" t="s">
        <v>127</v>
      </c>
      <c r="E460" s="187" t="s">
        <v>423</v>
      </c>
      <c r="F460" s="188" t="s">
        <v>424</v>
      </c>
      <c r="G460" s="189" t="s">
        <v>130</v>
      </c>
      <c r="H460" s="190">
        <v>22</v>
      </c>
      <c r="I460" s="191"/>
      <c r="J460" s="192">
        <f>ROUND(I460*H460,2)</f>
        <v>0</v>
      </c>
      <c r="K460" s="188" t="s">
        <v>131</v>
      </c>
      <c r="L460" s="39"/>
      <c r="M460" s="193" t="s">
        <v>1</v>
      </c>
      <c r="N460" s="194" t="s">
        <v>45</v>
      </c>
      <c r="O460" s="71"/>
      <c r="P460" s="195">
        <f>O460*H460</f>
        <v>0</v>
      </c>
      <c r="Q460" s="195">
        <v>8.9219999999999994E-2</v>
      </c>
      <c r="R460" s="195">
        <f>Q460*H460</f>
        <v>1.9628399999999999</v>
      </c>
      <c r="S460" s="195">
        <v>0</v>
      </c>
      <c r="T460" s="196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97" t="s">
        <v>132</v>
      </c>
      <c r="AT460" s="197" t="s">
        <v>127</v>
      </c>
      <c r="AU460" s="197" t="s">
        <v>90</v>
      </c>
      <c r="AY460" s="17" t="s">
        <v>125</v>
      </c>
      <c r="BE460" s="198">
        <f>IF(N460="základní",J460,0)</f>
        <v>0</v>
      </c>
      <c r="BF460" s="198">
        <f>IF(N460="snížená",J460,0)</f>
        <v>0</v>
      </c>
      <c r="BG460" s="198">
        <f>IF(N460="zákl. přenesená",J460,0)</f>
        <v>0</v>
      </c>
      <c r="BH460" s="198">
        <f>IF(N460="sníž. přenesená",J460,0)</f>
        <v>0</v>
      </c>
      <c r="BI460" s="198">
        <f>IF(N460="nulová",J460,0)</f>
        <v>0</v>
      </c>
      <c r="BJ460" s="17" t="s">
        <v>88</v>
      </c>
      <c r="BK460" s="198">
        <f>ROUND(I460*H460,2)</f>
        <v>0</v>
      </c>
      <c r="BL460" s="17" t="s">
        <v>132</v>
      </c>
      <c r="BM460" s="197" t="s">
        <v>425</v>
      </c>
    </row>
    <row r="461" spans="1:65" s="2" customFormat="1" ht="48.75">
      <c r="A461" s="34"/>
      <c r="B461" s="35"/>
      <c r="C461" s="36"/>
      <c r="D461" s="199" t="s">
        <v>134</v>
      </c>
      <c r="E461" s="36"/>
      <c r="F461" s="200" t="s">
        <v>426</v>
      </c>
      <c r="G461" s="36"/>
      <c r="H461" s="36"/>
      <c r="I461" s="201"/>
      <c r="J461" s="36"/>
      <c r="K461" s="36"/>
      <c r="L461" s="39"/>
      <c r="M461" s="202"/>
      <c r="N461" s="203"/>
      <c r="O461" s="71"/>
      <c r="P461" s="71"/>
      <c r="Q461" s="71"/>
      <c r="R461" s="71"/>
      <c r="S461" s="71"/>
      <c r="T461" s="72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134</v>
      </c>
      <c r="AU461" s="17" t="s">
        <v>90</v>
      </c>
    </row>
    <row r="462" spans="1:65" s="13" customFormat="1" ht="11.25">
      <c r="B462" s="204"/>
      <c r="C462" s="205"/>
      <c r="D462" s="199" t="s">
        <v>136</v>
      </c>
      <c r="E462" s="206" t="s">
        <v>1</v>
      </c>
      <c r="F462" s="207" t="s">
        <v>137</v>
      </c>
      <c r="G462" s="205"/>
      <c r="H462" s="206" t="s">
        <v>1</v>
      </c>
      <c r="I462" s="208"/>
      <c r="J462" s="205"/>
      <c r="K462" s="205"/>
      <c r="L462" s="209"/>
      <c r="M462" s="210"/>
      <c r="N462" s="211"/>
      <c r="O462" s="211"/>
      <c r="P462" s="211"/>
      <c r="Q462" s="211"/>
      <c r="R462" s="211"/>
      <c r="S462" s="211"/>
      <c r="T462" s="212"/>
      <c r="AT462" s="213" t="s">
        <v>136</v>
      </c>
      <c r="AU462" s="213" t="s">
        <v>90</v>
      </c>
      <c r="AV462" s="13" t="s">
        <v>88</v>
      </c>
      <c r="AW462" s="13" t="s">
        <v>36</v>
      </c>
      <c r="AX462" s="13" t="s">
        <v>80</v>
      </c>
      <c r="AY462" s="213" t="s">
        <v>125</v>
      </c>
    </row>
    <row r="463" spans="1:65" s="13" customFormat="1" ht="11.25">
      <c r="B463" s="204"/>
      <c r="C463" s="205"/>
      <c r="D463" s="199" t="s">
        <v>136</v>
      </c>
      <c r="E463" s="206" t="s">
        <v>1</v>
      </c>
      <c r="F463" s="207" t="s">
        <v>138</v>
      </c>
      <c r="G463" s="205"/>
      <c r="H463" s="206" t="s">
        <v>1</v>
      </c>
      <c r="I463" s="208"/>
      <c r="J463" s="205"/>
      <c r="K463" s="205"/>
      <c r="L463" s="209"/>
      <c r="M463" s="210"/>
      <c r="N463" s="211"/>
      <c r="O463" s="211"/>
      <c r="P463" s="211"/>
      <c r="Q463" s="211"/>
      <c r="R463" s="211"/>
      <c r="S463" s="211"/>
      <c r="T463" s="212"/>
      <c r="AT463" s="213" t="s">
        <v>136</v>
      </c>
      <c r="AU463" s="213" t="s">
        <v>90</v>
      </c>
      <c r="AV463" s="13" t="s">
        <v>88</v>
      </c>
      <c r="AW463" s="13" t="s">
        <v>36</v>
      </c>
      <c r="AX463" s="13" t="s">
        <v>80</v>
      </c>
      <c r="AY463" s="213" t="s">
        <v>125</v>
      </c>
    </row>
    <row r="464" spans="1:65" s="14" customFormat="1" ht="11.25">
      <c r="B464" s="214"/>
      <c r="C464" s="215"/>
      <c r="D464" s="199" t="s">
        <v>136</v>
      </c>
      <c r="E464" s="216" t="s">
        <v>1</v>
      </c>
      <c r="F464" s="217" t="s">
        <v>139</v>
      </c>
      <c r="G464" s="215"/>
      <c r="H464" s="218">
        <v>22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136</v>
      </c>
      <c r="AU464" s="224" t="s">
        <v>90</v>
      </c>
      <c r="AV464" s="14" t="s">
        <v>90</v>
      </c>
      <c r="AW464" s="14" t="s">
        <v>36</v>
      </c>
      <c r="AX464" s="14" t="s">
        <v>80</v>
      </c>
      <c r="AY464" s="224" t="s">
        <v>125</v>
      </c>
    </row>
    <row r="465" spans="1:65" s="15" customFormat="1" ht="11.25">
      <c r="B465" s="225"/>
      <c r="C465" s="226"/>
      <c r="D465" s="199" t="s">
        <v>136</v>
      </c>
      <c r="E465" s="227" t="s">
        <v>1</v>
      </c>
      <c r="F465" s="228" t="s">
        <v>140</v>
      </c>
      <c r="G465" s="226"/>
      <c r="H465" s="229">
        <v>22</v>
      </c>
      <c r="I465" s="230"/>
      <c r="J465" s="226"/>
      <c r="K465" s="226"/>
      <c r="L465" s="231"/>
      <c r="M465" s="232"/>
      <c r="N465" s="233"/>
      <c r="O465" s="233"/>
      <c r="P465" s="233"/>
      <c r="Q465" s="233"/>
      <c r="R465" s="233"/>
      <c r="S465" s="233"/>
      <c r="T465" s="234"/>
      <c r="AT465" s="235" t="s">
        <v>136</v>
      </c>
      <c r="AU465" s="235" t="s">
        <v>90</v>
      </c>
      <c r="AV465" s="15" t="s">
        <v>132</v>
      </c>
      <c r="AW465" s="15" t="s">
        <v>4</v>
      </c>
      <c r="AX465" s="15" t="s">
        <v>88</v>
      </c>
      <c r="AY465" s="235" t="s">
        <v>125</v>
      </c>
    </row>
    <row r="466" spans="1:65" s="2" customFormat="1" ht="16.5" customHeight="1">
      <c r="A466" s="34"/>
      <c r="B466" s="35"/>
      <c r="C466" s="236" t="s">
        <v>427</v>
      </c>
      <c r="D466" s="236" t="s">
        <v>316</v>
      </c>
      <c r="E466" s="237" t="s">
        <v>428</v>
      </c>
      <c r="F466" s="238" t="s">
        <v>429</v>
      </c>
      <c r="G466" s="239" t="s">
        <v>130</v>
      </c>
      <c r="H466" s="240">
        <v>22</v>
      </c>
      <c r="I466" s="241"/>
      <c r="J466" s="242">
        <f>ROUND(I466*H466,2)</f>
        <v>0</v>
      </c>
      <c r="K466" s="238" t="s">
        <v>1</v>
      </c>
      <c r="L466" s="243"/>
      <c r="M466" s="244" t="s">
        <v>1</v>
      </c>
      <c r="N466" s="245" t="s">
        <v>45</v>
      </c>
      <c r="O466" s="71"/>
      <c r="P466" s="195">
        <f>O466*H466</f>
        <v>0</v>
      </c>
      <c r="Q466" s="195">
        <v>0.113</v>
      </c>
      <c r="R466" s="195">
        <f>Q466*H466</f>
        <v>2.4860000000000002</v>
      </c>
      <c r="S466" s="195">
        <v>0</v>
      </c>
      <c r="T466" s="196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7" t="s">
        <v>188</v>
      </c>
      <c r="AT466" s="197" t="s">
        <v>316</v>
      </c>
      <c r="AU466" s="197" t="s">
        <v>90</v>
      </c>
      <c r="AY466" s="17" t="s">
        <v>125</v>
      </c>
      <c r="BE466" s="198">
        <f>IF(N466="základní",J466,0)</f>
        <v>0</v>
      </c>
      <c r="BF466" s="198">
        <f>IF(N466="snížená",J466,0)</f>
        <v>0</v>
      </c>
      <c r="BG466" s="198">
        <f>IF(N466="zákl. přenesená",J466,0)</f>
        <v>0</v>
      </c>
      <c r="BH466" s="198">
        <f>IF(N466="sníž. přenesená",J466,0)</f>
        <v>0</v>
      </c>
      <c r="BI466" s="198">
        <f>IF(N466="nulová",J466,0)</f>
        <v>0</v>
      </c>
      <c r="BJ466" s="17" t="s">
        <v>88</v>
      </c>
      <c r="BK466" s="198">
        <f>ROUND(I466*H466,2)</f>
        <v>0</v>
      </c>
      <c r="BL466" s="17" t="s">
        <v>132</v>
      </c>
      <c r="BM466" s="197" t="s">
        <v>430</v>
      </c>
    </row>
    <row r="467" spans="1:65" s="2" customFormat="1" ht="11.25">
      <c r="A467" s="34"/>
      <c r="B467" s="35"/>
      <c r="C467" s="36"/>
      <c r="D467" s="199" t="s">
        <v>134</v>
      </c>
      <c r="E467" s="36"/>
      <c r="F467" s="200" t="s">
        <v>431</v>
      </c>
      <c r="G467" s="36"/>
      <c r="H467" s="36"/>
      <c r="I467" s="201"/>
      <c r="J467" s="36"/>
      <c r="K467" s="36"/>
      <c r="L467" s="39"/>
      <c r="M467" s="202"/>
      <c r="N467" s="203"/>
      <c r="O467" s="71"/>
      <c r="P467" s="71"/>
      <c r="Q467" s="71"/>
      <c r="R467" s="71"/>
      <c r="S467" s="71"/>
      <c r="T467" s="72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134</v>
      </c>
      <c r="AU467" s="17" t="s">
        <v>90</v>
      </c>
    </row>
    <row r="468" spans="1:65" s="13" customFormat="1" ht="11.25">
      <c r="B468" s="204"/>
      <c r="C468" s="205"/>
      <c r="D468" s="199" t="s">
        <v>136</v>
      </c>
      <c r="E468" s="206" t="s">
        <v>1</v>
      </c>
      <c r="F468" s="207" t="s">
        <v>137</v>
      </c>
      <c r="G468" s="205"/>
      <c r="H468" s="206" t="s">
        <v>1</v>
      </c>
      <c r="I468" s="208"/>
      <c r="J468" s="205"/>
      <c r="K468" s="205"/>
      <c r="L468" s="209"/>
      <c r="M468" s="210"/>
      <c r="N468" s="211"/>
      <c r="O468" s="211"/>
      <c r="P468" s="211"/>
      <c r="Q468" s="211"/>
      <c r="R468" s="211"/>
      <c r="S468" s="211"/>
      <c r="T468" s="212"/>
      <c r="AT468" s="213" t="s">
        <v>136</v>
      </c>
      <c r="AU468" s="213" t="s">
        <v>90</v>
      </c>
      <c r="AV468" s="13" t="s">
        <v>88</v>
      </c>
      <c r="AW468" s="13" t="s">
        <v>36</v>
      </c>
      <c r="AX468" s="13" t="s">
        <v>80</v>
      </c>
      <c r="AY468" s="213" t="s">
        <v>125</v>
      </c>
    </row>
    <row r="469" spans="1:65" s="13" customFormat="1" ht="11.25">
      <c r="B469" s="204"/>
      <c r="C469" s="205"/>
      <c r="D469" s="199" t="s">
        <v>136</v>
      </c>
      <c r="E469" s="206" t="s">
        <v>1</v>
      </c>
      <c r="F469" s="207" t="s">
        <v>138</v>
      </c>
      <c r="G469" s="205"/>
      <c r="H469" s="206" t="s">
        <v>1</v>
      </c>
      <c r="I469" s="208"/>
      <c r="J469" s="205"/>
      <c r="K469" s="205"/>
      <c r="L469" s="209"/>
      <c r="M469" s="210"/>
      <c r="N469" s="211"/>
      <c r="O469" s="211"/>
      <c r="P469" s="211"/>
      <c r="Q469" s="211"/>
      <c r="R469" s="211"/>
      <c r="S469" s="211"/>
      <c r="T469" s="212"/>
      <c r="AT469" s="213" t="s">
        <v>136</v>
      </c>
      <c r="AU469" s="213" t="s">
        <v>90</v>
      </c>
      <c r="AV469" s="13" t="s">
        <v>88</v>
      </c>
      <c r="AW469" s="13" t="s">
        <v>36</v>
      </c>
      <c r="AX469" s="13" t="s">
        <v>80</v>
      </c>
      <c r="AY469" s="213" t="s">
        <v>125</v>
      </c>
    </row>
    <row r="470" spans="1:65" s="14" customFormat="1" ht="11.25">
      <c r="B470" s="214"/>
      <c r="C470" s="215"/>
      <c r="D470" s="199" t="s">
        <v>136</v>
      </c>
      <c r="E470" s="216" t="s">
        <v>1</v>
      </c>
      <c r="F470" s="217" t="s">
        <v>139</v>
      </c>
      <c r="G470" s="215"/>
      <c r="H470" s="218">
        <v>22</v>
      </c>
      <c r="I470" s="219"/>
      <c r="J470" s="215"/>
      <c r="K470" s="215"/>
      <c r="L470" s="220"/>
      <c r="M470" s="221"/>
      <c r="N470" s="222"/>
      <c r="O470" s="222"/>
      <c r="P470" s="222"/>
      <c r="Q470" s="222"/>
      <c r="R470" s="222"/>
      <c r="S470" s="222"/>
      <c r="T470" s="223"/>
      <c r="AT470" s="224" t="s">
        <v>136</v>
      </c>
      <c r="AU470" s="224" t="s">
        <v>90</v>
      </c>
      <c r="AV470" s="14" t="s">
        <v>90</v>
      </c>
      <c r="AW470" s="14" t="s">
        <v>36</v>
      </c>
      <c r="AX470" s="14" t="s">
        <v>80</v>
      </c>
      <c r="AY470" s="224" t="s">
        <v>125</v>
      </c>
    </row>
    <row r="471" spans="1:65" s="15" customFormat="1" ht="11.25">
      <c r="B471" s="225"/>
      <c r="C471" s="226"/>
      <c r="D471" s="199" t="s">
        <v>136</v>
      </c>
      <c r="E471" s="227" t="s">
        <v>1</v>
      </c>
      <c r="F471" s="228" t="s">
        <v>140</v>
      </c>
      <c r="G471" s="226"/>
      <c r="H471" s="229">
        <v>22</v>
      </c>
      <c r="I471" s="230"/>
      <c r="J471" s="226"/>
      <c r="K471" s="226"/>
      <c r="L471" s="231"/>
      <c r="M471" s="232"/>
      <c r="N471" s="233"/>
      <c r="O471" s="233"/>
      <c r="P471" s="233"/>
      <c r="Q471" s="233"/>
      <c r="R471" s="233"/>
      <c r="S471" s="233"/>
      <c r="T471" s="234"/>
      <c r="AT471" s="235" t="s">
        <v>136</v>
      </c>
      <c r="AU471" s="235" t="s">
        <v>90</v>
      </c>
      <c r="AV471" s="15" t="s">
        <v>132</v>
      </c>
      <c r="AW471" s="15" t="s">
        <v>4</v>
      </c>
      <c r="AX471" s="15" t="s">
        <v>88</v>
      </c>
      <c r="AY471" s="235" t="s">
        <v>125</v>
      </c>
    </row>
    <row r="472" spans="1:65" s="12" customFormat="1" ht="22.9" customHeight="1">
      <c r="B472" s="170"/>
      <c r="C472" s="171"/>
      <c r="D472" s="172" t="s">
        <v>79</v>
      </c>
      <c r="E472" s="184" t="s">
        <v>196</v>
      </c>
      <c r="F472" s="184" t="s">
        <v>432</v>
      </c>
      <c r="G472" s="171"/>
      <c r="H472" s="171"/>
      <c r="I472" s="174"/>
      <c r="J472" s="185">
        <f>BK472</f>
        <v>0</v>
      </c>
      <c r="K472" s="171"/>
      <c r="L472" s="176"/>
      <c r="M472" s="177"/>
      <c r="N472" s="178"/>
      <c r="O472" s="178"/>
      <c r="P472" s="179">
        <f>SUM(P473:P529)</f>
        <v>0</v>
      </c>
      <c r="Q472" s="178"/>
      <c r="R472" s="179">
        <f>SUM(R473:R529)</f>
        <v>7.8835999999999995</v>
      </c>
      <c r="S472" s="178"/>
      <c r="T472" s="180">
        <f>SUM(T473:T529)</f>
        <v>0</v>
      </c>
      <c r="AR472" s="181" t="s">
        <v>88</v>
      </c>
      <c r="AT472" s="182" t="s">
        <v>79</v>
      </c>
      <c r="AU472" s="182" t="s">
        <v>88</v>
      </c>
      <c r="AY472" s="181" t="s">
        <v>125</v>
      </c>
      <c r="BK472" s="183">
        <f>SUM(BK473:BK529)</f>
        <v>0</v>
      </c>
    </row>
    <row r="473" spans="1:65" s="2" customFormat="1" ht="33" customHeight="1">
      <c r="A473" s="34"/>
      <c r="B473" s="35"/>
      <c r="C473" s="186" t="s">
        <v>433</v>
      </c>
      <c r="D473" s="186" t="s">
        <v>127</v>
      </c>
      <c r="E473" s="187" t="s">
        <v>434</v>
      </c>
      <c r="F473" s="188" t="s">
        <v>435</v>
      </c>
      <c r="G473" s="189" t="s">
        <v>178</v>
      </c>
      <c r="H473" s="190">
        <v>22</v>
      </c>
      <c r="I473" s="191"/>
      <c r="J473" s="192">
        <f>ROUND(I473*H473,2)</f>
        <v>0</v>
      </c>
      <c r="K473" s="188" t="s">
        <v>131</v>
      </c>
      <c r="L473" s="39"/>
      <c r="M473" s="193" t="s">
        <v>1</v>
      </c>
      <c r="N473" s="194" t="s">
        <v>45</v>
      </c>
      <c r="O473" s="71"/>
      <c r="P473" s="195">
        <f>O473*H473</f>
        <v>0</v>
      </c>
      <c r="Q473" s="195">
        <v>8.0879999999999994E-2</v>
      </c>
      <c r="R473" s="195">
        <f>Q473*H473</f>
        <v>1.7793599999999998</v>
      </c>
      <c r="S473" s="195">
        <v>0</v>
      </c>
      <c r="T473" s="196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7" t="s">
        <v>132</v>
      </c>
      <c r="AT473" s="197" t="s">
        <v>127</v>
      </c>
      <c r="AU473" s="197" t="s">
        <v>90</v>
      </c>
      <c r="AY473" s="17" t="s">
        <v>125</v>
      </c>
      <c r="BE473" s="198">
        <f>IF(N473="základní",J473,0)</f>
        <v>0</v>
      </c>
      <c r="BF473" s="198">
        <f>IF(N473="snížená",J473,0)</f>
        <v>0</v>
      </c>
      <c r="BG473" s="198">
        <f>IF(N473="zákl. přenesená",J473,0)</f>
        <v>0</v>
      </c>
      <c r="BH473" s="198">
        <f>IF(N473="sníž. přenesená",J473,0)</f>
        <v>0</v>
      </c>
      <c r="BI473" s="198">
        <f>IF(N473="nulová",J473,0)</f>
        <v>0</v>
      </c>
      <c r="BJ473" s="17" t="s">
        <v>88</v>
      </c>
      <c r="BK473" s="198">
        <f>ROUND(I473*H473,2)</f>
        <v>0</v>
      </c>
      <c r="BL473" s="17" t="s">
        <v>132</v>
      </c>
      <c r="BM473" s="197" t="s">
        <v>436</v>
      </c>
    </row>
    <row r="474" spans="1:65" s="2" customFormat="1" ht="39">
      <c r="A474" s="34"/>
      <c r="B474" s="35"/>
      <c r="C474" s="36"/>
      <c r="D474" s="199" t="s">
        <v>134</v>
      </c>
      <c r="E474" s="36"/>
      <c r="F474" s="200" t="s">
        <v>437</v>
      </c>
      <c r="G474" s="36"/>
      <c r="H474" s="36"/>
      <c r="I474" s="201"/>
      <c r="J474" s="36"/>
      <c r="K474" s="36"/>
      <c r="L474" s="39"/>
      <c r="M474" s="202"/>
      <c r="N474" s="203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134</v>
      </c>
      <c r="AU474" s="17" t="s">
        <v>90</v>
      </c>
    </row>
    <row r="475" spans="1:65" s="13" customFormat="1" ht="11.25">
      <c r="B475" s="204"/>
      <c r="C475" s="205"/>
      <c r="D475" s="199" t="s">
        <v>136</v>
      </c>
      <c r="E475" s="206" t="s">
        <v>1</v>
      </c>
      <c r="F475" s="207" t="s">
        <v>180</v>
      </c>
      <c r="G475" s="205"/>
      <c r="H475" s="206" t="s">
        <v>1</v>
      </c>
      <c r="I475" s="208"/>
      <c r="J475" s="205"/>
      <c r="K475" s="205"/>
      <c r="L475" s="209"/>
      <c r="M475" s="210"/>
      <c r="N475" s="211"/>
      <c r="O475" s="211"/>
      <c r="P475" s="211"/>
      <c r="Q475" s="211"/>
      <c r="R475" s="211"/>
      <c r="S475" s="211"/>
      <c r="T475" s="212"/>
      <c r="AT475" s="213" t="s">
        <v>136</v>
      </c>
      <c r="AU475" s="213" t="s">
        <v>90</v>
      </c>
      <c r="AV475" s="13" t="s">
        <v>88</v>
      </c>
      <c r="AW475" s="13" t="s">
        <v>36</v>
      </c>
      <c r="AX475" s="13" t="s">
        <v>80</v>
      </c>
      <c r="AY475" s="213" t="s">
        <v>125</v>
      </c>
    </row>
    <row r="476" spans="1:65" s="13" customFormat="1" ht="11.25">
      <c r="B476" s="204"/>
      <c r="C476" s="205"/>
      <c r="D476" s="199" t="s">
        <v>136</v>
      </c>
      <c r="E476" s="206" t="s">
        <v>1</v>
      </c>
      <c r="F476" s="207" t="s">
        <v>181</v>
      </c>
      <c r="G476" s="205"/>
      <c r="H476" s="206" t="s">
        <v>1</v>
      </c>
      <c r="I476" s="208"/>
      <c r="J476" s="205"/>
      <c r="K476" s="205"/>
      <c r="L476" s="209"/>
      <c r="M476" s="210"/>
      <c r="N476" s="211"/>
      <c r="O476" s="211"/>
      <c r="P476" s="211"/>
      <c r="Q476" s="211"/>
      <c r="R476" s="211"/>
      <c r="S476" s="211"/>
      <c r="T476" s="212"/>
      <c r="AT476" s="213" t="s">
        <v>136</v>
      </c>
      <c r="AU476" s="213" t="s">
        <v>90</v>
      </c>
      <c r="AV476" s="13" t="s">
        <v>88</v>
      </c>
      <c r="AW476" s="13" t="s">
        <v>36</v>
      </c>
      <c r="AX476" s="13" t="s">
        <v>80</v>
      </c>
      <c r="AY476" s="213" t="s">
        <v>125</v>
      </c>
    </row>
    <row r="477" spans="1:65" s="14" customFormat="1" ht="11.25">
      <c r="B477" s="214"/>
      <c r="C477" s="215"/>
      <c r="D477" s="199" t="s">
        <v>136</v>
      </c>
      <c r="E477" s="216" t="s">
        <v>1</v>
      </c>
      <c r="F477" s="217" t="s">
        <v>182</v>
      </c>
      <c r="G477" s="215"/>
      <c r="H477" s="218">
        <v>22</v>
      </c>
      <c r="I477" s="219"/>
      <c r="J477" s="215"/>
      <c r="K477" s="215"/>
      <c r="L477" s="220"/>
      <c r="M477" s="221"/>
      <c r="N477" s="222"/>
      <c r="O477" s="222"/>
      <c r="P477" s="222"/>
      <c r="Q477" s="222"/>
      <c r="R477" s="222"/>
      <c r="S477" s="222"/>
      <c r="T477" s="223"/>
      <c r="AT477" s="224" t="s">
        <v>136</v>
      </c>
      <c r="AU477" s="224" t="s">
        <v>90</v>
      </c>
      <c r="AV477" s="14" t="s">
        <v>90</v>
      </c>
      <c r="AW477" s="14" t="s">
        <v>36</v>
      </c>
      <c r="AX477" s="14" t="s">
        <v>80</v>
      </c>
      <c r="AY477" s="224" t="s">
        <v>125</v>
      </c>
    </row>
    <row r="478" spans="1:65" s="15" customFormat="1" ht="11.25">
      <c r="B478" s="225"/>
      <c r="C478" s="226"/>
      <c r="D478" s="199" t="s">
        <v>136</v>
      </c>
      <c r="E478" s="227" t="s">
        <v>1</v>
      </c>
      <c r="F478" s="228" t="s">
        <v>140</v>
      </c>
      <c r="G478" s="226"/>
      <c r="H478" s="229">
        <v>22</v>
      </c>
      <c r="I478" s="230"/>
      <c r="J478" s="226"/>
      <c r="K478" s="226"/>
      <c r="L478" s="231"/>
      <c r="M478" s="232"/>
      <c r="N478" s="233"/>
      <c r="O478" s="233"/>
      <c r="P478" s="233"/>
      <c r="Q478" s="233"/>
      <c r="R478" s="233"/>
      <c r="S478" s="233"/>
      <c r="T478" s="234"/>
      <c r="AT478" s="235" t="s">
        <v>136</v>
      </c>
      <c r="AU478" s="235" t="s">
        <v>90</v>
      </c>
      <c r="AV478" s="15" t="s">
        <v>132</v>
      </c>
      <c r="AW478" s="15" t="s">
        <v>36</v>
      </c>
      <c r="AX478" s="15" t="s">
        <v>88</v>
      </c>
      <c r="AY478" s="235" t="s">
        <v>125</v>
      </c>
    </row>
    <row r="479" spans="1:65" s="2" customFormat="1" ht="16.5" customHeight="1">
      <c r="A479" s="34"/>
      <c r="B479" s="35"/>
      <c r="C479" s="236" t="s">
        <v>438</v>
      </c>
      <c r="D479" s="236" t="s">
        <v>316</v>
      </c>
      <c r="E479" s="237" t="s">
        <v>439</v>
      </c>
      <c r="F479" s="238" t="s">
        <v>440</v>
      </c>
      <c r="G479" s="239" t="s">
        <v>178</v>
      </c>
      <c r="H479" s="240">
        <v>22</v>
      </c>
      <c r="I479" s="241"/>
      <c r="J479" s="242">
        <f>ROUND(I479*H479,2)</f>
        <v>0</v>
      </c>
      <c r="K479" s="238" t="s">
        <v>131</v>
      </c>
      <c r="L479" s="243"/>
      <c r="M479" s="244" t="s">
        <v>1</v>
      </c>
      <c r="N479" s="245" t="s">
        <v>45</v>
      </c>
      <c r="O479" s="71"/>
      <c r="P479" s="195">
        <f>O479*H479</f>
        <v>0</v>
      </c>
      <c r="Q479" s="195">
        <v>5.6000000000000001E-2</v>
      </c>
      <c r="R479" s="195">
        <f>Q479*H479</f>
        <v>1.232</v>
      </c>
      <c r="S479" s="195">
        <v>0</v>
      </c>
      <c r="T479" s="196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7" t="s">
        <v>188</v>
      </c>
      <c r="AT479" s="197" t="s">
        <v>316</v>
      </c>
      <c r="AU479" s="197" t="s">
        <v>90</v>
      </c>
      <c r="AY479" s="17" t="s">
        <v>125</v>
      </c>
      <c r="BE479" s="198">
        <f>IF(N479="základní",J479,0)</f>
        <v>0</v>
      </c>
      <c r="BF479" s="198">
        <f>IF(N479="snížená",J479,0)</f>
        <v>0</v>
      </c>
      <c r="BG479" s="198">
        <f>IF(N479="zákl. přenesená",J479,0)</f>
        <v>0</v>
      </c>
      <c r="BH479" s="198">
        <f>IF(N479="sníž. přenesená",J479,0)</f>
        <v>0</v>
      </c>
      <c r="BI479" s="198">
        <f>IF(N479="nulová",J479,0)</f>
        <v>0</v>
      </c>
      <c r="BJ479" s="17" t="s">
        <v>88</v>
      </c>
      <c r="BK479" s="198">
        <f>ROUND(I479*H479,2)</f>
        <v>0</v>
      </c>
      <c r="BL479" s="17" t="s">
        <v>132</v>
      </c>
      <c r="BM479" s="197" t="s">
        <v>441</v>
      </c>
    </row>
    <row r="480" spans="1:65" s="2" customFormat="1" ht="11.25">
      <c r="A480" s="34"/>
      <c r="B480" s="35"/>
      <c r="C480" s="36"/>
      <c r="D480" s="199" t="s">
        <v>134</v>
      </c>
      <c r="E480" s="36"/>
      <c r="F480" s="200" t="s">
        <v>440</v>
      </c>
      <c r="G480" s="36"/>
      <c r="H480" s="36"/>
      <c r="I480" s="201"/>
      <c r="J480" s="36"/>
      <c r="K480" s="36"/>
      <c r="L480" s="39"/>
      <c r="M480" s="202"/>
      <c r="N480" s="203"/>
      <c r="O480" s="71"/>
      <c r="P480" s="71"/>
      <c r="Q480" s="71"/>
      <c r="R480" s="71"/>
      <c r="S480" s="71"/>
      <c r="T480" s="72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134</v>
      </c>
      <c r="AU480" s="17" t="s">
        <v>90</v>
      </c>
    </row>
    <row r="481" spans="1:65" s="13" customFormat="1" ht="11.25">
      <c r="B481" s="204"/>
      <c r="C481" s="205"/>
      <c r="D481" s="199" t="s">
        <v>136</v>
      </c>
      <c r="E481" s="206" t="s">
        <v>1</v>
      </c>
      <c r="F481" s="207" t="s">
        <v>180</v>
      </c>
      <c r="G481" s="205"/>
      <c r="H481" s="206" t="s">
        <v>1</v>
      </c>
      <c r="I481" s="208"/>
      <c r="J481" s="205"/>
      <c r="K481" s="205"/>
      <c r="L481" s="209"/>
      <c r="M481" s="210"/>
      <c r="N481" s="211"/>
      <c r="O481" s="211"/>
      <c r="P481" s="211"/>
      <c r="Q481" s="211"/>
      <c r="R481" s="211"/>
      <c r="S481" s="211"/>
      <c r="T481" s="212"/>
      <c r="AT481" s="213" t="s">
        <v>136</v>
      </c>
      <c r="AU481" s="213" t="s">
        <v>90</v>
      </c>
      <c r="AV481" s="13" t="s">
        <v>88</v>
      </c>
      <c r="AW481" s="13" t="s">
        <v>36</v>
      </c>
      <c r="AX481" s="13" t="s">
        <v>80</v>
      </c>
      <c r="AY481" s="213" t="s">
        <v>125</v>
      </c>
    </row>
    <row r="482" spans="1:65" s="13" customFormat="1" ht="11.25">
      <c r="B482" s="204"/>
      <c r="C482" s="205"/>
      <c r="D482" s="199" t="s">
        <v>136</v>
      </c>
      <c r="E482" s="206" t="s">
        <v>1</v>
      </c>
      <c r="F482" s="207" t="s">
        <v>181</v>
      </c>
      <c r="G482" s="205"/>
      <c r="H482" s="206" t="s">
        <v>1</v>
      </c>
      <c r="I482" s="208"/>
      <c r="J482" s="205"/>
      <c r="K482" s="205"/>
      <c r="L482" s="209"/>
      <c r="M482" s="210"/>
      <c r="N482" s="211"/>
      <c r="O482" s="211"/>
      <c r="P482" s="211"/>
      <c r="Q482" s="211"/>
      <c r="R482" s="211"/>
      <c r="S482" s="211"/>
      <c r="T482" s="212"/>
      <c r="AT482" s="213" t="s">
        <v>136</v>
      </c>
      <c r="AU482" s="213" t="s">
        <v>90</v>
      </c>
      <c r="AV482" s="13" t="s">
        <v>88</v>
      </c>
      <c r="AW482" s="13" t="s">
        <v>36</v>
      </c>
      <c r="AX482" s="13" t="s">
        <v>80</v>
      </c>
      <c r="AY482" s="213" t="s">
        <v>125</v>
      </c>
    </row>
    <row r="483" spans="1:65" s="14" customFormat="1" ht="11.25">
      <c r="B483" s="214"/>
      <c r="C483" s="215"/>
      <c r="D483" s="199" t="s">
        <v>136</v>
      </c>
      <c r="E483" s="216" t="s">
        <v>1</v>
      </c>
      <c r="F483" s="217" t="s">
        <v>182</v>
      </c>
      <c r="G483" s="215"/>
      <c r="H483" s="218">
        <v>22</v>
      </c>
      <c r="I483" s="219"/>
      <c r="J483" s="215"/>
      <c r="K483" s="215"/>
      <c r="L483" s="220"/>
      <c r="M483" s="221"/>
      <c r="N483" s="222"/>
      <c r="O483" s="222"/>
      <c r="P483" s="222"/>
      <c r="Q483" s="222"/>
      <c r="R483" s="222"/>
      <c r="S483" s="222"/>
      <c r="T483" s="223"/>
      <c r="AT483" s="224" t="s">
        <v>136</v>
      </c>
      <c r="AU483" s="224" t="s">
        <v>90</v>
      </c>
      <c r="AV483" s="14" t="s">
        <v>90</v>
      </c>
      <c r="AW483" s="14" t="s">
        <v>36</v>
      </c>
      <c r="AX483" s="14" t="s">
        <v>80</v>
      </c>
      <c r="AY483" s="224" t="s">
        <v>125</v>
      </c>
    </row>
    <row r="484" spans="1:65" s="15" customFormat="1" ht="11.25">
      <c r="B484" s="225"/>
      <c r="C484" s="226"/>
      <c r="D484" s="199" t="s">
        <v>136</v>
      </c>
      <c r="E484" s="227" t="s">
        <v>1</v>
      </c>
      <c r="F484" s="228" t="s">
        <v>140</v>
      </c>
      <c r="G484" s="226"/>
      <c r="H484" s="229">
        <v>22</v>
      </c>
      <c r="I484" s="230"/>
      <c r="J484" s="226"/>
      <c r="K484" s="226"/>
      <c r="L484" s="231"/>
      <c r="M484" s="232"/>
      <c r="N484" s="233"/>
      <c r="O484" s="233"/>
      <c r="P484" s="233"/>
      <c r="Q484" s="233"/>
      <c r="R484" s="233"/>
      <c r="S484" s="233"/>
      <c r="T484" s="234"/>
      <c r="AT484" s="235" t="s">
        <v>136</v>
      </c>
      <c r="AU484" s="235" t="s">
        <v>90</v>
      </c>
      <c r="AV484" s="15" t="s">
        <v>132</v>
      </c>
      <c r="AW484" s="15" t="s">
        <v>36</v>
      </c>
      <c r="AX484" s="15" t="s">
        <v>88</v>
      </c>
      <c r="AY484" s="235" t="s">
        <v>125</v>
      </c>
    </row>
    <row r="485" spans="1:65" s="2" customFormat="1" ht="24.2" customHeight="1">
      <c r="A485" s="34"/>
      <c r="B485" s="35"/>
      <c r="C485" s="186" t="s">
        <v>442</v>
      </c>
      <c r="D485" s="186" t="s">
        <v>127</v>
      </c>
      <c r="E485" s="187" t="s">
        <v>443</v>
      </c>
      <c r="F485" s="188" t="s">
        <v>444</v>
      </c>
      <c r="G485" s="189" t="s">
        <v>178</v>
      </c>
      <c r="H485" s="190">
        <v>22</v>
      </c>
      <c r="I485" s="191"/>
      <c r="J485" s="192">
        <f>ROUND(I485*H485,2)</f>
        <v>0</v>
      </c>
      <c r="K485" s="188" t="s">
        <v>131</v>
      </c>
      <c r="L485" s="39"/>
      <c r="M485" s="193" t="s">
        <v>1</v>
      </c>
      <c r="N485" s="194" t="s">
        <v>45</v>
      </c>
      <c r="O485" s="71"/>
      <c r="P485" s="195">
        <f>O485*H485</f>
        <v>0</v>
      </c>
      <c r="Q485" s="195">
        <v>0.14066999999999999</v>
      </c>
      <c r="R485" s="195">
        <f>Q485*H485</f>
        <v>3.0947399999999998</v>
      </c>
      <c r="S485" s="195">
        <v>0</v>
      </c>
      <c r="T485" s="196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97" t="s">
        <v>132</v>
      </c>
      <c r="AT485" s="197" t="s">
        <v>127</v>
      </c>
      <c r="AU485" s="197" t="s">
        <v>90</v>
      </c>
      <c r="AY485" s="17" t="s">
        <v>125</v>
      </c>
      <c r="BE485" s="198">
        <f>IF(N485="základní",J485,0)</f>
        <v>0</v>
      </c>
      <c r="BF485" s="198">
        <f>IF(N485="snížená",J485,0)</f>
        <v>0</v>
      </c>
      <c r="BG485" s="198">
        <f>IF(N485="zákl. přenesená",J485,0)</f>
        <v>0</v>
      </c>
      <c r="BH485" s="198">
        <f>IF(N485="sníž. přenesená",J485,0)</f>
        <v>0</v>
      </c>
      <c r="BI485" s="198">
        <f>IF(N485="nulová",J485,0)</f>
        <v>0</v>
      </c>
      <c r="BJ485" s="17" t="s">
        <v>88</v>
      </c>
      <c r="BK485" s="198">
        <f>ROUND(I485*H485,2)</f>
        <v>0</v>
      </c>
      <c r="BL485" s="17" t="s">
        <v>132</v>
      </c>
      <c r="BM485" s="197" t="s">
        <v>445</v>
      </c>
    </row>
    <row r="486" spans="1:65" s="2" customFormat="1" ht="29.25">
      <c r="A486" s="34"/>
      <c r="B486" s="35"/>
      <c r="C486" s="36"/>
      <c r="D486" s="199" t="s">
        <v>134</v>
      </c>
      <c r="E486" s="36"/>
      <c r="F486" s="200" t="s">
        <v>446</v>
      </c>
      <c r="G486" s="36"/>
      <c r="H486" s="36"/>
      <c r="I486" s="201"/>
      <c r="J486" s="36"/>
      <c r="K486" s="36"/>
      <c r="L486" s="39"/>
      <c r="M486" s="202"/>
      <c r="N486" s="203"/>
      <c r="O486" s="71"/>
      <c r="P486" s="71"/>
      <c r="Q486" s="71"/>
      <c r="R486" s="71"/>
      <c r="S486" s="71"/>
      <c r="T486" s="72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T486" s="17" t="s">
        <v>134</v>
      </c>
      <c r="AU486" s="17" t="s">
        <v>90</v>
      </c>
    </row>
    <row r="487" spans="1:65" s="13" customFormat="1" ht="11.25">
      <c r="B487" s="204"/>
      <c r="C487" s="205"/>
      <c r="D487" s="199" t="s">
        <v>136</v>
      </c>
      <c r="E487" s="206" t="s">
        <v>1</v>
      </c>
      <c r="F487" s="207" t="s">
        <v>180</v>
      </c>
      <c r="G487" s="205"/>
      <c r="H487" s="206" t="s">
        <v>1</v>
      </c>
      <c r="I487" s="208"/>
      <c r="J487" s="205"/>
      <c r="K487" s="205"/>
      <c r="L487" s="209"/>
      <c r="M487" s="210"/>
      <c r="N487" s="211"/>
      <c r="O487" s="211"/>
      <c r="P487" s="211"/>
      <c r="Q487" s="211"/>
      <c r="R487" s="211"/>
      <c r="S487" s="211"/>
      <c r="T487" s="212"/>
      <c r="AT487" s="213" t="s">
        <v>136</v>
      </c>
      <c r="AU487" s="213" t="s">
        <v>90</v>
      </c>
      <c r="AV487" s="13" t="s">
        <v>88</v>
      </c>
      <c r="AW487" s="13" t="s">
        <v>36</v>
      </c>
      <c r="AX487" s="13" t="s">
        <v>80</v>
      </c>
      <c r="AY487" s="213" t="s">
        <v>125</v>
      </c>
    </row>
    <row r="488" spans="1:65" s="13" customFormat="1" ht="11.25">
      <c r="B488" s="204"/>
      <c r="C488" s="205"/>
      <c r="D488" s="199" t="s">
        <v>136</v>
      </c>
      <c r="E488" s="206" t="s">
        <v>1</v>
      </c>
      <c r="F488" s="207" t="s">
        <v>447</v>
      </c>
      <c r="G488" s="205"/>
      <c r="H488" s="206" t="s">
        <v>1</v>
      </c>
      <c r="I488" s="208"/>
      <c r="J488" s="205"/>
      <c r="K488" s="205"/>
      <c r="L488" s="209"/>
      <c r="M488" s="210"/>
      <c r="N488" s="211"/>
      <c r="O488" s="211"/>
      <c r="P488" s="211"/>
      <c r="Q488" s="211"/>
      <c r="R488" s="211"/>
      <c r="S488" s="211"/>
      <c r="T488" s="212"/>
      <c r="AT488" s="213" t="s">
        <v>136</v>
      </c>
      <c r="AU488" s="213" t="s">
        <v>90</v>
      </c>
      <c r="AV488" s="13" t="s">
        <v>88</v>
      </c>
      <c r="AW488" s="13" t="s">
        <v>36</v>
      </c>
      <c r="AX488" s="13" t="s">
        <v>80</v>
      </c>
      <c r="AY488" s="213" t="s">
        <v>125</v>
      </c>
    </row>
    <row r="489" spans="1:65" s="14" customFormat="1" ht="11.25">
      <c r="B489" s="214"/>
      <c r="C489" s="215"/>
      <c r="D489" s="199" t="s">
        <v>136</v>
      </c>
      <c r="E489" s="216" t="s">
        <v>1</v>
      </c>
      <c r="F489" s="217" t="s">
        <v>182</v>
      </c>
      <c r="G489" s="215"/>
      <c r="H489" s="218">
        <v>22</v>
      </c>
      <c r="I489" s="219"/>
      <c r="J489" s="215"/>
      <c r="K489" s="215"/>
      <c r="L489" s="220"/>
      <c r="M489" s="221"/>
      <c r="N489" s="222"/>
      <c r="O489" s="222"/>
      <c r="P489" s="222"/>
      <c r="Q489" s="222"/>
      <c r="R489" s="222"/>
      <c r="S489" s="222"/>
      <c r="T489" s="223"/>
      <c r="AT489" s="224" t="s">
        <v>136</v>
      </c>
      <c r="AU489" s="224" t="s">
        <v>90</v>
      </c>
      <c r="AV489" s="14" t="s">
        <v>90</v>
      </c>
      <c r="AW489" s="14" t="s">
        <v>36</v>
      </c>
      <c r="AX489" s="14" t="s">
        <v>80</v>
      </c>
      <c r="AY489" s="224" t="s">
        <v>125</v>
      </c>
    </row>
    <row r="490" spans="1:65" s="15" customFormat="1" ht="11.25">
      <c r="B490" s="225"/>
      <c r="C490" s="226"/>
      <c r="D490" s="199" t="s">
        <v>136</v>
      </c>
      <c r="E490" s="227" t="s">
        <v>1</v>
      </c>
      <c r="F490" s="228" t="s">
        <v>140</v>
      </c>
      <c r="G490" s="226"/>
      <c r="H490" s="229">
        <v>22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AT490" s="235" t="s">
        <v>136</v>
      </c>
      <c r="AU490" s="235" t="s">
        <v>90</v>
      </c>
      <c r="AV490" s="15" t="s">
        <v>132</v>
      </c>
      <c r="AW490" s="15" t="s">
        <v>36</v>
      </c>
      <c r="AX490" s="15" t="s">
        <v>88</v>
      </c>
      <c r="AY490" s="235" t="s">
        <v>125</v>
      </c>
    </row>
    <row r="491" spans="1:65" s="2" customFormat="1" ht="21.75" customHeight="1">
      <c r="A491" s="34"/>
      <c r="B491" s="35"/>
      <c r="C491" s="236" t="s">
        <v>448</v>
      </c>
      <c r="D491" s="236" t="s">
        <v>316</v>
      </c>
      <c r="E491" s="237" t="s">
        <v>449</v>
      </c>
      <c r="F491" s="238" t="s">
        <v>450</v>
      </c>
      <c r="G491" s="239" t="s">
        <v>178</v>
      </c>
      <c r="H491" s="240">
        <v>22</v>
      </c>
      <c r="I491" s="241"/>
      <c r="J491" s="242">
        <f>ROUND(I491*H491,2)</f>
        <v>0</v>
      </c>
      <c r="K491" s="238" t="s">
        <v>131</v>
      </c>
      <c r="L491" s="243"/>
      <c r="M491" s="244" t="s">
        <v>1</v>
      </c>
      <c r="N491" s="245" t="s">
        <v>45</v>
      </c>
      <c r="O491" s="71"/>
      <c r="P491" s="195">
        <f>O491*H491</f>
        <v>0</v>
      </c>
      <c r="Q491" s="195">
        <v>0.08</v>
      </c>
      <c r="R491" s="195">
        <f>Q491*H491</f>
        <v>1.76</v>
      </c>
      <c r="S491" s="195">
        <v>0</v>
      </c>
      <c r="T491" s="196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97" t="s">
        <v>188</v>
      </c>
      <c r="AT491" s="197" t="s">
        <v>316</v>
      </c>
      <c r="AU491" s="197" t="s">
        <v>90</v>
      </c>
      <c r="AY491" s="17" t="s">
        <v>125</v>
      </c>
      <c r="BE491" s="198">
        <f>IF(N491="základní",J491,0)</f>
        <v>0</v>
      </c>
      <c r="BF491" s="198">
        <f>IF(N491="snížená",J491,0)</f>
        <v>0</v>
      </c>
      <c r="BG491" s="198">
        <f>IF(N491="zákl. přenesená",J491,0)</f>
        <v>0</v>
      </c>
      <c r="BH491" s="198">
        <f>IF(N491="sníž. přenesená",J491,0)</f>
        <v>0</v>
      </c>
      <c r="BI491" s="198">
        <f>IF(N491="nulová",J491,0)</f>
        <v>0</v>
      </c>
      <c r="BJ491" s="17" t="s">
        <v>88</v>
      </c>
      <c r="BK491" s="198">
        <f>ROUND(I491*H491,2)</f>
        <v>0</v>
      </c>
      <c r="BL491" s="17" t="s">
        <v>132</v>
      </c>
      <c r="BM491" s="197" t="s">
        <v>451</v>
      </c>
    </row>
    <row r="492" spans="1:65" s="2" customFormat="1" ht="11.25">
      <c r="A492" s="34"/>
      <c r="B492" s="35"/>
      <c r="C492" s="36"/>
      <c r="D492" s="199" t="s">
        <v>134</v>
      </c>
      <c r="E492" s="36"/>
      <c r="F492" s="200" t="s">
        <v>450</v>
      </c>
      <c r="G492" s="36"/>
      <c r="H492" s="36"/>
      <c r="I492" s="201"/>
      <c r="J492" s="36"/>
      <c r="K492" s="36"/>
      <c r="L492" s="39"/>
      <c r="M492" s="202"/>
      <c r="N492" s="203"/>
      <c r="O492" s="71"/>
      <c r="P492" s="71"/>
      <c r="Q492" s="71"/>
      <c r="R492" s="71"/>
      <c r="S492" s="71"/>
      <c r="T492" s="72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134</v>
      </c>
      <c r="AU492" s="17" t="s">
        <v>90</v>
      </c>
    </row>
    <row r="493" spans="1:65" s="13" customFormat="1" ht="11.25">
      <c r="B493" s="204"/>
      <c r="C493" s="205"/>
      <c r="D493" s="199" t="s">
        <v>136</v>
      </c>
      <c r="E493" s="206" t="s">
        <v>1</v>
      </c>
      <c r="F493" s="207" t="s">
        <v>180</v>
      </c>
      <c r="G493" s="205"/>
      <c r="H493" s="206" t="s">
        <v>1</v>
      </c>
      <c r="I493" s="208"/>
      <c r="J493" s="205"/>
      <c r="K493" s="205"/>
      <c r="L493" s="209"/>
      <c r="M493" s="210"/>
      <c r="N493" s="211"/>
      <c r="O493" s="211"/>
      <c r="P493" s="211"/>
      <c r="Q493" s="211"/>
      <c r="R493" s="211"/>
      <c r="S493" s="211"/>
      <c r="T493" s="212"/>
      <c r="AT493" s="213" t="s">
        <v>136</v>
      </c>
      <c r="AU493" s="213" t="s">
        <v>90</v>
      </c>
      <c r="AV493" s="13" t="s">
        <v>88</v>
      </c>
      <c r="AW493" s="13" t="s">
        <v>36</v>
      </c>
      <c r="AX493" s="13" t="s">
        <v>80</v>
      </c>
      <c r="AY493" s="213" t="s">
        <v>125</v>
      </c>
    </row>
    <row r="494" spans="1:65" s="13" customFormat="1" ht="11.25">
      <c r="B494" s="204"/>
      <c r="C494" s="205"/>
      <c r="D494" s="199" t="s">
        <v>136</v>
      </c>
      <c r="E494" s="206" t="s">
        <v>1</v>
      </c>
      <c r="F494" s="207" t="s">
        <v>447</v>
      </c>
      <c r="G494" s="205"/>
      <c r="H494" s="206" t="s">
        <v>1</v>
      </c>
      <c r="I494" s="208"/>
      <c r="J494" s="205"/>
      <c r="K494" s="205"/>
      <c r="L494" s="209"/>
      <c r="M494" s="210"/>
      <c r="N494" s="211"/>
      <c r="O494" s="211"/>
      <c r="P494" s="211"/>
      <c r="Q494" s="211"/>
      <c r="R494" s="211"/>
      <c r="S494" s="211"/>
      <c r="T494" s="212"/>
      <c r="AT494" s="213" t="s">
        <v>136</v>
      </c>
      <c r="AU494" s="213" t="s">
        <v>90</v>
      </c>
      <c r="AV494" s="13" t="s">
        <v>88</v>
      </c>
      <c r="AW494" s="13" t="s">
        <v>36</v>
      </c>
      <c r="AX494" s="13" t="s">
        <v>80</v>
      </c>
      <c r="AY494" s="213" t="s">
        <v>125</v>
      </c>
    </row>
    <row r="495" spans="1:65" s="14" customFormat="1" ht="11.25">
      <c r="B495" s="214"/>
      <c r="C495" s="215"/>
      <c r="D495" s="199" t="s">
        <v>136</v>
      </c>
      <c r="E495" s="216" t="s">
        <v>1</v>
      </c>
      <c r="F495" s="217" t="s">
        <v>182</v>
      </c>
      <c r="G495" s="215"/>
      <c r="H495" s="218">
        <v>22</v>
      </c>
      <c r="I495" s="219"/>
      <c r="J495" s="215"/>
      <c r="K495" s="215"/>
      <c r="L495" s="220"/>
      <c r="M495" s="221"/>
      <c r="N495" s="222"/>
      <c r="O495" s="222"/>
      <c r="P495" s="222"/>
      <c r="Q495" s="222"/>
      <c r="R495" s="222"/>
      <c r="S495" s="222"/>
      <c r="T495" s="223"/>
      <c r="AT495" s="224" t="s">
        <v>136</v>
      </c>
      <c r="AU495" s="224" t="s">
        <v>90</v>
      </c>
      <c r="AV495" s="14" t="s">
        <v>90</v>
      </c>
      <c r="AW495" s="14" t="s">
        <v>36</v>
      </c>
      <c r="AX495" s="14" t="s">
        <v>80</v>
      </c>
      <c r="AY495" s="224" t="s">
        <v>125</v>
      </c>
    </row>
    <row r="496" spans="1:65" s="15" customFormat="1" ht="11.25">
      <c r="B496" s="225"/>
      <c r="C496" s="226"/>
      <c r="D496" s="199" t="s">
        <v>136</v>
      </c>
      <c r="E496" s="227" t="s">
        <v>1</v>
      </c>
      <c r="F496" s="228" t="s">
        <v>140</v>
      </c>
      <c r="G496" s="226"/>
      <c r="H496" s="229">
        <v>22</v>
      </c>
      <c r="I496" s="230"/>
      <c r="J496" s="226"/>
      <c r="K496" s="226"/>
      <c r="L496" s="231"/>
      <c r="M496" s="232"/>
      <c r="N496" s="233"/>
      <c r="O496" s="233"/>
      <c r="P496" s="233"/>
      <c r="Q496" s="233"/>
      <c r="R496" s="233"/>
      <c r="S496" s="233"/>
      <c r="T496" s="234"/>
      <c r="AT496" s="235" t="s">
        <v>136</v>
      </c>
      <c r="AU496" s="235" t="s">
        <v>90</v>
      </c>
      <c r="AV496" s="15" t="s">
        <v>132</v>
      </c>
      <c r="AW496" s="15" t="s">
        <v>36</v>
      </c>
      <c r="AX496" s="15" t="s">
        <v>88</v>
      </c>
      <c r="AY496" s="235" t="s">
        <v>125</v>
      </c>
    </row>
    <row r="497" spans="1:65" s="2" customFormat="1" ht="24.2" customHeight="1">
      <c r="A497" s="34"/>
      <c r="B497" s="35"/>
      <c r="C497" s="186" t="s">
        <v>452</v>
      </c>
      <c r="D497" s="186" t="s">
        <v>127</v>
      </c>
      <c r="E497" s="187" t="s">
        <v>453</v>
      </c>
      <c r="F497" s="188" t="s">
        <v>454</v>
      </c>
      <c r="G497" s="189" t="s">
        <v>178</v>
      </c>
      <c r="H497" s="190">
        <v>50</v>
      </c>
      <c r="I497" s="191"/>
      <c r="J497" s="192">
        <f>ROUND(I497*H497,2)</f>
        <v>0</v>
      </c>
      <c r="K497" s="188" t="s">
        <v>131</v>
      </c>
      <c r="L497" s="39"/>
      <c r="M497" s="193" t="s">
        <v>1</v>
      </c>
      <c r="N497" s="194" t="s">
        <v>45</v>
      </c>
      <c r="O497" s="71"/>
      <c r="P497" s="195">
        <f>O497*H497</f>
        <v>0</v>
      </c>
      <c r="Q497" s="195">
        <v>1.0000000000000001E-5</v>
      </c>
      <c r="R497" s="195">
        <f>Q497*H497</f>
        <v>5.0000000000000001E-4</v>
      </c>
      <c r="S497" s="195">
        <v>0</v>
      </c>
      <c r="T497" s="196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97" t="s">
        <v>132</v>
      </c>
      <c r="AT497" s="197" t="s">
        <v>127</v>
      </c>
      <c r="AU497" s="197" t="s">
        <v>90</v>
      </c>
      <c r="AY497" s="17" t="s">
        <v>125</v>
      </c>
      <c r="BE497" s="198">
        <f>IF(N497="základní",J497,0)</f>
        <v>0</v>
      </c>
      <c r="BF497" s="198">
        <f>IF(N497="snížená",J497,0)</f>
        <v>0</v>
      </c>
      <c r="BG497" s="198">
        <f>IF(N497="zákl. přenesená",J497,0)</f>
        <v>0</v>
      </c>
      <c r="BH497" s="198">
        <f>IF(N497="sníž. přenesená",J497,0)</f>
        <v>0</v>
      </c>
      <c r="BI497" s="198">
        <f>IF(N497="nulová",J497,0)</f>
        <v>0</v>
      </c>
      <c r="BJ497" s="17" t="s">
        <v>88</v>
      </c>
      <c r="BK497" s="198">
        <f>ROUND(I497*H497,2)</f>
        <v>0</v>
      </c>
      <c r="BL497" s="17" t="s">
        <v>132</v>
      </c>
      <c r="BM497" s="197" t="s">
        <v>455</v>
      </c>
    </row>
    <row r="498" spans="1:65" s="2" customFormat="1" ht="19.5">
      <c r="A498" s="34"/>
      <c r="B498" s="35"/>
      <c r="C498" s="36"/>
      <c r="D498" s="199" t="s">
        <v>134</v>
      </c>
      <c r="E498" s="36"/>
      <c r="F498" s="200" t="s">
        <v>456</v>
      </c>
      <c r="G498" s="36"/>
      <c r="H498" s="36"/>
      <c r="I498" s="201"/>
      <c r="J498" s="36"/>
      <c r="K498" s="36"/>
      <c r="L498" s="39"/>
      <c r="M498" s="202"/>
      <c r="N498" s="203"/>
      <c r="O498" s="71"/>
      <c r="P498" s="71"/>
      <c r="Q498" s="71"/>
      <c r="R498" s="71"/>
      <c r="S498" s="71"/>
      <c r="T498" s="72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7" t="s">
        <v>134</v>
      </c>
      <c r="AU498" s="17" t="s">
        <v>90</v>
      </c>
    </row>
    <row r="499" spans="1:65" s="13" customFormat="1" ht="11.25">
      <c r="B499" s="204"/>
      <c r="C499" s="205"/>
      <c r="D499" s="199" t="s">
        <v>136</v>
      </c>
      <c r="E499" s="206" t="s">
        <v>1</v>
      </c>
      <c r="F499" s="207" t="s">
        <v>207</v>
      </c>
      <c r="G499" s="205"/>
      <c r="H499" s="206" t="s">
        <v>1</v>
      </c>
      <c r="I499" s="208"/>
      <c r="J499" s="205"/>
      <c r="K499" s="205"/>
      <c r="L499" s="209"/>
      <c r="M499" s="210"/>
      <c r="N499" s="211"/>
      <c r="O499" s="211"/>
      <c r="P499" s="211"/>
      <c r="Q499" s="211"/>
      <c r="R499" s="211"/>
      <c r="S499" s="211"/>
      <c r="T499" s="212"/>
      <c r="AT499" s="213" t="s">
        <v>136</v>
      </c>
      <c r="AU499" s="213" t="s">
        <v>90</v>
      </c>
      <c r="AV499" s="13" t="s">
        <v>88</v>
      </c>
      <c r="AW499" s="13" t="s">
        <v>36</v>
      </c>
      <c r="AX499" s="13" t="s">
        <v>80</v>
      </c>
      <c r="AY499" s="213" t="s">
        <v>125</v>
      </c>
    </row>
    <row r="500" spans="1:65" s="13" customFormat="1" ht="11.25">
      <c r="B500" s="204"/>
      <c r="C500" s="205"/>
      <c r="D500" s="199" t="s">
        <v>136</v>
      </c>
      <c r="E500" s="206" t="s">
        <v>1</v>
      </c>
      <c r="F500" s="207" t="s">
        <v>152</v>
      </c>
      <c r="G500" s="205"/>
      <c r="H500" s="206" t="s">
        <v>1</v>
      </c>
      <c r="I500" s="208"/>
      <c r="J500" s="205"/>
      <c r="K500" s="205"/>
      <c r="L500" s="209"/>
      <c r="M500" s="210"/>
      <c r="N500" s="211"/>
      <c r="O500" s="211"/>
      <c r="P500" s="211"/>
      <c r="Q500" s="211"/>
      <c r="R500" s="211"/>
      <c r="S500" s="211"/>
      <c r="T500" s="212"/>
      <c r="AT500" s="213" t="s">
        <v>136</v>
      </c>
      <c r="AU500" s="213" t="s">
        <v>90</v>
      </c>
      <c r="AV500" s="13" t="s">
        <v>88</v>
      </c>
      <c r="AW500" s="13" t="s">
        <v>36</v>
      </c>
      <c r="AX500" s="13" t="s">
        <v>80</v>
      </c>
      <c r="AY500" s="213" t="s">
        <v>125</v>
      </c>
    </row>
    <row r="501" spans="1:65" s="13" customFormat="1" ht="11.25">
      <c r="B501" s="204"/>
      <c r="C501" s="205"/>
      <c r="D501" s="199" t="s">
        <v>136</v>
      </c>
      <c r="E501" s="206" t="s">
        <v>1</v>
      </c>
      <c r="F501" s="207" t="s">
        <v>153</v>
      </c>
      <c r="G501" s="205"/>
      <c r="H501" s="206" t="s">
        <v>1</v>
      </c>
      <c r="I501" s="208"/>
      <c r="J501" s="205"/>
      <c r="K501" s="205"/>
      <c r="L501" s="209"/>
      <c r="M501" s="210"/>
      <c r="N501" s="211"/>
      <c r="O501" s="211"/>
      <c r="P501" s="211"/>
      <c r="Q501" s="211"/>
      <c r="R501" s="211"/>
      <c r="S501" s="211"/>
      <c r="T501" s="212"/>
      <c r="AT501" s="213" t="s">
        <v>136</v>
      </c>
      <c r="AU501" s="213" t="s">
        <v>90</v>
      </c>
      <c r="AV501" s="13" t="s">
        <v>88</v>
      </c>
      <c r="AW501" s="13" t="s">
        <v>36</v>
      </c>
      <c r="AX501" s="13" t="s">
        <v>80</v>
      </c>
      <c r="AY501" s="213" t="s">
        <v>125</v>
      </c>
    </row>
    <row r="502" spans="1:65" s="14" customFormat="1" ht="11.25">
      <c r="B502" s="214"/>
      <c r="C502" s="215"/>
      <c r="D502" s="199" t="s">
        <v>136</v>
      </c>
      <c r="E502" s="216" t="s">
        <v>1</v>
      </c>
      <c r="F502" s="217" t="s">
        <v>334</v>
      </c>
      <c r="G502" s="215"/>
      <c r="H502" s="218">
        <v>30</v>
      </c>
      <c r="I502" s="219"/>
      <c r="J502" s="215"/>
      <c r="K502" s="215"/>
      <c r="L502" s="220"/>
      <c r="M502" s="221"/>
      <c r="N502" s="222"/>
      <c r="O502" s="222"/>
      <c r="P502" s="222"/>
      <c r="Q502" s="222"/>
      <c r="R502" s="222"/>
      <c r="S502" s="222"/>
      <c r="T502" s="223"/>
      <c r="AT502" s="224" t="s">
        <v>136</v>
      </c>
      <c r="AU502" s="224" t="s">
        <v>90</v>
      </c>
      <c r="AV502" s="14" t="s">
        <v>90</v>
      </c>
      <c r="AW502" s="14" t="s">
        <v>36</v>
      </c>
      <c r="AX502" s="14" t="s">
        <v>80</v>
      </c>
      <c r="AY502" s="224" t="s">
        <v>125</v>
      </c>
    </row>
    <row r="503" spans="1:65" s="13" customFormat="1" ht="11.25">
      <c r="B503" s="204"/>
      <c r="C503" s="205"/>
      <c r="D503" s="199" t="s">
        <v>136</v>
      </c>
      <c r="E503" s="206" t="s">
        <v>1</v>
      </c>
      <c r="F503" s="207" t="s">
        <v>155</v>
      </c>
      <c r="G503" s="205"/>
      <c r="H503" s="206" t="s">
        <v>1</v>
      </c>
      <c r="I503" s="208"/>
      <c r="J503" s="205"/>
      <c r="K503" s="205"/>
      <c r="L503" s="209"/>
      <c r="M503" s="210"/>
      <c r="N503" s="211"/>
      <c r="O503" s="211"/>
      <c r="P503" s="211"/>
      <c r="Q503" s="211"/>
      <c r="R503" s="211"/>
      <c r="S503" s="211"/>
      <c r="T503" s="212"/>
      <c r="AT503" s="213" t="s">
        <v>136</v>
      </c>
      <c r="AU503" s="213" t="s">
        <v>90</v>
      </c>
      <c r="AV503" s="13" t="s">
        <v>88</v>
      </c>
      <c r="AW503" s="13" t="s">
        <v>36</v>
      </c>
      <c r="AX503" s="13" t="s">
        <v>80</v>
      </c>
      <c r="AY503" s="213" t="s">
        <v>125</v>
      </c>
    </row>
    <row r="504" spans="1:65" s="14" customFormat="1" ht="11.25">
      <c r="B504" s="214"/>
      <c r="C504" s="215"/>
      <c r="D504" s="199" t="s">
        <v>136</v>
      </c>
      <c r="E504" s="216" t="s">
        <v>1</v>
      </c>
      <c r="F504" s="217" t="s">
        <v>202</v>
      </c>
      <c r="G504" s="215"/>
      <c r="H504" s="218">
        <v>10</v>
      </c>
      <c r="I504" s="219"/>
      <c r="J504" s="215"/>
      <c r="K504" s="215"/>
      <c r="L504" s="220"/>
      <c r="M504" s="221"/>
      <c r="N504" s="222"/>
      <c r="O504" s="222"/>
      <c r="P504" s="222"/>
      <c r="Q504" s="222"/>
      <c r="R504" s="222"/>
      <c r="S504" s="222"/>
      <c r="T504" s="223"/>
      <c r="AT504" s="224" t="s">
        <v>136</v>
      </c>
      <c r="AU504" s="224" t="s">
        <v>90</v>
      </c>
      <c r="AV504" s="14" t="s">
        <v>90</v>
      </c>
      <c r="AW504" s="14" t="s">
        <v>36</v>
      </c>
      <c r="AX504" s="14" t="s">
        <v>80</v>
      </c>
      <c r="AY504" s="224" t="s">
        <v>125</v>
      </c>
    </row>
    <row r="505" spans="1:65" s="13" customFormat="1" ht="11.25">
      <c r="B505" s="204"/>
      <c r="C505" s="205"/>
      <c r="D505" s="199" t="s">
        <v>136</v>
      </c>
      <c r="E505" s="206" t="s">
        <v>1</v>
      </c>
      <c r="F505" s="207" t="s">
        <v>157</v>
      </c>
      <c r="G505" s="205"/>
      <c r="H505" s="206" t="s">
        <v>1</v>
      </c>
      <c r="I505" s="208"/>
      <c r="J505" s="205"/>
      <c r="K505" s="205"/>
      <c r="L505" s="209"/>
      <c r="M505" s="210"/>
      <c r="N505" s="211"/>
      <c r="O505" s="211"/>
      <c r="P505" s="211"/>
      <c r="Q505" s="211"/>
      <c r="R505" s="211"/>
      <c r="S505" s="211"/>
      <c r="T505" s="212"/>
      <c r="AT505" s="213" t="s">
        <v>136</v>
      </c>
      <c r="AU505" s="213" t="s">
        <v>90</v>
      </c>
      <c r="AV505" s="13" t="s">
        <v>88</v>
      </c>
      <c r="AW505" s="13" t="s">
        <v>36</v>
      </c>
      <c r="AX505" s="13" t="s">
        <v>80</v>
      </c>
      <c r="AY505" s="213" t="s">
        <v>125</v>
      </c>
    </row>
    <row r="506" spans="1:65" s="14" customFormat="1" ht="11.25">
      <c r="B506" s="214"/>
      <c r="C506" s="215"/>
      <c r="D506" s="199" t="s">
        <v>136</v>
      </c>
      <c r="E506" s="216" t="s">
        <v>1</v>
      </c>
      <c r="F506" s="217" t="s">
        <v>202</v>
      </c>
      <c r="G506" s="215"/>
      <c r="H506" s="218">
        <v>10</v>
      </c>
      <c r="I506" s="219"/>
      <c r="J506" s="215"/>
      <c r="K506" s="215"/>
      <c r="L506" s="220"/>
      <c r="M506" s="221"/>
      <c r="N506" s="222"/>
      <c r="O506" s="222"/>
      <c r="P506" s="222"/>
      <c r="Q506" s="222"/>
      <c r="R506" s="222"/>
      <c r="S506" s="222"/>
      <c r="T506" s="223"/>
      <c r="AT506" s="224" t="s">
        <v>136</v>
      </c>
      <c r="AU506" s="224" t="s">
        <v>90</v>
      </c>
      <c r="AV506" s="14" t="s">
        <v>90</v>
      </c>
      <c r="AW506" s="14" t="s">
        <v>36</v>
      </c>
      <c r="AX506" s="14" t="s">
        <v>80</v>
      </c>
      <c r="AY506" s="224" t="s">
        <v>125</v>
      </c>
    </row>
    <row r="507" spans="1:65" s="15" customFormat="1" ht="11.25">
      <c r="B507" s="225"/>
      <c r="C507" s="226"/>
      <c r="D507" s="199" t="s">
        <v>136</v>
      </c>
      <c r="E507" s="227" t="s">
        <v>1</v>
      </c>
      <c r="F507" s="228" t="s">
        <v>140</v>
      </c>
      <c r="G507" s="226"/>
      <c r="H507" s="229">
        <v>50</v>
      </c>
      <c r="I507" s="230"/>
      <c r="J507" s="226"/>
      <c r="K507" s="226"/>
      <c r="L507" s="231"/>
      <c r="M507" s="232"/>
      <c r="N507" s="233"/>
      <c r="O507" s="233"/>
      <c r="P507" s="233"/>
      <c r="Q507" s="233"/>
      <c r="R507" s="233"/>
      <c r="S507" s="233"/>
      <c r="T507" s="234"/>
      <c r="AT507" s="235" t="s">
        <v>136</v>
      </c>
      <c r="AU507" s="235" t="s">
        <v>90</v>
      </c>
      <c r="AV507" s="15" t="s">
        <v>132</v>
      </c>
      <c r="AW507" s="15" t="s">
        <v>4</v>
      </c>
      <c r="AX507" s="15" t="s">
        <v>88</v>
      </c>
      <c r="AY507" s="235" t="s">
        <v>125</v>
      </c>
    </row>
    <row r="508" spans="1:65" s="2" customFormat="1" ht="24.2" customHeight="1">
      <c r="A508" s="34"/>
      <c r="B508" s="35"/>
      <c r="C508" s="186" t="s">
        <v>457</v>
      </c>
      <c r="D508" s="186" t="s">
        <v>127</v>
      </c>
      <c r="E508" s="187" t="s">
        <v>458</v>
      </c>
      <c r="F508" s="188" t="s">
        <v>459</v>
      </c>
      <c r="G508" s="189" t="s">
        <v>178</v>
      </c>
      <c r="H508" s="190">
        <v>50</v>
      </c>
      <c r="I508" s="191"/>
      <c r="J508" s="192">
        <f>ROUND(I508*H508,2)</f>
        <v>0</v>
      </c>
      <c r="K508" s="188" t="s">
        <v>131</v>
      </c>
      <c r="L508" s="39"/>
      <c r="M508" s="193" t="s">
        <v>1</v>
      </c>
      <c r="N508" s="194" t="s">
        <v>45</v>
      </c>
      <c r="O508" s="71"/>
      <c r="P508" s="195">
        <f>O508*H508</f>
        <v>0</v>
      </c>
      <c r="Q508" s="195">
        <v>3.4000000000000002E-4</v>
      </c>
      <c r="R508" s="195">
        <f>Q508*H508</f>
        <v>1.7000000000000001E-2</v>
      </c>
      <c r="S508" s="195">
        <v>0</v>
      </c>
      <c r="T508" s="196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97" t="s">
        <v>132</v>
      </c>
      <c r="AT508" s="197" t="s">
        <v>127</v>
      </c>
      <c r="AU508" s="197" t="s">
        <v>90</v>
      </c>
      <c r="AY508" s="17" t="s">
        <v>125</v>
      </c>
      <c r="BE508" s="198">
        <f>IF(N508="základní",J508,0)</f>
        <v>0</v>
      </c>
      <c r="BF508" s="198">
        <f>IF(N508="snížená",J508,0)</f>
        <v>0</v>
      </c>
      <c r="BG508" s="198">
        <f>IF(N508="zákl. přenesená",J508,0)</f>
        <v>0</v>
      </c>
      <c r="BH508" s="198">
        <f>IF(N508="sníž. přenesená",J508,0)</f>
        <v>0</v>
      </c>
      <c r="BI508" s="198">
        <f>IF(N508="nulová",J508,0)</f>
        <v>0</v>
      </c>
      <c r="BJ508" s="17" t="s">
        <v>88</v>
      </c>
      <c r="BK508" s="198">
        <f>ROUND(I508*H508,2)</f>
        <v>0</v>
      </c>
      <c r="BL508" s="17" t="s">
        <v>132</v>
      </c>
      <c r="BM508" s="197" t="s">
        <v>460</v>
      </c>
    </row>
    <row r="509" spans="1:65" s="2" customFormat="1" ht="29.25">
      <c r="A509" s="34"/>
      <c r="B509" s="35"/>
      <c r="C509" s="36"/>
      <c r="D509" s="199" t="s">
        <v>134</v>
      </c>
      <c r="E509" s="36"/>
      <c r="F509" s="200" t="s">
        <v>461</v>
      </c>
      <c r="G509" s="36"/>
      <c r="H509" s="36"/>
      <c r="I509" s="201"/>
      <c r="J509" s="36"/>
      <c r="K509" s="36"/>
      <c r="L509" s="39"/>
      <c r="M509" s="202"/>
      <c r="N509" s="203"/>
      <c r="O509" s="71"/>
      <c r="P509" s="71"/>
      <c r="Q509" s="71"/>
      <c r="R509" s="71"/>
      <c r="S509" s="71"/>
      <c r="T509" s="72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7" t="s">
        <v>134</v>
      </c>
      <c r="AU509" s="17" t="s">
        <v>90</v>
      </c>
    </row>
    <row r="510" spans="1:65" s="13" customFormat="1" ht="11.25">
      <c r="B510" s="204"/>
      <c r="C510" s="205"/>
      <c r="D510" s="199" t="s">
        <v>136</v>
      </c>
      <c r="E510" s="206" t="s">
        <v>1</v>
      </c>
      <c r="F510" s="207" t="s">
        <v>207</v>
      </c>
      <c r="G510" s="205"/>
      <c r="H510" s="206" t="s">
        <v>1</v>
      </c>
      <c r="I510" s="208"/>
      <c r="J510" s="205"/>
      <c r="K510" s="205"/>
      <c r="L510" s="209"/>
      <c r="M510" s="210"/>
      <c r="N510" s="211"/>
      <c r="O510" s="211"/>
      <c r="P510" s="211"/>
      <c r="Q510" s="211"/>
      <c r="R510" s="211"/>
      <c r="S510" s="211"/>
      <c r="T510" s="212"/>
      <c r="AT510" s="213" t="s">
        <v>136</v>
      </c>
      <c r="AU510" s="213" t="s">
        <v>90</v>
      </c>
      <c r="AV510" s="13" t="s">
        <v>88</v>
      </c>
      <c r="AW510" s="13" t="s">
        <v>36</v>
      </c>
      <c r="AX510" s="13" t="s">
        <v>80</v>
      </c>
      <c r="AY510" s="213" t="s">
        <v>125</v>
      </c>
    </row>
    <row r="511" spans="1:65" s="13" customFormat="1" ht="11.25">
      <c r="B511" s="204"/>
      <c r="C511" s="205"/>
      <c r="D511" s="199" t="s">
        <v>136</v>
      </c>
      <c r="E511" s="206" t="s">
        <v>1</v>
      </c>
      <c r="F511" s="207" t="s">
        <v>152</v>
      </c>
      <c r="G511" s="205"/>
      <c r="H511" s="206" t="s">
        <v>1</v>
      </c>
      <c r="I511" s="208"/>
      <c r="J511" s="205"/>
      <c r="K511" s="205"/>
      <c r="L511" s="209"/>
      <c r="M511" s="210"/>
      <c r="N511" s="211"/>
      <c r="O511" s="211"/>
      <c r="P511" s="211"/>
      <c r="Q511" s="211"/>
      <c r="R511" s="211"/>
      <c r="S511" s="211"/>
      <c r="T511" s="212"/>
      <c r="AT511" s="213" t="s">
        <v>136</v>
      </c>
      <c r="AU511" s="213" t="s">
        <v>90</v>
      </c>
      <c r="AV511" s="13" t="s">
        <v>88</v>
      </c>
      <c r="AW511" s="13" t="s">
        <v>36</v>
      </c>
      <c r="AX511" s="13" t="s">
        <v>80</v>
      </c>
      <c r="AY511" s="213" t="s">
        <v>125</v>
      </c>
    </row>
    <row r="512" spans="1:65" s="13" customFormat="1" ht="11.25">
      <c r="B512" s="204"/>
      <c r="C512" s="205"/>
      <c r="D512" s="199" t="s">
        <v>136</v>
      </c>
      <c r="E512" s="206" t="s">
        <v>1</v>
      </c>
      <c r="F512" s="207" t="s">
        <v>153</v>
      </c>
      <c r="G512" s="205"/>
      <c r="H512" s="206" t="s">
        <v>1</v>
      </c>
      <c r="I512" s="208"/>
      <c r="J512" s="205"/>
      <c r="K512" s="205"/>
      <c r="L512" s="209"/>
      <c r="M512" s="210"/>
      <c r="N512" s="211"/>
      <c r="O512" s="211"/>
      <c r="P512" s="211"/>
      <c r="Q512" s="211"/>
      <c r="R512" s="211"/>
      <c r="S512" s="211"/>
      <c r="T512" s="212"/>
      <c r="AT512" s="213" t="s">
        <v>136</v>
      </c>
      <c r="AU512" s="213" t="s">
        <v>90</v>
      </c>
      <c r="AV512" s="13" t="s">
        <v>88</v>
      </c>
      <c r="AW512" s="13" t="s">
        <v>36</v>
      </c>
      <c r="AX512" s="13" t="s">
        <v>80</v>
      </c>
      <c r="AY512" s="213" t="s">
        <v>125</v>
      </c>
    </row>
    <row r="513" spans="1:65" s="14" customFormat="1" ht="11.25">
      <c r="B513" s="214"/>
      <c r="C513" s="215"/>
      <c r="D513" s="199" t="s">
        <v>136</v>
      </c>
      <c r="E513" s="216" t="s">
        <v>1</v>
      </c>
      <c r="F513" s="217" t="s">
        <v>334</v>
      </c>
      <c r="G513" s="215"/>
      <c r="H513" s="218">
        <v>30</v>
      </c>
      <c r="I513" s="219"/>
      <c r="J513" s="215"/>
      <c r="K513" s="215"/>
      <c r="L513" s="220"/>
      <c r="M513" s="221"/>
      <c r="N513" s="222"/>
      <c r="O513" s="222"/>
      <c r="P513" s="222"/>
      <c r="Q513" s="222"/>
      <c r="R513" s="222"/>
      <c r="S513" s="222"/>
      <c r="T513" s="223"/>
      <c r="AT513" s="224" t="s">
        <v>136</v>
      </c>
      <c r="AU513" s="224" t="s">
        <v>90</v>
      </c>
      <c r="AV513" s="14" t="s">
        <v>90</v>
      </c>
      <c r="AW513" s="14" t="s">
        <v>36</v>
      </c>
      <c r="AX513" s="14" t="s">
        <v>80</v>
      </c>
      <c r="AY513" s="224" t="s">
        <v>125</v>
      </c>
    </row>
    <row r="514" spans="1:65" s="13" customFormat="1" ht="11.25">
      <c r="B514" s="204"/>
      <c r="C514" s="205"/>
      <c r="D514" s="199" t="s">
        <v>136</v>
      </c>
      <c r="E514" s="206" t="s">
        <v>1</v>
      </c>
      <c r="F514" s="207" t="s">
        <v>155</v>
      </c>
      <c r="G514" s="205"/>
      <c r="H514" s="206" t="s">
        <v>1</v>
      </c>
      <c r="I514" s="208"/>
      <c r="J514" s="205"/>
      <c r="K514" s="205"/>
      <c r="L514" s="209"/>
      <c r="M514" s="210"/>
      <c r="N514" s="211"/>
      <c r="O514" s="211"/>
      <c r="P514" s="211"/>
      <c r="Q514" s="211"/>
      <c r="R514" s="211"/>
      <c r="S514" s="211"/>
      <c r="T514" s="212"/>
      <c r="AT514" s="213" t="s">
        <v>136</v>
      </c>
      <c r="AU514" s="213" t="s">
        <v>90</v>
      </c>
      <c r="AV514" s="13" t="s">
        <v>88</v>
      </c>
      <c r="AW514" s="13" t="s">
        <v>36</v>
      </c>
      <c r="AX514" s="13" t="s">
        <v>80</v>
      </c>
      <c r="AY514" s="213" t="s">
        <v>125</v>
      </c>
    </row>
    <row r="515" spans="1:65" s="14" customFormat="1" ht="11.25">
      <c r="B515" s="214"/>
      <c r="C515" s="215"/>
      <c r="D515" s="199" t="s">
        <v>136</v>
      </c>
      <c r="E515" s="216" t="s">
        <v>1</v>
      </c>
      <c r="F515" s="217" t="s">
        <v>202</v>
      </c>
      <c r="G515" s="215"/>
      <c r="H515" s="218">
        <v>10</v>
      </c>
      <c r="I515" s="219"/>
      <c r="J515" s="215"/>
      <c r="K515" s="215"/>
      <c r="L515" s="220"/>
      <c r="M515" s="221"/>
      <c r="N515" s="222"/>
      <c r="O515" s="222"/>
      <c r="P515" s="222"/>
      <c r="Q515" s="222"/>
      <c r="R515" s="222"/>
      <c r="S515" s="222"/>
      <c r="T515" s="223"/>
      <c r="AT515" s="224" t="s">
        <v>136</v>
      </c>
      <c r="AU515" s="224" t="s">
        <v>90</v>
      </c>
      <c r="AV515" s="14" t="s">
        <v>90</v>
      </c>
      <c r="AW515" s="14" t="s">
        <v>36</v>
      </c>
      <c r="AX515" s="14" t="s">
        <v>80</v>
      </c>
      <c r="AY515" s="224" t="s">
        <v>125</v>
      </c>
    </row>
    <row r="516" spans="1:65" s="13" customFormat="1" ht="11.25">
      <c r="B516" s="204"/>
      <c r="C516" s="205"/>
      <c r="D516" s="199" t="s">
        <v>136</v>
      </c>
      <c r="E516" s="206" t="s">
        <v>1</v>
      </c>
      <c r="F516" s="207" t="s">
        <v>157</v>
      </c>
      <c r="G516" s="205"/>
      <c r="H516" s="206" t="s">
        <v>1</v>
      </c>
      <c r="I516" s="208"/>
      <c r="J516" s="205"/>
      <c r="K516" s="205"/>
      <c r="L516" s="209"/>
      <c r="M516" s="210"/>
      <c r="N516" s="211"/>
      <c r="O516" s="211"/>
      <c r="P516" s="211"/>
      <c r="Q516" s="211"/>
      <c r="R516" s="211"/>
      <c r="S516" s="211"/>
      <c r="T516" s="212"/>
      <c r="AT516" s="213" t="s">
        <v>136</v>
      </c>
      <c r="AU516" s="213" t="s">
        <v>90</v>
      </c>
      <c r="AV516" s="13" t="s">
        <v>88</v>
      </c>
      <c r="AW516" s="13" t="s">
        <v>36</v>
      </c>
      <c r="AX516" s="13" t="s">
        <v>80</v>
      </c>
      <c r="AY516" s="213" t="s">
        <v>125</v>
      </c>
    </row>
    <row r="517" spans="1:65" s="14" customFormat="1" ht="11.25">
      <c r="B517" s="214"/>
      <c r="C517" s="215"/>
      <c r="D517" s="199" t="s">
        <v>136</v>
      </c>
      <c r="E517" s="216" t="s">
        <v>1</v>
      </c>
      <c r="F517" s="217" t="s">
        <v>202</v>
      </c>
      <c r="G517" s="215"/>
      <c r="H517" s="218">
        <v>10</v>
      </c>
      <c r="I517" s="219"/>
      <c r="J517" s="215"/>
      <c r="K517" s="215"/>
      <c r="L517" s="220"/>
      <c r="M517" s="221"/>
      <c r="N517" s="222"/>
      <c r="O517" s="222"/>
      <c r="P517" s="222"/>
      <c r="Q517" s="222"/>
      <c r="R517" s="222"/>
      <c r="S517" s="222"/>
      <c r="T517" s="223"/>
      <c r="AT517" s="224" t="s">
        <v>136</v>
      </c>
      <c r="AU517" s="224" t="s">
        <v>90</v>
      </c>
      <c r="AV517" s="14" t="s">
        <v>90</v>
      </c>
      <c r="AW517" s="14" t="s">
        <v>36</v>
      </c>
      <c r="AX517" s="14" t="s">
        <v>80</v>
      </c>
      <c r="AY517" s="224" t="s">
        <v>125</v>
      </c>
    </row>
    <row r="518" spans="1:65" s="15" customFormat="1" ht="11.25">
      <c r="B518" s="225"/>
      <c r="C518" s="226"/>
      <c r="D518" s="199" t="s">
        <v>136</v>
      </c>
      <c r="E518" s="227" t="s">
        <v>1</v>
      </c>
      <c r="F518" s="228" t="s">
        <v>140</v>
      </c>
      <c r="G518" s="226"/>
      <c r="H518" s="229">
        <v>50</v>
      </c>
      <c r="I518" s="230"/>
      <c r="J518" s="226"/>
      <c r="K518" s="226"/>
      <c r="L518" s="231"/>
      <c r="M518" s="232"/>
      <c r="N518" s="233"/>
      <c r="O518" s="233"/>
      <c r="P518" s="233"/>
      <c r="Q518" s="233"/>
      <c r="R518" s="233"/>
      <c r="S518" s="233"/>
      <c r="T518" s="234"/>
      <c r="AT518" s="235" t="s">
        <v>136</v>
      </c>
      <c r="AU518" s="235" t="s">
        <v>90</v>
      </c>
      <c r="AV518" s="15" t="s">
        <v>132</v>
      </c>
      <c r="AW518" s="15" t="s">
        <v>4</v>
      </c>
      <c r="AX518" s="15" t="s">
        <v>88</v>
      </c>
      <c r="AY518" s="235" t="s">
        <v>125</v>
      </c>
    </row>
    <row r="519" spans="1:65" s="2" customFormat="1" ht="21.75" customHeight="1">
      <c r="A519" s="34"/>
      <c r="B519" s="35"/>
      <c r="C519" s="186" t="s">
        <v>462</v>
      </c>
      <c r="D519" s="186" t="s">
        <v>127</v>
      </c>
      <c r="E519" s="187" t="s">
        <v>463</v>
      </c>
      <c r="F519" s="188" t="s">
        <v>464</v>
      </c>
      <c r="G519" s="189" t="s">
        <v>178</v>
      </c>
      <c r="H519" s="190">
        <v>50</v>
      </c>
      <c r="I519" s="191"/>
      <c r="J519" s="192">
        <f>ROUND(I519*H519,2)</f>
        <v>0</v>
      </c>
      <c r="K519" s="188" t="s">
        <v>131</v>
      </c>
      <c r="L519" s="39"/>
      <c r="M519" s="193" t="s">
        <v>1</v>
      </c>
      <c r="N519" s="194" t="s">
        <v>45</v>
      </c>
      <c r="O519" s="71"/>
      <c r="P519" s="195">
        <f>O519*H519</f>
        <v>0</v>
      </c>
      <c r="Q519" s="195">
        <v>0</v>
      </c>
      <c r="R519" s="195">
        <f>Q519*H519</f>
        <v>0</v>
      </c>
      <c r="S519" s="195">
        <v>0</v>
      </c>
      <c r="T519" s="196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97" t="s">
        <v>132</v>
      </c>
      <c r="AT519" s="197" t="s">
        <v>127</v>
      </c>
      <c r="AU519" s="197" t="s">
        <v>90</v>
      </c>
      <c r="AY519" s="17" t="s">
        <v>125</v>
      </c>
      <c r="BE519" s="198">
        <f>IF(N519="základní",J519,0)</f>
        <v>0</v>
      </c>
      <c r="BF519" s="198">
        <f>IF(N519="snížená",J519,0)</f>
        <v>0</v>
      </c>
      <c r="BG519" s="198">
        <f>IF(N519="zákl. přenesená",J519,0)</f>
        <v>0</v>
      </c>
      <c r="BH519" s="198">
        <f>IF(N519="sníž. přenesená",J519,0)</f>
        <v>0</v>
      </c>
      <c r="BI519" s="198">
        <f>IF(N519="nulová",J519,0)</f>
        <v>0</v>
      </c>
      <c r="BJ519" s="17" t="s">
        <v>88</v>
      </c>
      <c r="BK519" s="198">
        <f>ROUND(I519*H519,2)</f>
        <v>0</v>
      </c>
      <c r="BL519" s="17" t="s">
        <v>132</v>
      </c>
      <c r="BM519" s="197" t="s">
        <v>465</v>
      </c>
    </row>
    <row r="520" spans="1:65" s="2" customFormat="1" ht="19.5">
      <c r="A520" s="34"/>
      <c r="B520" s="35"/>
      <c r="C520" s="36"/>
      <c r="D520" s="199" t="s">
        <v>134</v>
      </c>
      <c r="E520" s="36"/>
      <c r="F520" s="200" t="s">
        <v>466</v>
      </c>
      <c r="G520" s="36"/>
      <c r="H520" s="36"/>
      <c r="I520" s="201"/>
      <c r="J520" s="36"/>
      <c r="K520" s="36"/>
      <c r="L520" s="39"/>
      <c r="M520" s="202"/>
      <c r="N520" s="203"/>
      <c r="O520" s="71"/>
      <c r="P520" s="71"/>
      <c r="Q520" s="71"/>
      <c r="R520" s="71"/>
      <c r="S520" s="71"/>
      <c r="T520" s="72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T520" s="17" t="s">
        <v>134</v>
      </c>
      <c r="AU520" s="17" t="s">
        <v>90</v>
      </c>
    </row>
    <row r="521" spans="1:65" s="13" customFormat="1" ht="11.25">
      <c r="B521" s="204"/>
      <c r="C521" s="205"/>
      <c r="D521" s="199" t="s">
        <v>136</v>
      </c>
      <c r="E521" s="206" t="s">
        <v>1</v>
      </c>
      <c r="F521" s="207" t="s">
        <v>207</v>
      </c>
      <c r="G521" s="205"/>
      <c r="H521" s="206" t="s">
        <v>1</v>
      </c>
      <c r="I521" s="208"/>
      <c r="J521" s="205"/>
      <c r="K521" s="205"/>
      <c r="L521" s="209"/>
      <c r="M521" s="210"/>
      <c r="N521" s="211"/>
      <c r="O521" s="211"/>
      <c r="P521" s="211"/>
      <c r="Q521" s="211"/>
      <c r="R521" s="211"/>
      <c r="S521" s="211"/>
      <c r="T521" s="212"/>
      <c r="AT521" s="213" t="s">
        <v>136</v>
      </c>
      <c r="AU521" s="213" t="s">
        <v>90</v>
      </c>
      <c r="AV521" s="13" t="s">
        <v>88</v>
      </c>
      <c r="AW521" s="13" t="s">
        <v>36</v>
      </c>
      <c r="AX521" s="13" t="s">
        <v>80</v>
      </c>
      <c r="AY521" s="213" t="s">
        <v>125</v>
      </c>
    </row>
    <row r="522" spans="1:65" s="13" customFormat="1" ht="11.25">
      <c r="B522" s="204"/>
      <c r="C522" s="205"/>
      <c r="D522" s="199" t="s">
        <v>136</v>
      </c>
      <c r="E522" s="206" t="s">
        <v>1</v>
      </c>
      <c r="F522" s="207" t="s">
        <v>152</v>
      </c>
      <c r="G522" s="205"/>
      <c r="H522" s="206" t="s">
        <v>1</v>
      </c>
      <c r="I522" s="208"/>
      <c r="J522" s="205"/>
      <c r="K522" s="205"/>
      <c r="L522" s="209"/>
      <c r="M522" s="210"/>
      <c r="N522" s="211"/>
      <c r="O522" s="211"/>
      <c r="P522" s="211"/>
      <c r="Q522" s="211"/>
      <c r="R522" s="211"/>
      <c r="S522" s="211"/>
      <c r="T522" s="212"/>
      <c r="AT522" s="213" t="s">
        <v>136</v>
      </c>
      <c r="AU522" s="213" t="s">
        <v>90</v>
      </c>
      <c r="AV522" s="13" t="s">
        <v>88</v>
      </c>
      <c r="AW522" s="13" t="s">
        <v>36</v>
      </c>
      <c r="AX522" s="13" t="s">
        <v>80</v>
      </c>
      <c r="AY522" s="213" t="s">
        <v>125</v>
      </c>
    </row>
    <row r="523" spans="1:65" s="13" customFormat="1" ht="11.25">
      <c r="B523" s="204"/>
      <c r="C523" s="205"/>
      <c r="D523" s="199" t="s">
        <v>136</v>
      </c>
      <c r="E523" s="206" t="s">
        <v>1</v>
      </c>
      <c r="F523" s="207" t="s">
        <v>153</v>
      </c>
      <c r="G523" s="205"/>
      <c r="H523" s="206" t="s">
        <v>1</v>
      </c>
      <c r="I523" s="208"/>
      <c r="J523" s="205"/>
      <c r="K523" s="205"/>
      <c r="L523" s="209"/>
      <c r="M523" s="210"/>
      <c r="N523" s="211"/>
      <c r="O523" s="211"/>
      <c r="P523" s="211"/>
      <c r="Q523" s="211"/>
      <c r="R523" s="211"/>
      <c r="S523" s="211"/>
      <c r="T523" s="212"/>
      <c r="AT523" s="213" t="s">
        <v>136</v>
      </c>
      <c r="AU523" s="213" t="s">
        <v>90</v>
      </c>
      <c r="AV523" s="13" t="s">
        <v>88</v>
      </c>
      <c r="AW523" s="13" t="s">
        <v>36</v>
      </c>
      <c r="AX523" s="13" t="s">
        <v>80</v>
      </c>
      <c r="AY523" s="213" t="s">
        <v>125</v>
      </c>
    </row>
    <row r="524" spans="1:65" s="14" customFormat="1" ht="11.25">
      <c r="B524" s="214"/>
      <c r="C524" s="215"/>
      <c r="D524" s="199" t="s">
        <v>136</v>
      </c>
      <c r="E524" s="216" t="s">
        <v>1</v>
      </c>
      <c r="F524" s="217" t="s">
        <v>334</v>
      </c>
      <c r="G524" s="215"/>
      <c r="H524" s="218">
        <v>30</v>
      </c>
      <c r="I524" s="219"/>
      <c r="J524" s="215"/>
      <c r="K524" s="215"/>
      <c r="L524" s="220"/>
      <c r="M524" s="221"/>
      <c r="N524" s="222"/>
      <c r="O524" s="222"/>
      <c r="P524" s="222"/>
      <c r="Q524" s="222"/>
      <c r="R524" s="222"/>
      <c r="S524" s="222"/>
      <c r="T524" s="223"/>
      <c r="AT524" s="224" t="s">
        <v>136</v>
      </c>
      <c r="AU524" s="224" t="s">
        <v>90</v>
      </c>
      <c r="AV524" s="14" t="s">
        <v>90</v>
      </c>
      <c r="AW524" s="14" t="s">
        <v>36</v>
      </c>
      <c r="AX524" s="14" t="s">
        <v>80</v>
      </c>
      <c r="AY524" s="224" t="s">
        <v>125</v>
      </c>
    </row>
    <row r="525" spans="1:65" s="13" customFormat="1" ht="11.25">
      <c r="B525" s="204"/>
      <c r="C525" s="205"/>
      <c r="D525" s="199" t="s">
        <v>136</v>
      </c>
      <c r="E525" s="206" t="s">
        <v>1</v>
      </c>
      <c r="F525" s="207" t="s">
        <v>155</v>
      </c>
      <c r="G525" s="205"/>
      <c r="H525" s="206" t="s">
        <v>1</v>
      </c>
      <c r="I525" s="208"/>
      <c r="J525" s="205"/>
      <c r="K525" s="205"/>
      <c r="L525" s="209"/>
      <c r="M525" s="210"/>
      <c r="N525" s="211"/>
      <c r="O525" s="211"/>
      <c r="P525" s="211"/>
      <c r="Q525" s="211"/>
      <c r="R525" s="211"/>
      <c r="S525" s="211"/>
      <c r="T525" s="212"/>
      <c r="AT525" s="213" t="s">
        <v>136</v>
      </c>
      <c r="AU525" s="213" t="s">
        <v>90</v>
      </c>
      <c r="AV525" s="13" t="s">
        <v>88</v>
      </c>
      <c r="AW525" s="13" t="s">
        <v>36</v>
      </c>
      <c r="AX525" s="13" t="s">
        <v>80</v>
      </c>
      <c r="AY525" s="213" t="s">
        <v>125</v>
      </c>
    </row>
    <row r="526" spans="1:65" s="14" customFormat="1" ht="11.25">
      <c r="B526" s="214"/>
      <c r="C526" s="215"/>
      <c r="D526" s="199" t="s">
        <v>136</v>
      </c>
      <c r="E526" s="216" t="s">
        <v>1</v>
      </c>
      <c r="F526" s="217" t="s">
        <v>202</v>
      </c>
      <c r="G526" s="215"/>
      <c r="H526" s="218">
        <v>10</v>
      </c>
      <c r="I526" s="219"/>
      <c r="J526" s="215"/>
      <c r="K526" s="215"/>
      <c r="L526" s="220"/>
      <c r="M526" s="221"/>
      <c r="N526" s="222"/>
      <c r="O526" s="222"/>
      <c r="P526" s="222"/>
      <c r="Q526" s="222"/>
      <c r="R526" s="222"/>
      <c r="S526" s="222"/>
      <c r="T526" s="223"/>
      <c r="AT526" s="224" t="s">
        <v>136</v>
      </c>
      <c r="AU526" s="224" t="s">
        <v>90</v>
      </c>
      <c r="AV526" s="14" t="s">
        <v>90</v>
      </c>
      <c r="AW526" s="14" t="s">
        <v>36</v>
      </c>
      <c r="AX526" s="14" t="s">
        <v>80</v>
      </c>
      <c r="AY526" s="224" t="s">
        <v>125</v>
      </c>
    </row>
    <row r="527" spans="1:65" s="13" customFormat="1" ht="11.25">
      <c r="B527" s="204"/>
      <c r="C527" s="205"/>
      <c r="D527" s="199" t="s">
        <v>136</v>
      </c>
      <c r="E527" s="206" t="s">
        <v>1</v>
      </c>
      <c r="F527" s="207" t="s">
        <v>157</v>
      </c>
      <c r="G527" s="205"/>
      <c r="H527" s="206" t="s">
        <v>1</v>
      </c>
      <c r="I527" s="208"/>
      <c r="J527" s="205"/>
      <c r="K527" s="205"/>
      <c r="L527" s="209"/>
      <c r="M527" s="210"/>
      <c r="N527" s="211"/>
      <c r="O527" s="211"/>
      <c r="P527" s="211"/>
      <c r="Q527" s="211"/>
      <c r="R527" s="211"/>
      <c r="S527" s="211"/>
      <c r="T527" s="212"/>
      <c r="AT527" s="213" t="s">
        <v>136</v>
      </c>
      <c r="AU527" s="213" t="s">
        <v>90</v>
      </c>
      <c r="AV527" s="13" t="s">
        <v>88</v>
      </c>
      <c r="AW527" s="13" t="s">
        <v>36</v>
      </c>
      <c r="AX527" s="13" t="s">
        <v>80</v>
      </c>
      <c r="AY527" s="213" t="s">
        <v>125</v>
      </c>
    </row>
    <row r="528" spans="1:65" s="14" customFormat="1" ht="11.25">
      <c r="B528" s="214"/>
      <c r="C528" s="215"/>
      <c r="D528" s="199" t="s">
        <v>136</v>
      </c>
      <c r="E528" s="216" t="s">
        <v>1</v>
      </c>
      <c r="F528" s="217" t="s">
        <v>202</v>
      </c>
      <c r="G528" s="215"/>
      <c r="H528" s="218">
        <v>10</v>
      </c>
      <c r="I528" s="219"/>
      <c r="J528" s="215"/>
      <c r="K528" s="215"/>
      <c r="L528" s="220"/>
      <c r="M528" s="221"/>
      <c r="N528" s="222"/>
      <c r="O528" s="222"/>
      <c r="P528" s="222"/>
      <c r="Q528" s="222"/>
      <c r="R528" s="222"/>
      <c r="S528" s="222"/>
      <c r="T528" s="223"/>
      <c r="AT528" s="224" t="s">
        <v>136</v>
      </c>
      <c r="AU528" s="224" t="s">
        <v>90</v>
      </c>
      <c r="AV528" s="14" t="s">
        <v>90</v>
      </c>
      <c r="AW528" s="14" t="s">
        <v>36</v>
      </c>
      <c r="AX528" s="14" t="s">
        <v>80</v>
      </c>
      <c r="AY528" s="224" t="s">
        <v>125</v>
      </c>
    </row>
    <row r="529" spans="1:65" s="15" customFormat="1" ht="11.25">
      <c r="B529" s="225"/>
      <c r="C529" s="226"/>
      <c r="D529" s="199" t="s">
        <v>136</v>
      </c>
      <c r="E529" s="227" t="s">
        <v>1</v>
      </c>
      <c r="F529" s="228" t="s">
        <v>140</v>
      </c>
      <c r="G529" s="226"/>
      <c r="H529" s="229">
        <v>50</v>
      </c>
      <c r="I529" s="230"/>
      <c r="J529" s="226"/>
      <c r="K529" s="226"/>
      <c r="L529" s="231"/>
      <c r="M529" s="232"/>
      <c r="N529" s="233"/>
      <c r="O529" s="233"/>
      <c r="P529" s="233"/>
      <c r="Q529" s="233"/>
      <c r="R529" s="233"/>
      <c r="S529" s="233"/>
      <c r="T529" s="234"/>
      <c r="AT529" s="235" t="s">
        <v>136</v>
      </c>
      <c r="AU529" s="235" t="s">
        <v>90</v>
      </c>
      <c r="AV529" s="15" t="s">
        <v>132</v>
      </c>
      <c r="AW529" s="15" t="s">
        <v>4</v>
      </c>
      <c r="AX529" s="15" t="s">
        <v>88</v>
      </c>
      <c r="AY529" s="235" t="s">
        <v>125</v>
      </c>
    </row>
    <row r="530" spans="1:65" s="12" customFormat="1" ht="22.9" customHeight="1">
      <c r="B530" s="170"/>
      <c r="C530" s="171"/>
      <c r="D530" s="172" t="s">
        <v>79</v>
      </c>
      <c r="E530" s="184" t="s">
        <v>467</v>
      </c>
      <c r="F530" s="184" t="s">
        <v>468</v>
      </c>
      <c r="G530" s="171"/>
      <c r="H530" s="171"/>
      <c r="I530" s="174"/>
      <c r="J530" s="185">
        <f>BK530</f>
        <v>0</v>
      </c>
      <c r="K530" s="171"/>
      <c r="L530" s="176"/>
      <c r="M530" s="177"/>
      <c r="N530" s="178"/>
      <c r="O530" s="178"/>
      <c r="P530" s="179">
        <f>SUM(P531:P532)</f>
        <v>0</v>
      </c>
      <c r="Q530" s="178"/>
      <c r="R530" s="179">
        <f>SUM(R531:R532)</f>
        <v>0</v>
      </c>
      <c r="S530" s="178"/>
      <c r="T530" s="180">
        <f>SUM(T531:T532)</f>
        <v>0</v>
      </c>
      <c r="AR530" s="181" t="s">
        <v>88</v>
      </c>
      <c r="AT530" s="182" t="s">
        <v>79</v>
      </c>
      <c r="AU530" s="182" t="s">
        <v>88</v>
      </c>
      <c r="AY530" s="181" t="s">
        <v>125</v>
      </c>
      <c r="BK530" s="183">
        <f>SUM(BK531:BK532)</f>
        <v>0</v>
      </c>
    </row>
    <row r="531" spans="1:65" s="2" customFormat="1" ht="24.2" customHeight="1">
      <c r="A531" s="34"/>
      <c r="B531" s="35"/>
      <c r="C531" s="186" t="s">
        <v>469</v>
      </c>
      <c r="D531" s="186" t="s">
        <v>127</v>
      </c>
      <c r="E531" s="187" t="s">
        <v>470</v>
      </c>
      <c r="F531" s="188" t="s">
        <v>471</v>
      </c>
      <c r="G531" s="189" t="s">
        <v>297</v>
      </c>
      <c r="H531" s="190">
        <v>1295.2</v>
      </c>
      <c r="I531" s="191"/>
      <c r="J531" s="192">
        <f>ROUND(I531*H531,2)</f>
        <v>0</v>
      </c>
      <c r="K531" s="188" t="s">
        <v>131</v>
      </c>
      <c r="L531" s="39"/>
      <c r="M531" s="193" t="s">
        <v>1</v>
      </c>
      <c r="N531" s="194" t="s">
        <v>45</v>
      </c>
      <c r="O531" s="71"/>
      <c r="P531" s="195">
        <f>O531*H531</f>
        <v>0</v>
      </c>
      <c r="Q531" s="195">
        <v>0</v>
      </c>
      <c r="R531" s="195">
        <f>Q531*H531</f>
        <v>0</v>
      </c>
      <c r="S531" s="195">
        <v>0</v>
      </c>
      <c r="T531" s="196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7" t="s">
        <v>132</v>
      </c>
      <c r="AT531" s="197" t="s">
        <v>127</v>
      </c>
      <c r="AU531" s="197" t="s">
        <v>90</v>
      </c>
      <c r="AY531" s="17" t="s">
        <v>125</v>
      </c>
      <c r="BE531" s="198">
        <f>IF(N531="základní",J531,0)</f>
        <v>0</v>
      </c>
      <c r="BF531" s="198">
        <f>IF(N531="snížená",J531,0)</f>
        <v>0</v>
      </c>
      <c r="BG531" s="198">
        <f>IF(N531="zákl. přenesená",J531,0)</f>
        <v>0</v>
      </c>
      <c r="BH531" s="198">
        <f>IF(N531="sníž. přenesená",J531,0)</f>
        <v>0</v>
      </c>
      <c r="BI531" s="198">
        <f>IF(N531="nulová",J531,0)</f>
        <v>0</v>
      </c>
      <c r="BJ531" s="17" t="s">
        <v>88</v>
      </c>
      <c r="BK531" s="198">
        <f>ROUND(I531*H531,2)</f>
        <v>0</v>
      </c>
      <c r="BL531" s="17" t="s">
        <v>132</v>
      </c>
      <c r="BM531" s="197" t="s">
        <v>472</v>
      </c>
    </row>
    <row r="532" spans="1:65" s="2" customFormat="1" ht="19.5">
      <c r="A532" s="34"/>
      <c r="B532" s="35"/>
      <c r="C532" s="36"/>
      <c r="D532" s="199" t="s">
        <v>134</v>
      </c>
      <c r="E532" s="36"/>
      <c r="F532" s="200" t="s">
        <v>471</v>
      </c>
      <c r="G532" s="36"/>
      <c r="H532" s="36"/>
      <c r="I532" s="201"/>
      <c r="J532" s="36"/>
      <c r="K532" s="36"/>
      <c r="L532" s="39"/>
      <c r="M532" s="202"/>
      <c r="N532" s="203"/>
      <c r="O532" s="71"/>
      <c r="P532" s="71"/>
      <c r="Q532" s="71"/>
      <c r="R532" s="71"/>
      <c r="S532" s="71"/>
      <c r="T532" s="72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T532" s="17" t="s">
        <v>134</v>
      </c>
      <c r="AU532" s="17" t="s">
        <v>90</v>
      </c>
    </row>
    <row r="533" spans="1:65" s="12" customFormat="1" ht="22.9" customHeight="1">
      <c r="B533" s="170"/>
      <c r="C533" s="171"/>
      <c r="D533" s="172" t="s">
        <v>79</v>
      </c>
      <c r="E533" s="184" t="s">
        <v>473</v>
      </c>
      <c r="F533" s="184" t="s">
        <v>474</v>
      </c>
      <c r="G533" s="171"/>
      <c r="H533" s="171"/>
      <c r="I533" s="174"/>
      <c r="J533" s="185">
        <f>BK533</f>
        <v>0</v>
      </c>
      <c r="K533" s="171"/>
      <c r="L533" s="176"/>
      <c r="M533" s="177"/>
      <c r="N533" s="178"/>
      <c r="O533" s="178"/>
      <c r="P533" s="179">
        <f>SUM(P534:P552)</f>
        <v>0</v>
      </c>
      <c r="Q533" s="178"/>
      <c r="R533" s="179">
        <f>SUM(R534:R552)</f>
        <v>0</v>
      </c>
      <c r="S533" s="178"/>
      <c r="T533" s="180">
        <f>SUM(T534:T552)</f>
        <v>0</v>
      </c>
      <c r="AR533" s="181" t="s">
        <v>88</v>
      </c>
      <c r="AT533" s="182" t="s">
        <v>79</v>
      </c>
      <c r="AU533" s="182" t="s">
        <v>88</v>
      </c>
      <c r="AY533" s="181" t="s">
        <v>125</v>
      </c>
      <c r="BK533" s="183">
        <f>SUM(BK534:BK552)</f>
        <v>0</v>
      </c>
    </row>
    <row r="534" spans="1:65" s="2" customFormat="1" ht="24.2" customHeight="1">
      <c r="A534" s="34"/>
      <c r="B534" s="35"/>
      <c r="C534" s="186" t="s">
        <v>475</v>
      </c>
      <c r="D534" s="186" t="s">
        <v>127</v>
      </c>
      <c r="E534" s="187" t="s">
        <v>476</v>
      </c>
      <c r="F534" s="188" t="s">
        <v>477</v>
      </c>
      <c r="G534" s="189" t="s">
        <v>297</v>
      </c>
      <c r="H534" s="190">
        <v>862.726</v>
      </c>
      <c r="I534" s="191"/>
      <c r="J534" s="192">
        <f>ROUND(I534*H534,2)</f>
        <v>0</v>
      </c>
      <c r="K534" s="188" t="s">
        <v>131</v>
      </c>
      <c r="L534" s="39"/>
      <c r="M534" s="193" t="s">
        <v>1</v>
      </c>
      <c r="N534" s="194" t="s">
        <v>45</v>
      </c>
      <c r="O534" s="71"/>
      <c r="P534" s="195">
        <f>O534*H534</f>
        <v>0</v>
      </c>
      <c r="Q534" s="195">
        <v>0</v>
      </c>
      <c r="R534" s="195">
        <f>Q534*H534</f>
        <v>0</v>
      </c>
      <c r="S534" s="195">
        <v>0</v>
      </c>
      <c r="T534" s="196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7" t="s">
        <v>132</v>
      </c>
      <c r="AT534" s="197" t="s">
        <v>127</v>
      </c>
      <c r="AU534" s="197" t="s">
        <v>90</v>
      </c>
      <c r="AY534" s="17" t="s">
        <v>125</v>
      </c>
      <c r="BE534" s="198">
        <f>IF(N534="základní",J534,0)</f>
        <v>0</v>
      </c>
      <c r="BF534" s="198">
        <f>IF(N534="snížená",J534,0)</f>
        <v>0</v>
      </c>
      <c r="BG534" s="198">
        <f>IF(N534="zákl. přenesená",J534,0)</f>
        <v>0</v>
      </c>
      <c r="BH534" s="198">
        <f>IF(N534="sníž. přenesená",J534,0)</f>
        <v>0</v>
      </c>
      <c r="BI534" s="198">
        <f>IF(N534="nulová",J534,0)</f>
        <v>0</v>
      </c>
      <c r="BJ534" s="17" t="s">
        <v>88</v>
      </c>
      <c r="BK534" s="198">
        <f>ROUND(I534*H534,2)</f>
        <v>0</v>
      </c>
      <c r="BL534" s="17" t="s">
        <v>132</v>
      </c>
      <c r="BM534" s="197" t="s">
        <v>478</v>
      </c>
    </row>
    <row r="535" spans="1:65" s="2" customFormat="1" ht="19.5">
      <c r="A535" s="34"/>
      <c r="B535" s="35"/>
      <c r="C535" s="36"/>
      <c r="D535" s="199" t="s">
        <v>134</v>
      </c>
      <c r="E535" s="36"/>
      <c r="F535" s="200" t="s">
        <v>479</v>
      </c>
      <c r="G535" s="36"/>
      <c r="H535" s="36"/>
      <c r="I535" s="201"/>
      <c r="J535" s="36"/>
      <c r="K535" s="36"/>
      <c r="L535" s="39"/>
      <c r="M535" s="202"/>
      <c r="N535" s="203"/>
      <c r="O535" s="71"/>
      <c r="P535" s="71"/>
      <c r="Q535" s="71"/>
      <c r="R535" s="71"/>
      <c r="S535" s="71"/>
      <c r="T535" s="72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7" t="s">
        <v>134</v>
      </c>
      <c r="AU535" s="17" t="s">
        <v>90</v>
      </c>
    </row>
    <row r="536" spans="1:65" s="2" customFormat="1" ht="24.2" customHeight="1">
      <c r="A536" s="34"/>
      <c r="B536" s="35"/>
      <c r="C536" s="186" t="s">
        <v>480</v>
      </c>
      <c r="D536" s="186" t="s">
        <v>127</v>
      </c>
      <c r="E536" s="187" t="s">
        <v>481</v>
      </c>
      <c r="F536" s="188" t="s">
        <v>482</v>
      </c>
      <c r="G536" s="189" t="s">
        <v>297</v>
      </c>
      <c r="H536" s="190">
        <v>9489.9860000000008</v>
      </c>
      <c r="I536" s="191"/>
      <c r="J536" s="192">
        <f>ROUND(I536*H536,2)</f>
        <v>0</v>
      </c>
      <c r="K536" s="188" t="s">
        <v>131</v>
      </c>
      <c r="L536" s="39"/>
      <c r="M536" s="193" t="s">
        <v>1</v>
      </c>
      <c r="N536" s="194" t="s">
        <v>45</v>
      </c>
      <c r="O536" s="71"/>
      <c r="P536" s="195">
        <f>O536*H536</f>
        <v>0</v>
      </c>
      <c r="Q536" s="195">
        <v>0</v>
      </c>
      <c r="R536" s="195">
        <f>Q536*H536</f>
        <v>0</v>
      </c>
      <c r="S536" s="195">
        <v>0</v>
      </c>
      <c r="T536" s="196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97" t="s">
        <v>132</v>
      </c>
      <c r="AT536" s="197" t="s">
        <v>127</v>
      </c>
      <c r="AU536" s="197" t="s">
        <v>90</v>
      </c>
      <c r="AY536" s="17" t="s">
        <v>125</v>
      </c>
      <c r="BE536" s="198">
        <f>IF(N536="základní",J536,0)</f>
        <v>0</v>
      </c>
      <c r="BF536" s="198">
        <f>IF(N536="snížená",J536,0)</f>
        <v>0</v>
      </c>
      <c r="BG536" s="198">
        <f>IF(N536="zákl. přenesená",J536,0)</f>
        <v>0</v>
      </c>
      <c r="BH536" s="198">
        <f>IF(N536="sníž. přenesená",J536,0)</f>
        <v>0</v>
      </c>
      <c r="BI536" s="198">
        <f>IF(N536="nulová",J536,0)</f>
        <v>0</v>
      </c>
      <c r="BJ536" s="17" t="s">
        <v>88</v>
      </c>
      <c r="BK536" s="198">
        <f>ROUND(I536*H536,2)</f>
        <v>0</v>
      </c>
      <c r="BL536" s="17" t="s">
        <v>132</v>
      </c>
      <c r="BM536" s="197" t="s">
        <v>483</v>
      </c>
    </row>
    <row r="537" spans="1:65" s="2" customFormat="1" ht="29.25">
      <c r="A537" s="34"/>
      <c r="B537" s="35"/>
      <c r="C537" s="36"/>
      <c r="D537" s="199" t="s">
        <v>134</v>
      </c>
      <c r="E537" s="36"/>
      <c r="F537" s="200" t="s">
        <v>484</v>
      </c>
      <c r="G537" s="36"/>
      <c r="H537" s="36"/>
      <c r="I537" s="201"/>
      <c r="J537" s="36"/>
      <c r="K537" s="36"/>
      <c r="L537" s="39"/>
      <c r="M537" s="202"/>
      <c r="N537" s="203"/>
      <c r="O537" s="71"/>
      <c r="P537" s="71"/>
      <c r="Q537" s="71"/>
      <c r="R537" s="71"/>
      <c r="S537" s="71"/>
      <c r="T537" s="72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T537" s="17" t="s">
        <v>134</v>
      </c>
      <c r="AU537" s="17" t="s">
        <v>90</v>
      </c>
    </row>
    <row r="538" spans="1:65" s="14" customFormat="1" ht="11.25">
      <c r="B538" s="214"/>
      <c r="C538" s="215"/>
      <c r="D538" s="199" t="s">
        <v>136</v>
      </c>
      <c r="E538" s="215"/>
      <c r="F538" s="217" t="s">
        <v>485</v>
      </c>
      <c r="G538" s="215"/>
      <c r="H538" s="218">
        <v>9489.9860000000008</v>
      </c>
      <c r="I538" s="219"/>
      <c r="J538" s="215"/>
      <c r="K538" s="215"/>
      <c r="L538" s="220"/>
      <c r="M538" s="221"/>
      <c r="N538" s="222"/>
      <c r="O538" s="222"/>
      <c r="P538" s="222"/>
      <c r="Q538" s="222"/>
      <c r="R538" s="222"/>
      <c r="S538" s="222"/>
      <c r="T538" s="223"/>
      <c r="AT538" s="224" t="s">
        <v>136</v>
      </c>
      <c r="AU538" s="224" t="s">
        <v>90</v>
      </c>
      <c r="AV538" s="14" t="s">
        <v>90</v>
      </c>
      <c r="AW538" s="14" t="s">
        <v>4</v>
      </c>
      <c r="AX538" s="14" t="s">
        <v>88</v>
      </c>
      <c r="AY538" s="224" t="s">
        <v>125</v>
      </c>
    </row>
    <row r="539" spans="1:65" s="2" customFormat="1" ht="16.5" customHeight="1">
      <c r="A539" s="34"/>
      <c r="B539" s="35"/>
      <c r="C539" s="186" t="s">
        <v>486</v>
      </c>
      <c r="D539" s="186" t="s">
        <v>127</v>
      </c>
      <c r="E539" s="187" t="s">
        <v>487</v>
      </c>
      <c r="F539" s="188" t="s">
        <v>488</v>
      </c>
      <c r="G539" s="189" t="s">
        <v>297</v>
      </c>
      <c r="H539" s="190">
        <v>862.726</v>
      </c>
      <c r="I539" s="191"/>
      <c r="J539" s="192">
        <f>ROUND(I539*H539,2)</f>
        <v>0</v>
      </c>
      <c r="K539" s="188" t="s">
        <v>131</v>
      </c>
      <c r="L539" s="39"/>
      <c r="M539" s="193" t="s">
        <v>1</v>
      </c>
      <c r="N539" s="194" t="s">
        <v>45</v>
      </c>
      <c r="O539" s="71"/>
      <c r="P539" s="195">
        <f>O539*H539</f>
        <v>0</v>
      </c>
      <c r="Q539" s="195">
        <v>0</v>
      </c>
      <c r="R539" s="195">
        <f>Q539*H539</f>
        <v>0</v>
      </c>
      <c r="S539" s="195">
        <v>0</v>
      </c>
      <c r="T539" s="196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97" t="s">
        <v>132</v>
      </c>
      <c r="AT539" s="197" t="s">
        <v>127</v>
      </c>
      <c r="AU539" s="197" t="s">
        <v>90</v>
      </c>
      <c r="AY539" s="17" t="s">
        <v>125</v>
      </c>
      <c r="BE539" s="198">
        <f>IF(N539="základní",J539,0)</f>
        <v>0</v>
      </c>
      <c r="BF539" s="198">
        <f>IF(N539="snížená",J539,0)</f>
        <v>0</v>
      </c>
      <c r="BG539" s="198">
        <f>IF(N539="zákl. přenesená",J539,0)</f>
        <v>0</v>
      </c>
      <c r="BH539" s="198">
        <f>IF(N539="sníž. přenesená",J539,0)</f>
        <v>0</v>
      </c>
      <c r="BI539" s="198">
        <f>IF(N539="nulová",J539,0)</f>
        <v>0</v>
      </c>
      <c r="BJ539" s="17" t="s">
        <v>88</v>
      </c>
      <c r="BK539" s="198">
        <f>ROUND(I539*H539,2)</f>
        <v>0</v>
      </c>
      <c r="BL539" s="17" t="s">
        <v>132</v>
      </c>
      <c r="BM539" s="197" t="s">
        <v>489</v>
      </c>
    </row>
    <row r="540" spans="1:65" s="2" customFormat="1" ht="11.25">
      <c r="A540" s="34"/>
      <c r="B540" s="35"/>
      <c r="C540" s="36"/>
      <c r="D540" s="199" t="s">
        <v>134</v>
      </c>
      <c r="E540" s="36"/>
      <c r="F540" s="200" t="s">
        <v>488</v>
      </c>
      <c r="G540" s="36"/>
      <c r="H540" s="36"/>
      <c r="I540" s="201"/>
      <c r="J540" s="36"/>
      <c r="K540" s="36"/>
      <c r="L540" s="39"/>
      <c r="M540" s="202"/>
      <c r="N540" s="203"/>
      <c r="O540" s="71"/>
      <c r="P540" s="71"/>
      <c r="Q540" s="71"/>
      <c r="R540" s="71"/>
      <c r="S540" s="71"/>
      <c r="T540" s="72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T540" s="17" t="s">
        <v>134</v>
      </c>
      <c r="AU540" s="17" t="s">
        <v>90</v>
      </c>
    </row>
    <row r="541" spans="1:65" s="2" customFormat="1" ht="33" customHeight="1">
      <c r="A541" s="34"/>
      <c r="B541" s="35"/>
      <c r="C541" s="186" t="s">
        <v>490</v>
      </c>
      <c r="D541" s="186" t="s">
        <v>127</v>
      </c>
      <c r="E541" s="187" t="s">
        <v>491</v>
      </c>
      <c r="F541" s="188" t="s">
        <v>492</v>
      </c>
      <c r="G541" s="189" t="s">
        <v>297</v>
      </c>
      <c r="H541" s="190">
        <v>16.61</v>
      </c>
      <c r="I541" s="191"/>
      <c r="J541" s="192">
        <f>ROUND(I541*H541,2)</f>
        <v>0</v>
      </c>
      <c r="K541" s="188" t="s">
        <v>131</v>
      </c>
      <c r="L541" s="39"/>
      <c r="M541" s="193" t="s">
        <v>1</v>
      </c>
      <c r="N541" s="194" t="s">
        <v>45</v>
      </c>
      <c r="O541" s="71"/>
      <c r="P541" s="195">
        <f>O541*H541</f>
        <v>0</v>
      </c>
      <c r="Q541" s="195">
        <v>0</v>
      </c>
      <c r="R541" s="195">
        <f>Q541*H541</f>
        <v>0</v>
      </c>
      <c r="S541" s="195">
        <v>0</v>
      </c>
      <c r="T541" s="196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97" t="s">
        <v>132</v>
      </c>
      <c r="AT541" s="197" t="s">
        <v>127</v>
      </c>
      <c r="AU541" s="197" t="s">
        <v>90</v>
      </c>
      <c r="AY541" s="17" t="s">
        <v>125</v>
      </c>
      <c r="BE541" s="198">
        <f>IF(N541="základní",J541,0)</f>
        <v>0</v>
      </c>
      <c r="BF541" s="198">
        <f>IF(N541="snížená",J541,0)</f>
        <v>0</v>
      </c>
      <c r="BG541" s="198">
        <f>IF(N541="zákl. přenesená",J541,0)</f>
        <v>0</v>
      </c>
      <c r="BH541" s="198">
        <f>IF(N541="sníž. přenesená",J541,0)</f>
        <v>0</v>
      </c>
      <c r="BI541" s="198">
        <f>IF(N541="nulová",J541,0)</f>
        <v>0</v>
      </c>
      <c r="BJ541" s="17" t="s">
        <v>88</v>
      </c>
      <c r="BK541" s="198">
        <f>ROUND(I541*H541,2)</f>
        <v>0</v>
      </c>
      <c r="BL541" s="17" t="s">
        <v>132</v>
      </c>
      <c r="BM541" s="197" t="s">
        <v>493</v>
      </c>
    </row>
    <row r="542" spans="1:65" s="2" customFormat="1" ht="19.5">
      <c r="A542" s="34"/>
      <c r="B542" s="35"/>
      <c r="C542" s="36"/>
      <c r="D542" s="199" t="s">
        <v>134</v>
      </c>
      <c r="E542" s="36"/>
      <c r="F542" s="200" t="s">
        <v>492</v>
      </c>
      <c r="G542" s="36"/>
      <c r="H542" s="36"/>
      <c r="I542" s="201"/>
      <c r="J542" s="36"/>
      <c r="K542" s="36"/>
      <c r="L542" s="39"/>
      <c r="M542" s="202"/>
      <c r="N542" s="203"/>
      <c r="O542" s="71"/>
      <c r="P542" s="71"/>
      <c r="Q542" s="71"/>
      <c r="R542" s="71"/>
      <c r="S542" s="71"/>
      <c r="T542" s="72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7" t="s">
        <v>134</v>
      </c>
      <c r="AU542" s="17" t="s">
        <v>90</v>
      </c>
    </row>
    <row r="543" spans="1:65" s="14" customFormat="1" ht="11.25">
      <c r="B543" s="214"/>
      <c r="C543" s="215"/>
      <c r="D543" s="199" t="s">
        <v>136</v>
      </c>
      <c r="E543" s="216" t="s">
        <v>1</v>
      </c>
      <c r="F543" s="217" t="s">
        <v>494</v>
      </c>
      <c r="G543" s="215"/>
      <c r="H543" s="218">
        <v>16.61</v>
      </c>
      <c r="I543" s="219"/>
      <c r="J543" s="215"/>
      <c r="K543" s="215"/>
      <c r="L543" s="220"/>
      <c r="M543" s="221"/>
      <c r="N543" s="222"/>
      <c r="O543" s="222"/>
      <c r="P543" s="222"/>
      <c r="Q543" s="222"/>
      <c r="R543" s="222"/>
      <c r="S543" s="222"/>
      <c r="T543" s="223"/>
      <c r="AT543" s="224" t="s">
        <v>136</v>
      </c>
      <c r="AU543" s="224" t="s">
        <v>90</v>
      </c>
      <c r="AV543" s="14" t="s">
        <v>90</v>
      </c>
      <c r="AW543" s="14" t="s">
        <v>36</v>
      </c>
      <c r="AX543" s="14" t="s">
        <v>80</v>
      </c>
      <c r="AY543" s="224" t="s">
        <v>125</v>
      </c>
    </row>
    <row r="544" spans="1:65" s="15" customFormat="1" ht="11.25">
      <c r="B544" s="225"/>
      <c r="C544" s="226"/>
      <c r="D544" s="199" t="s">
        <v>136</v>
      </c>
      <c r="E544" s="227" t="s">
        <v>1</v>
      </c>
      <c r="F544" s="228" t="s">
        <v>140</v>
      </c>
      <c r="G544" s="226"/>
      <c r="H544" s="229">
        <v>16.61</v>
      </c>
      <c r="I544" s="230"/>
      <c r="J544" s="226"/>
      <c r="K544" s="226"/>
      <c r="L544" s="231"/>
      <c r="M544" s="232"/>
      <c r="N544" s="233"/>
      <c r="O544" s="233"/>
      <c r="P544" s="233"/>
      <c r="Q544" s="233"/>
      <c r="R544" s="233"/>
      <c r="S544" s="233"/>
      <c r="T544" s="234"/>
      <c r="AT544" s="235" t="s">
        <v>136</v>
      </c>
      <c r="AU544" s="235" t="s">
        <v>90</v>
      </c>
      <c r="AV544" s="15" t="s">
        <v>132</v>
      </c>
      <c r="AW544" s="15" t="s">
        <v>36</v>
      </c>
      <c r="AX544" s="15" t="s">
        <v>88</v>
      </c>
      <c r="AY544" s="235" t="s">
        <v>125</v>
      </c>
    </row>
    <row r="545" spans="1:65" s="2" customFormat="1" ht="33" customHeight="1">
      <c r="A545" s="34"/>
      <c r="B545" s="35"/>
      <c r="C545" s="186" t="s">
        <v>495</v>
      </c>
      <c r="D545" s="186" t="s">
        <v>127</v>
      </c>
      <c r="E545" s="187" t="s">
        <v>496</v>
      </c>
      <c r="F545" s="188" t="s">
        <v>497</v>
      </c>
      <c r="G545" s="189" t="s">
        <v>297</v>
      </c>
      <c r="H545" s="190">
        <v>404.589</v>
      </c>
      <c r="I545" s="191"/>
      <c r="J545" s="192">
        <f>ROUND(I545*H545,2)</f>
        <v>0</v>
      </c>
      <c r="K545" s="188" t="s">
        <v>131</v>
      </c>
      <c r="L545" s="39"/>
      <c r="M545" s="193" t="s">
        <v>1</v>
      </c>
      <c r="N545" s="194" t="s">
        <v>45</v>
      </c>
      <c r="O545" s="71"/>
      <c r="P545" s="195">
        <f>O545*H545</f>
        <v>0</v>
      </c>
      <c r="Q545" s="195">
        <v>0</v>
      </c>
      <c r="R545" s="195">
        <f>Q545*H545</f>
        <v>0</v>
      </c>
      <c r="S545" s="195">
        <v>0</v>
      </c>
      <c r="T545" s="196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97" t="s">
        <v>132</v>
      </c>
      <c r="AT545" s="197" t="s">
        <v>127</v>
      </c>
      <c r="AU545" s="197" t="s">
        <v>90</v>
      </c>
      <c r="AY545" s="17" t="s">
        <v>125</v>
      </c>
      <c r="BE545" s="198">
        <f>IF(N545="základní",J545,0)</f>
        <v>0</v>
      </c>
      <c r="BF545" s="198">
        <f>IF(N545="snížená",J545,0)</f>
        <v>0</v>
      </c>
      <c r="BG545" s="198">
        <f>IF(N545="zákl. přenesená",J545,0)</f>
        <v>0</v>
      </c>
      <c r="BH545" s="198">
        <f>IF(N545="sníž. přenesená",J545,0)</f>
        <v>0</v>
      </c>
      <c r="BI545" s="198">
        <f>IF(N545="nulová",J545,0)</f>
        <v>0</v>
      </c>
      <c r="BJ545" s="17" t="s">
        <v>88</v>
      </c>
      <c r="BK545" s="198">
        <f>ROUND(I545*H545,2)</f>
        <v>0</v>
      </c>
      <c r="BL545" s="17" t="s">
        <v>132</v>
      </c>
      <c r="BM545" s="197" t="s">
        <v>498</v>
      </c>
    </row>
    <row r="546" spans="1:65" s="2" customFormat="1" ht="19.5">
      <c r="A546" s="34"/>
      <c r="B546" s="35"/>
      <c r="C546" s="36"/>
      <c r="D546" s="199" t="s">
        <v>134</v>
      </c>
      <c r="E546" s="36"/>
      <c r="F546" s="200" t="s">
        <v>497</v>
      </c>
      <c r="G546" s="36"/>
      <c r="H546" s="36"/>
      <c r="I546" s="201"/>
      <c r="J546" s="36"/>
      <c r="K546" s="36"/>
      <c r="L546" s="39"/>
      <c r="M546" s="202"/>
      <c r="N546" s="203"/>
      <c r="O546" s="71"/>
      <c r="P546" s="71"/>
      <c r="Q546" s="71"/>
      <c r="R546" s="71"/>
      <c r="S546" s="71"/>
      <c r="T546" s="72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T546" s="17" t="s">
        <v>134</v>
      </c>
      <c r="AU546" s="17" t="s">
        <v>90</v>
      </c>
    </row>
    <row r="547" spans="1:65" s="14" customFormat="1" ht="11.25">
      <c r="B547" s="214"/>
      <c r="C547" s="215"/>
      <c r="D547" s="199" t="s">
        <v>136</v>
      </c>
      <c r="E547" s="216" t="s">
        <v>1</v>
      </c>
      <c r="F547" s="217" t="s">
        <v>499</v>
      </c>
      <c r="G547" s="215"/>
      <c r="H547" s="218">
        <v>404.589</v>
      </c>
      <c r="I547" s="219"/>
      <c r="J547" s="215"/>
      <c r="K547" s="215"/>
      <c r="L547" s="220"/>
      <c r="M547" s="221"/>
      <c r="N547" s="222"/>
      <c r="O547" s="222"/>
      <c r="P547" s="222"/>
      <c r="Q547" s="222"/>
      <c r="R547" s="222"/>
      <c r="S547" s="222"/>
      <c r="T547" s="223"/>
      <c r="AT547" s="224" t="s">
        <v>136</v>
      </c>
      <c r="AU547" s="224" t="s">
        <v>90</v>
      </c>
      <c r="AV547" s="14" t="s">
        <v>90</v>
      </c>
      <c r="AW547" s="14" t="s">
        <v>36</v>
      </c>
      <c r="AX547" s="14" t="s">
        <v>80</v>
      </c>
      <c r="AY547" s="224" t="s">
        <v>125</v>
      </c>
    </row>
    <row r="548" spans="1:65" s="15" customFormat="1" ht="11.25">
      <c r="B548" s="225"/>
      <c r="C548" s="226"/>
      <c r="D548" s="199" t="s">
        <v>136</v>
      </c>
      <c r="E548" s="227" t="s">
        <v>1</v>
      </c>
      <c r="F548" s="228" t="s">
        <v>140</v>
      </c>
      <c r="G548" s="226"/>
      <c r="H548" s="229">
        <v>404.589</v>
      </c>
      <c r="I548" s="230"/>
      <c r="J548" s="226"/>
      <c r="K548" s="226"/>
      <c r="L548" s="231"/>
      <c r="M548" s="232"/>
      <c r="N548" s="233"/>
      <c r="O548" s="233"/>
      <c r="P548" s="233"/>
      <c r="Q548" s="233"/>
      <c r="R548" s="233"/>
      <c r="S548" s="233"/>
      <c r="T548" s="234"/>
      <c r="AT548" s="235" t="s">
        <v>136</v>
      </c>
      <c r="AU548" s="235" t="s">
        <v>90</v>
      </c>
      <c r="AV548" s="15" t="s">
        <v>132</v>
      </c>
      <c r="AW548" s="15" t="s">
        <v>36</v>
      </c>
      <c r="AX548" s="15" t="s">
        <v>88</v>
      </c>
      <c r="AY548" s="235" t="s">
        <v>125</v>
      </c>
    </row>
    <row r="549" spans="1:65" s="2" customFormat="1" ht="24.2" customHeight="1">
      <c r="A549" s="34"/>
      <c r="B549" s="35"/>
      <c r="C549" s="186" t="s">
        <v>500</v>
      </c>
      <c r="D549" s="186" t="s">
        <v>127</v>
      </c>
      <c r="E549" s="187" t="s">
        <v>501</v>
      </c>
      <c r="F549" s="188" t="s">
        <v>296</v>
      </c>
      <c r="G549" s="189" t="s">
        <v>297</v>
      </c>
      <c r="H549" s="190">
        <v>441.52699999999999</v>
      </c>
      <c r="I549" s="191"/>
      <c r="J549" s="192">
        <f>ROUND(I549*H549,2)</f>
        <v>0</v>
      </c>
      <c r="K549" s="188" t="s">
        <v>131</v>
      </c>
      <c r="L549" s="39"/>
      <c r="M549" s="193" t="s">
        <v>1</v>
      </c>
      <c r="N549" s="194" t="s">
        <v>45</v>
      </c>
      <c r="O549" s="71"/>
      <c r="P549" s="195">
        <f>O549*H549</f>
        <v>0</v>
      </c>
      <c r="Q549" s="195">
        <v>0</v>
      </c>
      <c r="R549" s="195">
        <f>Q549*H549</f>
        <v>0</v>
      </c>
      <c r="S549" s="195">
        <v>0</v>
      </c>
      <c r="T549" s="196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97" t="s">
        <v>132</v>
      </c>
      <c r="AT549" s="197" t="s">
        <v>127</v>
      </c>
      <c r="AU549" s="197" t="s">
        <v>90</v>
      </c>
      <c r="AY549" s="17" t="s">
        <v>125</v>
      </c>
      <c r="BE549" s="198">
        <f>IF(N549="základní",J549,0)</f>
        <v>0</v>
      </c>
      <c r="BF549" s="198">
        <f>IF(N549="snížená",J549,0)</f>
        <v>0</v>
      </c>
      <c r="BG549" s="198">
        <f>IF(N549="zákl. přenesená",J549,0)</f>
        <v>0</v>
      </c>
      <c r="BH549" s="198">
        <f>IF(N549="sníž. přenesená",J549,0)</f>
        <v>0</v>
      </c>
      <c r="BI549" s="198">
        <f>IF(N549="nulová",J549,0)</f>
        <v>0</v>
      </c>
      <c r="BJ549" s="17" t="s">
        <v>88</v>
      </c>
      <c r="BK549" s="198">
        <f>ROUND(I549*H549,2)</f>
        <v>0</v>
      </c>
      <c r="BL549" s="17" t="s">
        <v>132</v>
      </c>
      <c r="BM549" s="197" t="s">
        <v>502</v>
      </c>
    </row>
    <row r="550" spans="1:65" s="2" customFormat="1" ht="19.5">
      <c r="A550" s="34"/>
      <c r="B550" s="35"/>
      <c r="C550" s="36"/>
      <c r="D550" s="199" t="s">
        <v>134</v>
      </c>
      <c r="E550" s="36"/>
      <c r="F550" s="200" t="s">
        <v>296</v>
      </c>
      <c r="G550" s="36"/>
      <c r="H550" s="36"/>
      <c r="I550" s="201"/>
      <c r="J550" s="36"/>
      <c r="K550" s="36"/>
      <c r="L550" s="39"/>
      <c r="M550" s="202"/>
      <c r="N550" s="203"/>
      <c r="O550" s="71"/>
      <c r="P550" s="71"/>
      <c r="Q550" s="71"/>
      <c r="R550" s="71"/>
      <c r="S550" s="71"/>
      <c r="T550" s="72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T550" s="17" t="s">
        <v>134</v>
      </c>
      <c r="AU550" s="17" t="s">
        <v>90</v>
      </c>
    </row>
    <row r="551" spans="1:65" s="14" customFormat="1" ht="11.25">
      <c r="B551" s="214"/>
      <c r="C551" s="215"/>
      <c r="D551" s="199" t="s">
        <v>136</v>
      </c>
      <c r="E551" s="216" t="s">
        <v>1</v>
      </c>
      <c r="F551" s="217" t="s">
        <v>503</v>
      </c>
      <c r="G551" s="215"/>
      <c r="H551" s="218">
        <v>441.52699999999999</v>
      </c>
      <c r="I551" s="219"/>
      <c r="J551" s="215"/>
      <c r="K551" s="215"/>
      <c r="L551" s="220"/>
      <c r="M551" s="221"/>
      <c r="N551" s="222"/>
      <c r="O551" s="222"/>
      <c r="P551" s="222"/>
      <c r="Q551" s="222"/>
      <c r="R551" s="222"/>
      <c r="S551" s="222"/>
      <c r="T551" s="223"/>
      <c r="AT551" s="224" t="s">
        <v>136</v>
      </c>
      <c r="AU551" s="224" t="s">
        <v>90</v>
      </c>
      <c r="AV551" s="14" t="s">
        <v>90</v>
      </c>
      <c r="AW551" s="14" t="s">
        <v>36</v>
      </c>
      <c r="AX551" s="14" t="s">
        <v>80</v>
      </c>
      <c r="AY551" s="224" t="s">
        <v>125</v>
      </c>
    </row>
    <row r="552" spans="1:65" s="15" customFormat="1" ht="11.25">
      <c r="B552" s="225"/>
      <c r="C552" s="226"/>
      <c r="D552" s="199" t="s">
        <v>136</v>
      </c>
      <c r="E552" s="227" t="s">
        <v>1</v>
      </c>
      <c r="F552" s="228" t="s">
        <v>140</v>
      </c>
      <c r="G552" s="226"/>
      <c r="H552" s="229">
        <v>441.52699999999999</v>
      </c>
      <c r="I552" s="230"/>
      <c r="J552" s="226"/>
      <c r="K552" s="226"/>
      <c r="L552" s="231"/>
      <c r="M552" s="246"/>
      <c r="N552" s="247"/>
      <c r="O552" s="247"/>
      <c r="P552" s="247"/>
      <c r="Q552" s="247"/>
      <c r="R552" s="247"/>
      <c r="S552" s="247"/>
      <c r="T552" s="248"/>
      <c r="AT552" s="235" t="s">
        <v>136</v>
      </c>
      <c r="AU552" s="235" t="s">
        <v>90</v>
      </c>
      <c r="AV552" s="15" t="s">
        <v>132</v>
      </c>
      <c r="AW552" s="15" t="s">
        <v>36</v>
      </c>
      <c r="AX552" s="15" t="s">
        <v>88</v>
      </c>
      <c r="AY552" s="235" t="s">
        <v>125</v>
      </c>
    </row>
    <row r="553" spans="1:65" s="2" customFormat="1" ht="6.95" customHeight="1">
      <c r="A553" s="34"/>
      <c r="B553" s="54"/>
      <c r="C553" s="55"/>
      <c r="D553" s="55"/>
      <c r="E553" s="55"/>
      <c r="F553" s="55"/>
      <c r="G553" s="55"/>
      <c r="H553" s="55"/>
      <c r="I553" s="55"/>
      <c r="J553" s="55"/>
      <c r="K553" s="55"/>
      <c r="L553" s="39"/>
      <c r="M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</row>
  </sheetData>
  <sheetProtection algorithmName="SHA-512" hashValue="6XQsmDkrdDR0m0goqNGvApUfoqhnobD5eCu0eTSr7CsNdI5VfCTTfuvWtQBzSYq+M2XVHYS0BH7dX0p0HdWoNA==" saltValue="/FS6cXf2tcwXWwd93hc9ltxR8H520tCNILxuvx9qZp6TfIUH/jHHBDhSZodWZLgYsOn1DoRkMZa2rNeI9KVZuA==" spinCount="100000" sheet="1" objects="1" scenarios="1" formatColumns="0" formatRows="0" autoFilter="0"/>
  <autoFilter ref="C122:K552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94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90</v>
      </c>
    </row>
    <row r="4" spans="1:46" s="1" customFormat="1" ht="24.9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293" t="str">
        <f>'Rekapitulace stavby'!K6</f>
        <v>Pardubice, ul. Dukelská - vodovod</v>
      </c>
      <c r="F7" s="294"/>
      <c r="G7" s="294"/>
      <c r="H7" s="294"/>
      <c r="L7" s="20"/>
    </row>
    <row r="8" spans="1:46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95" t="s">
        <v>504</v>
      </c>
      <c r="F9" s="296"/>
      <c r="G9" s="296"/>
      <c r="H9" s="29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28. 7. 2022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38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9" t="s">
        <v>1</v>
      </c>
      <c r="F27" s="299"/>
      <c r="G27" s="299"/>
      <c r="H27" s="29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40</v>
      </c>
      <c r="E30" s="34"/>
      <c r="F30" s="34"/>
      <c r="G30" s="34"/>
      <c r="H30" s="34"/>
      <c r="I30" s="34"/>
      <c r="J30" s="120">
        <f>ROUND(J121,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42</v>
      </c>
      <c r="G32" s="34"/>
      <c r="H32" s="34"/>
      <c r="I32" s="121" t="s">
        <v>41</v>
      </c>
      <c r="J32" s="121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44</v>
      </c>
      <c r="E33" s="112" t="s">
        <v>45</v>
      </c>
      <c r="F33" s="123">
        <f>ROUND((SUM(BE121:BE153)),  2)</f>
        <v>0</v>
      </c>
      <c r="G33" s="34"/>
      <c r="H33" s="34"/>
      <c r="I33" s="124">
        <v>0.21</v>
      </c>
      <c r="J33" s="123">
        <f>ROUND(((SUM(BE121:BE153))*I33),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46</v>
      </c>
      <c r="F34" s="123">
        <f>ROUND((SUM(BF121:BF153)),  2)</f>
        <v>0</v>
      </c>
      <c r="G34" s="34"/>
      <c r="H34" s="34"/>
      <c r="I34" s="124">
        <v>0.15</v>
      </c>
      <c r="J34" s="123">
        <f>ROUND(((SUM(BF121:BF153))*I34),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47</v>
      </c>
      <c r="F35" s="123">
        <f>ROUND((SUM(BG121:BG153)),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48</v>
      </c>
      <c r="F36" s="123">
        <f>ROUND((SUM(BH121:BH153)),  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49</v>
      </c>
      <c r="F37" s="123">
        <f>ROUND((SUM(BI121:BI153)),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53</v>
      </c>
      <c r="E50" s="133"/>
      <c r="F50" s="133"/>
      <c r="G50" s="132" t="s">
        <v>54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55</v>
      </c>
      <c r="E61" s="135"/>
      <c r="F61" s="136" t="s">
        <v>56</v>
      </c>
      <c r="G61" s="134" t="s">
        <v>55</v>
      </c>
      <c r="H61" s="135"/>
      <c r="I61" s="135"/>
      <c r="J61" s="137" t="s">
        <v>56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57</v>
      </c>
      <c r="E65" s="138"/>
      <c r="F65" s="138"/>
      <c r="G65" s="132" t="s">
        <v>58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55</v>
      </c>
      <c r="E76" s="135"/>
      <c r="F76" s="136" t="s">
        <v>56</v>
      </c>
      <c r="G76" s="134" t="s">
        <v>55</v>
      </c>
      <c r="H76" s="135"/>
      <c r="I76" s="135"/>
      <c r="J76" s="137" t="s">
        <v>56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0" t="str">
        <f>E7</f>
        <v>Pardubice, ul. Dukelská - vodovod</v>
      </c>
      <c r="F85" s="301"/>
      <c r="G85" s="301"/>
      <c r="H85" s="30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71" t="str">
        <f>E9</f>
        <v>834-10 - VON 01 - Vedlejší a ostatní náklady</v>
      </c>
      <c r="F87" s="302"/>
      <c r="G87" s="302"/>
      <c r="H87" s="30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Pardubice</v>
      </c>
      <c r="G89" s="36"/>
      <c r="H89" s="36"/>
      <c r="I89" s="29" t="s">
        <v>22</v>
      </c>
      <c r="J89" s="66" t="str">
        <f>IF(J12="","",J12)</f>
        <v>28. 7. 2022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Vodovody a kanalizace Pardubice, a.s.</v>
      </c>
      <c r="G91" s="36"/>
      <c r="H91" s="36"/>
      <c r="I91" s="29" t="s">
        <v>32</v>
      </c>
      <c r="J91" s="32" t="str">
        <f>E21</f>
        <v>VK PROJEKT, spol. s 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Ladislav Konvalina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1:31" s="9" customFormat="1" ht="24.95" customHeight="1">
      <c r="B97" s="147"/>
      <c r="C97" s="148"/>
      <c r="D97" s="149" t="s">
        <v>505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506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507</v>
      </c>
      <c r="E99" s="156"/>
      <c r="F99" s="156"/>
      <c r="G99" s="156"/>
      <c r="H99" s="156"/>
      <c r="I99" s="156"/>
      <c r="J99" s="157">
        <f>J134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508</v>
      </c>
      <c r="E100" s="156"/>
      <c r="F100" s="156"/>
      <c r="G100" s="156"/>
      <c r="H100" s="156"/>
      <c r="I100" s="156"/>
      <c r="J100" s="157">
        <f>J145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509</v>
      </c>
      <c r="E101" s="156"/>
      <c r="F101" s="156"/>
      <c r="G101" s="156"/>
      <c r="H101" s="156"/>
      <c r="I101" s="156"/>
      <c r="J101" s="157">
        <f>J146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0" t="str">
        <f>E7</f>
        <v>Pardubice, ul. Dukelská - vodovod</v>
      </c>
      <c r="F111" s="301"/>
      <c r="G111" s="301"/>
      <c r="H111" s="301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6.5" customHeight="1">
      <c r="A113" s="34"/>
      <c r="B113" s="35"/>
      <c r="C113" s="36"/>
      <c r="D113" s="36"/>
      <c r="E113" s="271" t="str">
        <f>E9</f>
        <v>834-10 - VON 01 - Vedlejší a ostatní náklady</v>
      </c>
      <c r="F113" s="302"/>
      <c r="G113" s="302"/>
      <c r="H113" s="302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Pardubice</v>
      </c>
      <c r="G115" s="36"/>
      <c r="H115" s="36"/>
      <c r="I115" s="29" t="s">
        <v>22</v>
      </c>
      <c r="J115" s="66" t="str">
        <f>IF(J12="","",J12)</f>
        <v>28. 7. 2022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25.7" customHeight="1">
      <c r="A117" s="34"/>
      <c r="B117" s="35"/>
      <c r="C117" s="29" t="s">
        <v>24</v>
      </c>
      <c r="D117" s="36"/>
      <c r="E117" s="36"/>
      <c r="F117" s="27" t="str">
        <f>E15</f>
        <v>Vodovody a kanalizace Pardubice, a.s.</v>
      </c>
      <c r="G117" s="36"/>
      <c r="H117" s="36"/>
      <c r="I117" s="29" t="s">
        <v>32</v>
      </c>
      <c r="J117" s="32" t="str">
        <f>E21</f>
        <v>VK PROJEKT, spol. s 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5.2" customHeight="1">
      <c r="A118" s="34"/>
      <c r="B118" s="35"/>
      <c r="C118" s="29" t="s">
        <v>30</v>
      </c>
      <c r="D118" s="36"/>
      <c r="E118" s="36"/>
      <c r="F118" s="27" t="str">
        <f>IF(E18="","",E18)</f>
        <v>Vyplň údaj</v>
      </c>
      <c r="G118" s="36"/>
      <c r="H118" s="36"/>
      <c r="I118" s="29" t="s">
        <v>37</v>
      </c>
      <c r="J118" s="32" t="str">
        <f>E24</f>
        <v>Ladislav Konvalina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11" customFormat="1" ht="29.25" customHeight="1">
      <c r="A120" s="159"/>
      <c r="B120" s="160"/>
      <c r="C120" s="161" t="s">
        <v>111</v>
      </c>
      <c r="D120" s="162" t="s">
        <v>65</v>
      </c>
      <c r="E120" s="162" t="s">
        <v>61</v>
      </c>
      <c r="F120" s="162" t="s">
        <v>62</v>
      </c>
      <c r="G120" s="162" t="s">
        <v>112</v>
      </c>
      <c r="H120" s="162" t="s">
        <v>113</v>
      </c>
      <c r="I120" s="162" t="s">
        <v>114</v>
      </c>
      <c r="J120" s="162" t="s">
        <v>100</v>
      </c>
      <c r="K120" s="163" t="s">
        <v>115</v>
      </c>
      <c r="L120" s="164"/>
      <c r="M120" s="75" t="s">
        <v>1</v>
      </c>
      <c r="N120" s="76" t="s">
        <v>44</v>
      </c>
      <c r="O120" s="76" t="s">
        <v>116</v>
      </c>
      <c r="P120" s="76" t="s">
        <v>117</v>
      </c>
      <c r="Q120" s="76" t="s">
        <v>118</v>
      </c>
      <c r="R120" s="76" t="s">
        <v>119</v>
      </c>
      <c r="S120" s="76" t="s">
        <v>120</v>
      </c>
      <c r="T120" s="77" t="s">
        <v>121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5" s="2" customFormat="1" ht="22.9" customHeight="1">
      <c r="A121" s="34"/>
      <c r="B121" s="35"/>
      <c r="C121" s="82" t="s">
        <v>122</v>
      </c>
      <c r="D121" s="36"/>
      <c r="E121" s="36"/>
      <c r="F121" s="36"/>
      <c r="G121" s="36"/>
      <c r="H121" s="36"/>
      <c r="I121" s="36"/>
      <c r="J121" s="165">
        <f>BK121</f>
        <v>0</v>
      </c>
      <c r="K121" s="36"/>
      <c r="L121" s="39"/>
      <c r="M121" s="78"/>
      <c r="N121" s="166"/>
      <c r="O121" s="79"/>
      <c r="P121" s="167">
        <f>P122</f>
        <v>0</v>
      </c>
      <c r="Q121" s="79"/>
      <c r="R121" s="167">
        <f>R122</f>
        <v>0</v>
      </c>
      <c r="S121" s="79"/>
      <c r="T121" s="168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79</v>
      </c>
      <c r="AU121" s="17" t="s">
        <v>102</v>
      </c>
      <c r="BK121" s="169">
        <f>BK122</f>
        <v>0</v>
      </c>
    </row>
    <row r="122" spans="1:65" s="12" customFormat="1" ht="25.9" customHeight="1">
      <c r="B122" s="170"/>
      <c r="C122" s="171"/>
      <c r="D122" s="172" t="s">
        <v>79</v>
      </c>
      <c r="E122" s="173" t="s">
        <v>510</v>
      </c>
      <c r="F122" s="173" t="s">
        <v>511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P123+P134+P145+P146</f>
        <v>0</v>
      </c>
      <c r="Q122" s="178"/>
      <c r="R122" s="179">
        <f>R123+R134+R145+R146</f>
        <v>0</v>
      </c>
      <c r="S122" s="178"/>
      <c r="T122" s="180">
        <f>T123+T134+T145+T146</f>
        <v>0</v>
      </c>
      <c r="AR122" s="181" t="s">
        <v>166</v>
      </c>
      <c r="AT122" s="182" t="s">
        <v>79</v>
      </c>
      <c r="AU122" s="182" t="s">
        <v>80</v>
      </c>
      <c r="AY122" s="181" t="s">
        <v>125</v>
      </c>
      <c r="BK122" s="183">
        <f>BK123+BK134+BK145+BK146</f>
        <v>0</v>
      </c>
    </row>
    <row r="123" spans="1:65" s="12" customFormat="1" ht="22.9" customHeight="1">
      <c r="B123" s="170"/>
      <c r="C123" s="171"/>
      <c r="D123" s="172" t="s">
        <v>79</v>
      </c>
      <c r="E123" s="184" t="s">
        <v>512</v>
      </c>
      <c r="F123" s="184" t="s">
        <v>513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SUM(P124:P133)</f>
        <v>0</v>
      </c>
      <c r="Q123" s="178"/>
      <c r="R123" s="179">
        <f>SUM(R124:R133)</f>
        <v>0</v>
      </c>
      <c r="S123" s="178"/>
      <c r="T123" s="180">
        <f>SUM(T124:T133)</f>
        <v>0</v>
      </c>
      <c r="AR123" s="181" t="s">
        <v>166</v>
      </c>
      <c r="AT123" s="182" t="s">
        <v>79</v>
      </c>
      <c r="AU123" s="182" t="s">
        <v>88</v>
      </c>
      <c r="AY123" s="181" t="s">
        <v>125</v>
      </c>
      <c r="BK123" s="183">
        <f>SUM(BK124:BK133)</f>
        <v>0</v>
      </c>
    </row>
    <row r="124" spans="1:65" s="2" customFormat="1" ht="24.2" customHeight="1">
      <c r="A124" s="34"/>
      <c r="B124" s="35"/>
      <c r="C124" s="186" t="s">
        <v>88</v>
      </c>
      <c r="D124" s="186" t="s">
        <v>127</v>
      </c>
      <c r="E124" s="187" t="s">
        <v>514</v>
      </c>
      <c r="F124" s="188" t="s">
        <v>515</v>
      </c>
      <c r="G124" s="189" t="s">
        <v>516</v>
      </c>
      <c r="H124" s="190">
        <v>1</v>
      </c>
      <c r="I124" s="191"/>
      <c r="J124" s="192">
        <f>ROUND(I124*H124,2)</f>
        <v>0</v>
      </c>
      <c r="K124" s="188" t="s">
        <v>1</v>
      </c>
      <c r="L124" s="39"/>
      <c r="M124" s="193" t="s">
        <v>1</v>
      </c>
      <c r="N124" s="194" t="s">
        <v>45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132</v>
      </c>
      <c r="AT124" s="197" t="s">
        <v>127</v>
      </c>
      <c r="AU124" s="197" t="s">
        <v>90</v>
      </c>
      <c r="AY124" s="17" t="s">
        <v>125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88</v>
      </c>
      <c r="BK124" s="198">
        <f>ROUND(I124*H124,2)</f>
        <v>0</v>
      </c>
      <c r="BL124" s="17" t="s">
        <v>132</v>
      </c>
      <c r="BM124" s="197" t="s">
        <v>517</v>
      </c>
    </row>
    <row r="125" spans="1:65" s="2" customFormat="1" ht="11.25">
      <c r="A125" s="34"/>
      <c r="B125" s="35"/>
      <c r="C125" s="36"/>
      <c r="D125" s="199" t="s">
        <v>134</v>
      </c>
      <c r="E125" s="36"/>
      <c r="F125" s="200" t="s">
        <v>515</v>
      </c>
      <c r="G125" s="36"/>
      <c r="H125" s="36"/>
      <c r="I125" s="201"/>
      <c r="J125" s="36"/>
      <c r="K125" s="36"/>
      <c r="L125" s="39"/>
      <c r="M125" s="202"/>
      <c r="N125" s="203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134</v>
      </c>
      <c r="AU125" s="17" t="s">
        <v>90</v>
      </c>
    </row>
    <row r="126" spans="1:65" s="14" customFormat="1" ht="11.25">
      <c r="B126" s="214"/>
      <c r="C126" s="215"/>
      <c r="D126" s="199" t="s">
        <v>136</v>
      </c>
      <c r="E126" s="216" t="s">
        <v>1</v>
      </c>
      <c r="F126" s="217" t="s">
        <v>88</v>
      </c>
      <c r="G126" s="215"/>
      <c r="H126" s="218">
        <v>1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136</v>
      </c>
      <c r="AU126" s="224" t="s">
        <v>90</v>
      </c>
      <c r="AV126" s="14" t="s">
        <v>90</v>
      </c>
      <c r="AW126" s="14" t="s">
        <v>36</v>
      </c>
      <c r="AX126" s="14" t="s">
        <v>80</v>
      </c>
      <c r="AY126" s="224" t="s">
        <v>125</v>
      </c>
    </row>
    <row r="127" spans="1:65" s="15" customFormat="1" ht="11.25">
      <c r="B127" s="225"/>
      <c r="C127" s="226"/>
      <c r="D127" s="199" t="s">
        <v>136</v>
      </c>
      <c r="E127" s="227" t="s">
        <v>1</v>
      </c>
      <c r="F127" s="228" t="s">
        <v>140</v>
      </c>
      <c r="G127" s="226"/>
      <c r="H127" s="229">
        <v>1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136</v>
      </c>
      <c r="AU127" s="235" t="s">
        <v>90</v>
      </c>
      <c r="AV127" s="15" t="s">
        <v>132</v>
      </c>
      <c r="AW127" s="15" t="s">
        <v>36</v>
      </c>
      <c r="AX127" s="15" t="s">
        <v>88</v>
      </c>
      <c r="AY127" s="235" t="s">
        <v>125</v>
      </c>
    </row>
    <row r="128" spans="1:65" s="2" customFormat="1" ht="16.5" customHeight="1">
      <c r="A128" s="34"/>
      <c r="B128" s="35"/>
      <c r="C128" s="186" t="s">
        <v>90</v>
      </c>
      <c r="D128" s="186" t="s">
        <v>127</v>
      </c>
      <c r="E128" s="187" t="s">
        <v>518</v>
      </c>
      <c r="F128" s="188" t="s">
        <v>519</v>
      </c>
      <c r="G128" s="189" t="s">
        <v>520</v>
      </c>
      <c r="H128" s="190">
        <v>1</v>
      </c>
      <c r="I128" s="191"/>
      <c r="J128" s="192">
        <f>ROUND(I128*H128,2)</f>
        <v>0</v>
      </c>
      <c r="K128" s="188" t="s">
        <v>1</v>
      </c>
      <c r="L128" s="39"/>
      <c r="M128" s="193" t="s">
        <v>1</v>
      </c>
      <c r="N128" s="194" t="s">
        <v>45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521</v>
      </c>
      <c r="AT128" s="197" t="s">
        <v>127</v>
      </c>
      <c r="AU128" s="197" t="s">
        <v>90</v>
      </c>
      <c r="AY128" s="17" t="s">
        <v>125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88</v>
      </c>
      <c r="BK128" s="198">
        <f>ROUND(I128*H128,2)</f>
        <v>0</v>
      </c>
      <c r="BL128" s="17" t="s">
        <v>521</v>
      </c>
      <c r="BM128" s="197" t="s">
        <v>522</v>
      </c>
    </row>
    <row r="129" spans="1:65" s="2" customFormat="1" ht="11.25">
      <c r="A129" s="34"/>
      <c r="B129" s="35"/>
      <c r="C129" s="36"/>
      <c r="D129" s="199" t="s">
        <v>134</v>
      </c>
      <c r="E129" s="36"/>
      <c r="F129" s="200" t="s">
        <v>519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134</v>
      </c>
      <c r="AU129" s="17" t="s">
        <v>90</v>
      </c>
    </row>
    <row r="130" spans="1:65" s="14" customFormat="1" ht="11.25">
      <c r="B130" s="214"/>
      <c r="C130" s="215"/>
      <c r="D130" s="199" t="s">
        <v>136</v>
      </c>
      <c r="E130" s="216" t="s">
        <v>1</v>
      </c>
      <c r="F130" s="217" t="s">
        <v>88</v>
      </c>
      <c r="G130" s="215"/>
      <c r="H130" s="218">
        <v>1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136</v>
      </c>
      <c r="AU130" s="224" t="s">
        <v>90</v>
      </c>
      <c r="AV130" s="14" t="s">
        <v>90</v>
      </c>
      <c r="AW130" s="14" t="s">
        <v>36</v>
      </c>
      <c r="AX130" s="14" t="s">
        <v>80</v>
      </c>
      <c r="AY130" s="224" t="s">
        <v>125</v>
      </c>
    </row>
    <row r="131" spans="1:65" s="2" customFormat="1" ht="24.2" customHeight="1">
      <c r="A131" s="34"/>
      <c r="B131" s="35"/>
      <c r="C131" s="186" t="s">
        <v>146</v>
      </c>
      <c r="D131" s="186" t="s">
        <v>127</v>
      </c>
      <c r="E131" s="187" t="s">
        <v>523</v>
      </c>
      <c r="F131" s="188" t="s">
        <v>524</v>
      </c>
      <c r="G131" s="189" t="s">
        <v>520</v>
      </c>
      <c r="H131" s="190">
        <v>1</v>
      </c>
      <c r="I131" s="191"/>
      <c r="J131" s="192">
        <f>ROUND(I131*H131,2)</f>
        <v>0</v>
      </c>
      <c r="K131" s="188" t="s">
        <v>1</v>
      </c>
      <c r="L131" s="39"/>
      <c r="M131" s="193" t="s">
        <v>1</v>
      </c>
      <c r="N131" s="194" t="s">
        <v>45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521</v>
      </c>
      <c r="AT131" s="197" t="s">
        <v>127</v>
      </c>
      <c r="AU131" s="197" t="s">
        <v>90</v>
      </c>
      <c r="AY131" s="17" t="s">
        <v>125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88</v>
      </c>
      <c r="BK131" s="198">
        <f>ROUND(I131*H131,2)</f>
        <v>0</v>
      </c>
      <c r="BL131" s="17" t="s">
        <v>521</v>
      </c>
      <c r="BM131" s="197" t="s">
        <v>525</v>
      </c>
    </row>
    <row r="132" spans="1:65" s="2" customFormat="1" ht="11.25">
      <c r="A132" s="34"/>
      <c r="B132" s="35"/>
      <c r="C132" s="36"/>
      <c r="D132" s="199" t="s">
        <v>134</v>
      </c>
      <c r="E132" s="36"/>
      <c r="F132" s="200" t="s">
        <v>524</v>
      </c>
      <c r="G132" s="36"/>
      <c r="H132" s="36"/>
      <c r="I132" s="201"/>
      <c r="J132" s="36"/>
      <c r="K132" s="36"/>
      <c r="L132" s="39"/>
      <c r="M132" s="202"/>
      <c r="N132" s="203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134</v>
      </c>
      <c r="AU132" s="17" t="s">
        <v>90</v>
      </c>
    </row>
    <row r="133" spans="1:65" s="14" customFormat="1" ht="11.25">
      <c r="B133" s="214"/>
      <c r="C133" s="215"/>
      <c r="D133" s="199" t="s">
        <v>136</v>
      </c>
      <c r="E133" s="216" t="s">
        <v>1</v>
      </c>
      <c r="F133" s="217" t="s">
        <v>88</v>
      </c>
      <c r="G133" s="215"/>
      <c r="H133" s="218">
        <v>1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136</v>
      </c>
      <c r="AU133" s="224" t="s">
        <v>90</v>
      </c>
      <c r="AV133" s="14" t="s">
        <v>90</v>
      </c>
      <c r="AW133" s="14" t="s">
        <v>36</v>
      </c>
      <c r="AX133" s="14" t="s">
        <v>80</v>
      </c>
      <c r="AY133" s="224" t="s">
        <v>125</v>
      </c>
    </row>
    <row r="134" spans="1:65" s="12" customFormat="1" ht="22.9" customHeight="1">
      <c r="B134" s="170"/>
      <c r="C134" s="171"/>
      <c r="D134" s="172" t="s">
        <v>79</v>
      </c>
      <c r="E134" s="184" t="s">
        <v>526</v>
      </c>
      <c r="F134" s="184" t="s">
        <v>527</v>
      </c>
      <c r="G134" s="171"/>
      <c r="H134" s="171"/>
      <c r="I134" s="174"/>
      <c r="J134" s="185">
        <f>BK134</f>
        <v>0</v>
      </c>
      <c r="K134" s="171"/>
      <c r="L134" s="176"/>
      <c r="M134" s="177"/>
      <c r="N134" s="178"/>
      <c r="O134" s="178"/>
      <c r="P134" s="179">
        <f>SUM(P135:P144)</f>
        <v>0</v>
      </c>
      <c r="Q134" s="178"/>
      <c r="R134" s="179">
        <f>SUM(R135:R144)</f>
        <v>0</v>
      </c>
      <c r="S134" s="178"/>
      <c r="T134" s="180">
        <f>SUM(T135:T144)</f>
        <v>0</v>
      </c>
      <c r="AR134" s="181" t="s">
        <v>166</v>
      </c>
      <c r="AT134" s="182" t="s">
        <v>79</v>
      </c>
      <c r="AU134" s="182" t="s">
        <v>88</v>
      </c>
      <c r="AY134" s="181" t="s">
        <v>125</v>
      </c>
      <c r="BK134" s="183">
        <f>SUM(BK135:BK144)</f>
        <v>0</v>
      </c>
    </row>
    <row r="135" spans="1:65" s="2" customFormat="1" ht="24.2" customHeight="1">
      <c r="A135" s="34"/>
      <c r="B135" s="35"/>
      <c r="C135" s="186" t="s">
        <v>132</v>
      </c>
      <c r="D135" s="186" t="s">
        <v>127</v>
      </c>
      <c r="E135" s="187" t="s">
        <v>528</v>
      </c>
      <c r="F135" s="188" t="s">
        <v>529</v>
      </c>
      <c r="G135" s="189" t="s">
        <v>520</v>
      </c>
      <c r="H135" s="190">
        <v>1</v>
      </c>
      <c r="I135" s="191"/>
      <c r="J135" s="192">
        <f>ROUND(I135*H135,2)</f>
        <v>0</v>
      </c>
      <c r="K135" s="188" t="s">
        <v>1</v>
      </c>
      <c r="L135" s="39"/>
      <c r="M135" s="193" t="s">
        <v>1</v>
      </c>
      <c r="N135" s="194" t="s">
        <v>45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521</v>
      </c>
      <c r="AT135" s="197" t="s">
        <v>127</v>
      </c>
      <c r="AU135" s="197" t="s">
        <v>90</v>
      </c>
      <c r="AY135" s="17" t="s">
        <v>125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88</v>
      </c>
      <c r="BK135" s="198">
        <f>ROUND(I135*H135,2)</f>
        <v>0</v>
      </c>
      <c r="BL135" s="17" t="s">
        <v>521</v>
      </c>
      <c r="BM135" s="197" t="s">
        <v>530</v>
      </c>
    </row>
    <row r="136" spans="1:65" s="2" customFormat="1" ht="19.5">
      <c r="A136" s="34"/>
      <c r="B136" s="35"/>
      <c r="C136" s="36"/>
      <c r="D136" s="199" t="s">
        <v>134</v>
      </c>
      <c r="E136" s="36"/>
      <c r="F136" s="200" t="s">
        <v>529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134</v>
      </c>
      <c r="AU136" s="17" t="s">
        <v>90</v>
      </c>
    </row>
    <row r="137" spans="1:65" s="13" customFormat="1" ht="11.25">
      <c r="B137" s="204"/>
      <c r="C137" s="205"/>
      <c r="D137" s="199" t="s">
        <v>136</v>
      </c>
      <c r="E137" s="206" t="s">
        <v>1</v>
      </c>
      <c r="F137" s="207" t="s">
        <v>531</v>
      </c>
      <c r="G137" s="205"/>
      <c r="H137" s="206" t="s">
        <v>1</v>
      </c>
      <c r="I137" s="208"/>
      <c r="J137" s="205"/>
      <c r="K137" s="205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136</v>
      </c>
      <c r="AU137" s="213" t="s">
        <v>90</v>
      </c>
      <c r="AV137" s="13" t="s">
        <v>88</v>
      </c>
      <c r="AW137" s="13" t="s">
        <v>36</v>
      </c>
      <c r="AX137" s="13" t="s">
        <v>80</v>
      </c>
      <c r="AY137" s="213" t="s">
        <v>125</v>
      </c>
    </row>
    <row r="138" spans="1:65" s="14" customFormat="1" ht="11.25">
      <c r="B138" s="214"/>
      <c r="C138" s="215"/>
      <c r="D138" s="199" t="s">
        <v>136</v>
      </c>
      <c r="E138" s="216" t="s">
        <v>1</v>
      </c>
      <c r="F138" s="217" t="s">
        <v>88</v>
      </c>
      <c r="G138" s="215"/>
      <c r="H138" s="218">
        <v>1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136</v>
      </c>
      <c r="AU138" s="224" t="s">
        <v>90</v>
      </c>
      <c r="AV138" s="14" t="s">
        <v>90</v>
      </c>
      <c r="AW138" s="14" t="s">
        <v>36</v>
      </c>
      <c r="AX138" s="14" t="s">
        <v>88</v>
      </c>
      <c r="AY138" s="224" t="s">
        <v>125</v>
      </c>
    </row>
    <row r="139" spans="1:65" s="2" customFormat="1" ht="16.5" customHeight="1">
      <c r="A139" s="34"/>
      <c r="B139" s="35"/>
      <c r="C139" s="186" t="s">
        <v>166</v>
      </c>
      <c r="D139" s="186" t="s">
        <v>127</v>
      </c>
      <c r="E139" s="187" t="s">
        <v>532</v>
      </c>
      <c r="F139" s="188" t="s">
        <v>533</v>
      </c>
      <c r="G139" s="189" t="s">
        <v>520</v>
      </c>
      <c r="H139" s="190">
        <v>1</v>
      </c>
      <c r="I139" s="191"/>
      <c r="J139" s="192">
        <f>ROUND(I139*H139,2)</f>
        <v>0</v>
      </c>
      <c r="K139" s="188" t="s">
        <v>1</v>
      </c>
      <c r="L139" s="39"/>
      <c r="M139" s="193" t="s">
        <v>1</v>
      </c>
      <c r="N139" s="194" t="s">
        <v>45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521</v>
      </c>
      <c r="AT139" s="197" t="s">
        <v>127</v>
      </c>
      <c r="AU139" s="197" t="s">
        <v>90</v>
      </c>
      <c r="AY139" s="17" t="s">
        <v>125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88</v>
      </c>
      <c r="BK139" s="198">
        <f>ROUND(I139*H139,2)</f>
        <v>0</v>
      </c>
      <c r="BL139" s="17" t="s">
        <v>521</v>
      </c>
      <c r="BM139" s="197" t="s">
        <v>534</v>
      </c>
    </row>
    <row r="140" spans="1:65" s="2" customFormat="1" ht="11.25">
      <c r="A140" s="34"/>
      <c r="B140" s="35"/>
      <c r="C140" s="36"/>
      <c r="D140" s="199" t="s">
        <v>134</v>
      </c>
      <c r="E140" s="36"/>
      <c r="F140" s="200" t="s">
        <v>533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134</v>
      </c>
      <c r="AU140" s="17" t="s">
        <v>90</v>
      </c>
    </row>
    <row r="141" spans="1:65" s="2" customFormat="1" ht="16.5" customHeight="1">
      <c r="A141" s="34"/>
      <c r="B141" s="35"/>
      <c r="C141" s="186" t="s">
        <v>175</v>
      </c>
      <c r="D141" s="186" t="s">
        <v>127</v>
      </c>
      <c r="E141" s="187" t="s">
        <v>535</v>
      </c>
      <c r="F141" s="188" t="s">
        <v>536</v>
      </c>
      <c r="G141" s="189" t="s">
        <v>520</v>
      </c>
      <c r="H141" s="190">
        <v>1</v>
      </c>
      <c r="I141" s="191"/>
      <c r="J141" s="192">
        <f>ROUND(I141*H141,2)</f>
        <v>0</v>
      </c>
      <c r="K141" s="188" t="s">
        <v>1</v>
      </c>
      <c r="L141" s="39"/>
      <c r="M141" s="193" t="s">
        <v>1</v>
      </c>
      <c r="N141" s="194" t="s">
        <v>45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521</v>
      </c>
      <c r="AT141" s="197" t="s">
        <v>127</v>
      </c>
      <c r="AU141" s="197" t="s">
        <v>90</v>
      </c>
      <c r="AY141" s="17" t="s">
        <v>125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88</v>
      </c>
      <c r="BK141" s="198">
        <f>ROUND(I141*H141,2)</f>
        <v>0</v>
      </c>
      <c r="BL141" s="17" t="s">
        <v>521</v>
      </c>
      <c r="BM141" s="197" t="s">
        <v>537</v>
      </c>
    </row>
    <row r="142" spans="1:65" s="2" customFormat="1" ht="11.25">
      <c r="A142" s="34"/>
      <c r="B142" s="35"/>
      <c r="C142" s="36"/>
      <c r="D142" s="199" t="s">
        <v>134</v>
      </c>
      <c r="E142" s="36"/>
      <c r="F142" s="200" t="s">
        <v>536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134</v>
      </c>
      <c r="AU142" s="17" t="s">
        <v>90</v>
      </c>
    </row>
    <row r="143" spans="1:65" s="13" customFormat="1" ht="11.25">
      <c r="B143" s="204"/>
      <c r="C143" s="205"/>
      <c r="D143" s="199" t="s">
        <v>136</v>
      </c>
      <c r="E143" s="206" t="s">
        <v>1</v>
      </c>
      <c r="F143" s="207" t="s">
        <v>538</v>
      </c>
      <c r="G143" s="205"/>
      <c r="H143" s="206" t="s">
        <v>1</v>
      </c>
      <c r="I143" s="208"/>
      <c r="J143" s="205"/>
      <c r="K143" s="205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136</v>
      </c>
      <c r="AU143" s="213" t="s">
        <v>90</v>
      </c>
      <c r="AV143" s="13" t="s">
        <v>88</v>
      </c>
      <c r="AW143" s="13" t="s">
        <v>36</v>
      </c>
      <c r="AX143" s="13" t="s">
        <v>80</v>
      </c>
      <c r="AY143" s="213" t="s">
        <v>125</v>
      </c>
    </row>
    <row r="144" spans="1:65" s="14" customFormat="1" ht="11.25">
      <c r="B144" s="214"/>
      <c r="C144" s="215"/>
      <c r="D144" s="199" t="s">
        <v>136</v>
      </c>
      <c r="E144" s="216" t="s">
        <v>1</v>
      </c>
      <c r="F144" s="217" t="s">
        <v>88</v>
      </c>
      <c r="G144" s="215"/>
      <c r="H144" s="218">
        <v>1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136</v>
      </c>
      <c r="AU144" s="224" t="s">
        <v>90</v>
      </c>
      <c r="AV144" s="14" t="s">
        <v>90</v>
      </c>
      <c r="AW144" s="14" t="s">
        <v>36</v>
      </c>
      <c r="AX144" s="14" t="s">
        <v>88</v>
      </c>
      <c r="AY144" s="224" t="s">
        <v>125</v>
      </c>
    </row>
    <row r="145" spans="1:65" s="12" customFormat="1" ht="22.9" customHeight="1">
      <c r="B145" s="170"/>
      <c r="C145" s="171"/>
      <c r="D145" s="172" t="s">
        <v>79</v>
      </c>
      <c r="E145" s="184" t="s">
        <v>539</v>
      </c>
      <c r="F145" s="184" t="s">
        <v>540</v>
      </c>
      <c r="G145" s="171"/>
      <c r="H145" s="171"/>
      <c r="I145" s="174"/>
      <c r="J145" s="185">
        <f>BK145</f>
        <v>0</v>
      </c>
      <c r="K145" s="171"/>
      <c r="L145" s="176"/>
      <c r="M145" s="177"/>
      <c r="N145" s="178"/>
      <c r="O145" s="178"/>
      <c r="P145" s="179">
        <v>0</v>
      </c>
      <c r="Q145" s="178"/>
      <c r="R145" s="179">
        <v>0</v>
      </c>
      <c r="S145" s="178"/>
      <c r="T145" s="180">
        <v>0</v>
      </c>
      <c r="AR145" s="181" t="s">
        <v>166</v>
      </c>
      <c r="AT145" s="182" t="s">
        <v>79</v>
      </c>
      <c r="AU145" s="182" t="s">
        <v>88</v>
      </c>
      <c r="AY145" s="181" t="s">
        <v>125</v>
      </c>
      <c r="BK145" s="183">
        <v>0</v>
      </c>
    </row>
    <row r="146" spans="1:65" s="12" customFormat="1" ht="22.9" customHeight="1">
      <c r="B146" s="170"/>
      <c r="C146" s="171"/>
      <c r="D146" s="172" t="s">
        <v>79</v>
      </c>
      <c r="E146" s="184" t="s">
        <v>541</v>
      </c>
      <c r="F146" s="184" t="s">
        <v>542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SUM(P147:P153)</f>
        <v>0</v>
      </c>
      <c r="Q146" s="178"/>
      <c r="R146" s="179">
        <f>SUM(R147:R153)</f>
        <v>0</v>
      </c>
      <c r="S146" s="178"/>
      <c r="T146" s="180">
        <f>SUM(T147:T153)</f>
        <v>0</v>
      </c>
      <c r="AR146" s="181" t="s">
        <v>166</v>
      </c>
      <c r="AT146" s="182" t="s">
        <v>79</v>
      </c>
      <c r="AU146" s="182" t="s">
        <v>88</v>
      </c>
      <c r="AY146" s="181" t="s">
        <v>125</v>
      </c>
      <c r="BK146" s="183">
        <f>SUM(BK147:BK153)</f>
        <v>0</v>
      </c>
    </row>
    <row r="147" spans="1:65" s="2" customFormat="1" ht="16.5" customHeight="1">
      <c r="A147" s="34"/>
      <c r="B147" s="35"/>
      <c r="C147" s="186" t="s">
        <v>183</v>
      </c>
      <c r="D147" s="186" t="s">
        <v>127</v>
      </c>
      <c r="E147" s="187" t="s">
        <v>543</v>
      </c>
      <c r="F147" s="188" t="s">
        <v>544</v>
      </c>
      <c r="G147" s="189" t="s">
        <v>520</v>
      </c>
      <c r="H147" s="190">
        <v>118195</v>
      </c>
      <c r="I147" s="191"/>
      <c r="J147" s="192">
        <f>ROUND(I147*H147,2)</f>
        <v>0</v>
      </c>
      <c r="K147" s="188" t="s">
        <v>545</v>
      </c>
      <c r="L147" s="39"/>
      <c r="M147" s="193" t="s">
        <v>1</v>
      </c>
      <c r="N147" s="194" t="s">
        <v>45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521</v>
      </c>
      <c r="AT147" s="197" t="s">
        <v>127</v>
      </c>
      <c r="AU147" s="197" t="s">
        <v>90</v>
      </c>
      <c r="AY147" s="17" t="s">
        <v>125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88</v>
      </c>
      <c r="BK147" s="198">
        <f>ROUND(I147*H147,2)</f>
        <v>0</v>
      </c>
      <c r="BL147" s="17" t="s">
        <v>521</v>
      </c>
      <c r="BM147" s="197" t="s">
        <v>546</v>
      </c>
    </row>
    <row r="148" spans="1:65" s="2" customFormat="1" ht="11.25">
      <c r="A148" s="34"/>
      <c r="B148" s="35"/>
      <c r="C148" s="36"/>
      <c r="D148" s="199" t="s">
        <v>134</v>
      </c>
      <c r="E148" s="36"/>
      <c r="F148" s="200" t="s">
        <v>544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134</v>
      </c>
      <c r="AU148" s="17" t="s">
        <v>90</v>
      </c>
    </row>
    <row r="149" spans="1:65" s="13" customFormat="1" ht="11.25">
      <c r="B149" s="204"/>
      <c r="C149" s="205"/>
      <c r="D149" s="199" t="s">
        <v>136</v>
      </c>
      <c r="E149" s="206" t="s">
        <v>1</v>
      </c>
      <c r="F149" s="207" t="s">
        <v>547</v>
      </c>
      <c r="G149" s="205"/>
      <c r="H149" s="206" t="s">
        <v>1</v>
      </c>
      <c r="I149" s="208"/>
      <c r="J149" s="205"/>
      <c r="K149" s="205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136</v>
      </c>
      <c r="AU149" s="213" t="s">
        <v>90</v>
      </c>
      <c r="AV149" s="13" t="s">
        <v>88</v>
      </c>
      <c r="AW149" s="13" t="s">
        <v>36</v>
      </c>
      <c r="AX149" s="13" t="s">
        <v>80</v>
      </c>
      <c r="AY149" s="213" t="s">
        <v>125</v>
      </c>
    </row>
    <row r="150" spans="1:65" s="13" customFormat="1" ht="11.25">
      <c r="B150" s="204"/>
      <c r="C150" s="205"/>
      <c r="D150" s="199" t="s">
        <v>136</v>
      </c>
      <c r="E150" s="206" t="s">
        <v>1</v>
      </c>
      <c r="F150" s="207" t="s">
        <v>548</v>
      </c>
      <c r="G150" s="205"/>
      <c r="H150" s="206" t="s">
        <v>1</v>
      </c>
      <c r="I150" s="208"/>
      <c r="J150" s="205"/>
      <c r="K150" s="205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136</v>
      </c>
      <c r="AU150" s="213" t="s">
        <v>90</v>
      </c>
      <c r="AV150" s="13" t="s">
        <v>88</v>
      </c>
      <c r="AW150" s="13" t="s">
        <v>36</v>
      </c>
      <c r="AX150" s="13" t="s">
        <v>80</v>
      </c>
      <c r="AY150" s="213" t="s">
        <v>125</v>
      </c>
    </row>
    <row r="151" spans="1:65" s="13" customFormat="1" ht="11.25">
      <c r="B151" s="204"/>
      <c r="C151" s="205"/>
      <c r="D151" s="199" t="s">
        <v>136</v>
      </c>
      <c r="E151" s="206" t="s">
        <v>1</v>
      </c>
      <c r="F151" s="207" t="s">
        <v>549</v>
      </c>
      <c r="G151" s="205"/>
      <c r="H151" s="206" t="s">
        <v>1</v>
      </c>
      <c r="I151" s="208"/>
      <c r="J151" s="205"/>
      <c r="K151" s="205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136</v>
      </c>
      <c r="AU151" s="213" t="s">
        <v>90</v>
      </c>
      <c r="AV151" s="13" t="s">
        <v>88</v>
      </c>
      <c r="AW151" s="13" t="s">
        <v>36</v>
      </c>
      <c r="AX151" s="13" t="s">
        <v>80</v>
      </c>
      <c r="AY151" s="213" t="s">
        <v>125</v>
      </c>
    </row>
    <row r="152" spans="1:65" s="13" customFormat="1" ht="11.25">
      <c r="B152" s="204"/>
      <c r="C152" s="205"/>
      <c r="D152" s="199" t="s">
        <v>136</v>
      </c>
      <c r="E152" s="206" t="s">
        <v>1</v>
      </c>
      <c r="F152" s="207" t="s">
        <v>550</v>
      </c>
      <c r="G152" s="205"/>
      <c r="H152" s="206" t="s">
        <v>1</v>
      </c>
      <c r="I152" s="208"/>
      <c r="J152" s="205"/>
      <c r="K152" s="205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136</v>
      </c>
      <c r="AU152" s="213" t="s">
        <v>90</v>
      </c>
      <c r="AV152" s="13" t="s">
        <v>88</v>
      </c>
      <c r="AW152" s="13" t="s">
        <v>36</v>
      </c>
      <c r="AX152" s="13" t="s">
        <v>80</v>
      </c>
      <c r="AY152" s="213" t="s">
        <v>125</v>
      </c>
    </row>
    <row r="153" spans="1:65" s="14" customFormat="1" ht="11.25">
      <c r="B153" s="214"/>
      <c r="C153" s="215"/>
      <c r="D153" s="199" t="s">
        <v>136</v>
      </c>
      <c r="E153" s="216" t="s">
        <v>1</v>
      </c>
      <c r="F153" s="217" t="s">
        <v>551</v>
      </c>
      <c r="G153" s="215"/>
      <c r="H153" s="218">
        <v>118195</v>
      </c>
      <c r="I153" s="219"/>
      <c r="J153" s="215"/>
      <c r="K153" s="215"/>
      <c r="L153" s="220"/>
      <c r="M153" s="249"/>
      <c r="N153" s="250"/>
      <c r="O153" s="250"/>
      <c r="P153" s="250"/>
      <c r="Q153" s="250"/>
      <c r="R153" s="250"/>
      <c r="S153" s="250"/>
      <c r="T153" s="251"/>
      <c r="AT153" s="224" t="s">
        <v>136</v>
      </c>
      <c r="AU153" s="224" t="s">
        <v>90</v>
      </c>
      <c r="AV153" s="14" t="s">
        <v>90</v>
      </c>
      <c r="AW153" s="14" t="s">
        <v>36</v>
      </c>
      <c r="AX153" s="14" t="s">
        <v>88</v>
      </c>
      <c r="AY153" s="224" t="s">
        <v>125</v>
      </c>
    </row>
    <row r="154" spans="1:65" s="2" customFormat="1" ht="6.95" customHeight="1">
      <c r="A154" s="34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39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sheetProtection algorithmName="SHA-512" hashValue="E9QJp8xo5Gkj30mXxjiiSpSObZGB/WIungeW1GynffFPVFSWMnt/oqcBOHs82s/KYtOQL01GNgq5Bw5U0wowMQ==" saltValue="Wj6E0vGooJ2lMEDfz0fZCzwK2/sYp3NNgkRGApkDhHT9RhZ42Vukht4cNIKZctj+fwMsk1zA6fjrahZPfVjszQ==" spinCount="100000" sheet="1" objects="1" scenarios="1" formatColumns="0" formatRows="0" autoFilter="0"/>
  <autoFilter ref="C120:K153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834-01 - IO 01 - Vodovod</vt:lpstr>
      <vt:lpstr>834-10 - VON 01 - Vedlejš...</vt:lpstr>
      <vt:lpstr>'834-01 - IO 01 - Vodovod'!Názvy_tisku</vt:lpstr>
      <vt:lpstr>'834-10 - VON 01 - Vedlejš...'!Názvy_tisku</vt:lpstr>
      <vt:lpstr>'Rekapitulace stavby'!Názvy_tisku</vt:lpstr>
      <vt:lpstr>'834-01 - IO 01 - Vodovod'!Oblast_tisku</vt:lpstr>
      <vt:lpstr>'834-10 - VON 01 - Vedlejš...'!Oblast_tisku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DESKTOP-SS04TDM\VK PROJEKT</dc:creator>
  <cp:lastModifiedBy>VK PROJEKT</cp:lastModifiedBy>
  <dcterms:created xsi:type="dcterms:W3CDTF">2022-07-29T09:53:13Z</dcterms:created>
  <dcterms:modified xsi:type="dcterms:W3CDTF">2022-07-29T09:54:20Z</dcterms:modified>
</cp:coreProperties>
</file>