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P:\Dokumenty\Výběrová řízení\Pardubice, Fričova\2.etapa\"/>
    </mc:Choice>
  </mc:AlternateContent>
  <xr:revisionPtr revIDLastSave="0" documentId="8_{B87355BD-AB27-4340-AF01-0AB8A8D145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839-01 - IO 01 - Vodovod" sheetId="2" r:id="rId2"/>
    <sheet name="839-10 - VON 01 - Vedlejš..." sheetId="3" r:id="rId3"/>
  </sheets>
  <definedNames>
    <definedName name="_xlnm._FilterDatabase" localSheetId="1" hidden="1">'839-01 - IO 01 - Vodovod'!$C$124:$K$1340</definedName>
    <definedName name="_xlnm._FilterDatabase" localSheetId="2" hidden="1">'839-10 - VON 01 - Vedlejš...'!$C$121:$K$174</definedName>
    <definedName name="_xlnm.Print_Titles" localSheetId="1">'839-01 - IO 01 - Vodovod'!$124:$124</definedName>
    <definedName name="_xlnm.Print_Titles" localSheetId="2">'839-10 - VON 01 - Vedlejš...'!$121:$121</definedName>
    <definedName name="_xlnm.Print_Titles" localSheetId="0">'Rekapitulace stavby'!$92:$92</definedName>
    <definedName name="_xlnm.Print_Area" localSheetId="1">'839-01 - IO 01 - Vodovod'!$C$4:$J$76,'839-01 - IO 01 - Vodovod'!$C$82:$J$106,'839-01 - IO 01 - Vodovod'!$C$112:$K$1340</definedName>
    <definedName name="_xlnm.Print_Area" localSheetId="2">'839-10 - VON 01 - Vedlejš...'!$C$4:$J$76,'839-10 - VON 01 - Vedlejš...'!$C$82:$J$103,'839-10 - VON 01 - Vedlejš...'!$C$109:$K$174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67" i="3"/>
  <c r="BH167" i="3"/>
  <c r="BG167" i="3"/>
  <c r="BF167" i="3"/>
  <c r="T167" i="3"/>
  <c r="T166" i="3"/>
  <c r="R167" i="3"/>
  <c r="R166" i="3" s="1"/>
  <c r="P167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T124" i="3"/>
  <c r="R125" i="3"/>
  <c r="R124" i="3"/>
  <c r="P125" i="3"/>
  <c r="P124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116" i="3" s="1"/>
  <c r="E7" i="3"/>
  <c r="E112" i="3" s="1"/>
  <c r="J37" i="2"/>
  <c r="J36" i="2"/>
  <c r="AY95" i="1"/>
  <c r="J35" i="2"/>
  <c r="AX95" i="1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3" i="2"/>
  <c r="BH1323" i="2"/>
  <c r="BG1323" i="2"/>
  <c r="BF1323" i="2"/>
  <c r="T1323" i="2"/>
  <c r="R1323" i="2"/>
  <c r="P1323" i="2"/>
  <c r="BI1320" i="2"/>
  <c r="BH1320" i="2"/>
  <c r="BG1320" i="2"/>
  <c r="BF1320" i="2"/>
  <c r="T1320" i="2"/>
  <c r="R1320" i="2"/>
  <c r="P1320" i="2"/>
  <c r="BI1318" i="2"/>
  <c r="BH1318" i="2"/>
  <c r="BG1318" i="2"/>
  <c r="BF1318" i="2"/>
  <c r="T1318" i="2"/>
  <c r="R1318" i="2"/>
  <c r="P1318" i="2"/>
  <c r="BI1315" i="2"/>
  <c r="BH1315" i="2"/>
  <c r="BG1315" i="2"/>
  <c r="BF1315" i="2"/>
  <c r="T1315" i="2"/>
  <c r="T1314" i="2" s="1"/>
  <c r="R1315" i="2"/>
  <c r="R1314" i="2" s="1"/>
  <c r="P1315" i="2"/>
  <c r="P1314" i="2" s="1"/>
  <c r="BI1307" i="2"/>
  <c r="BH1307" i="2"/>
  <c r="BG1307" i="2"/>
  <c r="BF1307" i="2"/>
  <c r="T1307" i="2"/>
  <c r="R1307" i="2"/>
  <c r="P1307" i="2"/>
  <c r="BI1300" i="2"/>
  <c r="BH1300" i="2"/>
  <c r="BG1300" i="2"/>
  <c r="BF1300" i="2"/>
  <c r="T1300" i="2"/>
  <c r="R1300" i="2"/>
  <c r="P1300" i="2"/>
  <c r="BI1293" i="2"/>
  <c r="BH1293" i="2"/>
  <c r="BG1293" i="2"/>
  <c r="BF1293" i="2"/>
  <c r="T1293" i="2"/>
  <c r="R1293" i="2"/>
  <c r="P1293" i="2"/>
  <c r="BI1280" i="2"/>
  <c r="BH1280" i="2"/>
  <c r="BG1280" i="2"/>
  <c r="BF1280" i="2"/>
  <c r="T1280" i="2"/>
  <c r="R1280" i="2"/>
  <c r="P1280" i="2"/>
  <c r="BI1268" i="2"/>
  <c r="BH1268" i="2"/>
  <c r="BG1268" i="2"/>
  <c r="BF1268" i="2"/>
  <c r="T1268" i="2"/>
  <c r="R1268" i="2"/>
  <c r="P1268" i="2"/>
  <c r="BI1263" i="2"/>
  <c r="BH1263" i="2"/>
  <c r="BG1263" i="2"/>
  <c r="BF1263" i="2"/>
  <c r="T1263" i="2"/>
  <c r="R1263" i="2"/>
  <c r="P1263" i="2"/>
  <c r="BI1247" i="2"/>
  <c r="BH1247" i="2"/>
  <c r="BG1247" i="2"/>
  <c r="BF1247" i="2"/>
  <c r="T1247" i="2"/>
  <c r="R1247" i="2"/>
  <c r="P1247" i="2"/>
  <c r="BI1231" i="2"/>
  <c r="BH1231" i="2"/>
  <c r="BG1231" i="2"/>
  <c r="BF1231" i="2"/>
  <c r="T1231" i="2"/>
  <c r="R1231" i="2"/>
  <c r="P1231" i="2"/>
  <c r="BI1219" i="2"/>
  <c r="BH1219" i="2"/>
  <c r="BG1219" i="2"/>
  <c r="BF1219" i="2"/>
  <c r="T1219" i="2"/>
  <c r="R1219" i="2"/>
  <c r="P1219" i="2"/>
  <c r="BI1207" i="2"/>
  <c r="BH1207" i="2"/>
  <c r="BG1207" i="2"/>
  <c r="BF1207" i="2"/>
  <c r="T1207" i="2"/>
  <c r="R1207" i="2"/>
  <c r="P1207" i="2"/>
  <c r="BI1199" i="2"/>
  <c r="BH1199" i="2"/>
  <c r="BG1199" i="2"/>
  <c r="BF1199" i="2"/>
  <c r="T1199" i="2"/>
  <c r="R1199" i="2"/>
  <c r="P1199" i="2"/>
  <c r="BI1191" i="2"/>
  <c r="BH1191" i="2"/>
  <c r="BG1191" i="2"/>
  <c r="BF1191" i="2"/>
  <c r="T1191" i="2"/>
  <c r="R1191" i="2"/>
  <c r="P1191" i="2"/>
  <c r="BI1183" i="2"/>
  <c r="BH1183" i="2"/>
  <c r="BG1183" i="2"/>
  <c r="BF1183" i="2"/>
  <c r="T1183" i="2"/>
  <c r="R1183" i="2"/>
  <c r="P1183" i="2"/>
  <c r="BI1169" i="2"/>
  <c r="BH1169" i="2"/>
  <c r="BG1169" i="2"/>
  <c r="BF1169" i="2"/>
  <c r="T1169" i="2"/>
  <c r="R1169" i="2"/>
  <c r="P1169" i="2"/>
  <c r="BI1155" i="2"/>
  <c r="BH1155" i="2"/>
  <c r="BG1155" i="2"/>
  <c r="BF1155" i="2"/>
  <c r="T1155" i="2"/>
  <c r="R1155" i="2"/>
  <c r="P1155" i="2"/>
  <c r="BI1141" i="2"/>
  <c r="BH1141" i="2"/>
  <c r="BG1141" i="2"/>
  <c r="BF1141" i="2"/>
  <c r="T1141" i="2"/>
  <c r="R1141" i="2"/>
  <c r="P1141" i="2"/>
  <c r="BI1135" i="2"/>
  <c r="BH1135" i="2"/>
  <c r="BG1135" i="2"/>
  <c r="BF1135" i="2"/>
  <c r="T1135" i="2"/>
  <c r="R1135" i="2"/>
  <c r="P1135" i="2"/>
  <c r="BI1129" i="2"/>
  <c r="BH1129" i="2"/>
  <c r="BG1129" i="2"/>
  <c r="BF1129" i="2"/>
  <c r="T1129" i="2"/>
  <c r="R1129" i="2"/>
  <c r="P1129" i="2"/>
  <c r="BI1123" i="2"/>
  <c r="BH1123" i="2"/>
  <c r="BG1123" i="2"/>
  <c r="BF1123" i="2"/>
  <c r="T1123" i="2"/>
  <c r="R1123" i="2"/>
  <c r="P1123" i="2"/>
  <c r="BI1120" i="2"/>
  <c r="BH1120" i="2"/>
  <c r="BG1120" i="2"/>
  <c r="BF1120" i="2"/>
  <c r="T1120" i="2"/>
  <c r="R1120" i="2"/>
  <c r="P1120" i="2"/>
  <c r="BI1106" i="2"/>
  <c r="BH1106" i="2"/>
  <c r="BG1106" i="2"/>
  <c r="BF1106" i="2"/>
  <c r="T1106" i="2"/>
  <c r="R1106" i="2"/>
  <c r="P1106" i="2"/>
  <c r="BI1092" i="2"/>
  <c r="BH1092" i="2"/>
  <c r="BG1092" i="2"/>
  <c r="BF1092" i="2"/>
  <c r="T1092" i="2"/>
  <c r="R1092" i="2"/>
  <c r="P1092" i="2"/>
  <c r="BI1078" i="2"/>
  <c r="BH1078" i="2"/>
  <c r="BG1078" i="2"/>
  <c r="BF1078" i="2"/>
  <c r="T1078" i="2"/>
  <c r="R1078" i="2"/>
  <c r="P1078" i="2"/>
  <c r="BI1074" i="2"/>
  <c r="BH1074" i="2"/>
  <c r="BG1074" i="2"/>
  <c r="BF1074" i="2"/>
  <c r="T1074" i="2"/>
  <c r="R1074" i="2"/>
  <c r="P1074" i="2"/>
  <c r="BI1070" i="2"/>
  <c r="BH1070" i="2"/>
  <c r="BG1070" i="2"/>
  <c r="BF1070" i="2"/>
  <c r="T1070" i="2"/>
  <c r="R1070" i="2"/>
  <c r="P1070" i="2"/>
  <c r="BI1058" i="2"/>
  <c r="BH1058" i="2"/>
  <c r="BG1058" i="2"/>
  <c r="BF1058" i="2"/>
  <c r="T1058" i="2"/>
  <c r="R1058" i="2"/>
  <c r="P1058" i="2"/>
  <c r="BI1046" i="2"/>
  <c r="BH1046" i="2"/>
  <c r="BG1046" i="2"/>
  <c r="BF1046" i="2"/>
  <c r="T1046" i="2"/>
  <c r="R1046" i="2"/>
  <c r="P1046" i="2"/>
  <c r="BI1034" i="2"/>
  <c r="BH1034" i="2"/>
  <c r="BG1034" i="2"/>
  <c r="BF1034" i="2"/>
  <c r="T1034" i="2"/>
  <c r="R1034" i="2"/>
  <c r="P1034" i="2"/>
  <c r="BI1026" i="2"/>
  <c r="BH1026" i="2"/>
  <c r="BG1026" i="2"/>
  <c r="BF1026" i="2"/>
  <c r="T1026" i="2"/>
  <c r="R1026" i="2"/>
  <c r="P1026" i="2"/>
  <c r="BI1018" i="2"/>
  <c r="BH1018" i="2"/>
  <c r="BG1018" i="2"/>
  <c r="BF1018" i="2"/>
  <c r="T1018" i="2"/>
  <c r="R1018" i="2"/>
  <c r="P1018" i="2"/>
  <c r="BI1010" i="2"/>
  <c r="BH1010" i="2"/>
  <c r="BG1010" i="2"/>
  <c r="BF1010" i="2"/>
  <c r="T1010" i="2"/>
  <c r="R1010" i="2"/>
  <c r="P1010" i="2"/>
  <c r="BI1005" i="2"/>
  <c r="BH1005" i="2"/>
  <c r="BG1005" i="2"/>
  <c r="BF1005" i="2"/>
  <c r="T1005" i="2"/>
  <c r="R1005" i="2"/>
  <c r="P1005" i="2"/>
  <c r="BI1000" i="2"/>
  <c r="BH1000" i="2"/>
  <c r="BG1000" i="2"/>
  <c r="BF1000" i="2"/>
  <c r="T1000" i="2"/>
  <c r="R1000" i="2"/>
  <c r="P1000" i="2"/>
  <c r="BI990" i="2"/>
  <c r="BH990" i="2"/>
  <c r="BG990" i="2"/>
  <c r="BF990" i="2"/>
  <c r="T990" i="2"/>
  <c r="R990" i="2"/>
  <c r="P990" i="2"/>
  <c r="BI980" i="2"/>
  <c r="BH980" i="2"/>
  <c r="BG980" i="2"/>
  <c r="BF980" i="2"/>
  <c r="T980" i="2"/>
  <c r="R980" i="2"/>
  <c r="P980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62" i="2"/>
  <c r="BH962" i="2"/>
  <c r="BG962" i="2"/>
  <c r="BF962" i="2"/>
  <c r="T962" i="2"/>
  <c r="R962" i="2"/>
  <c r="P962" i="2"/>
  <c r="BI956" i="2"/>
  <c r="BH956" i="2"/>
  <c r="BG956" i="2"/>
  <c r="BF956" i="2"/>
  <c r="T956" i="2"/>
  <c r="R956" i="2"/>
  <c r="P956" i="2"/>
  <c r="BI950" i="2"/>
  <c r="BH950" i="2"/>
  <c r="BG950" i="2"/>
  <c r="BF950" i="2"/>
  <c r="T950" i="2"/>
  <c r="R950" i="2"/>
  <c r="P950" i="2"/>
  <c r="BI944" i="2"/>
  <c r="BH944" i="2"/>
  <c r="BG944" i="2"/>
  <c r="BF944" i="2"/>
  <c r="T944" i="2"/>
  <c r="R944" i="2"/>
  <c r="P944" i="2"/>
  <c r="BI938" i="2"/>
  <c r="BH938" i="2"/>
  <c r="BG938" i="2"/>
  <c r="BF938" i="2"/>
  <c r="T938" i="2"/>
  <c r="R938" i="2"/>
  <c r="P938" i="2"/>
  <c r="BI932" i="2"/>
  <c r="BH932" i="2"/>
  <c r="BG932" i="2"/>
  <c r="BF932" i="2"/>
  <c r="T932" i="2"/>
  <c r="R932" i="2"/>
  <c r="P932" i="2"/>
  <c r="BI926" i="2"/>
  <c r="BH926" i="2"/>
  <c r="BG926" i="2"/>
  <c r="BF926" i="2"/>
  <c r="T926" i="2"/>
  <c r="R926" i="2"/>
  <c r="P926" i="2"/>
  <c r="BI917" i="2"/>
  <c r="BH917" i="2"/>
  <c r="BG917" i="2"/>
  <c r="BF917" i="2"/>
  <c r="T917" i="2"/>
  <c r="R917" i="2"/>
  <c r="P917" i="2"/>
  <c r="BI911" i="2"/>
  <c r="BH911" i="2"/>
  <c r="BG911" i="2"/>
  <c r="BF911" i="2"/>
  <c r="T911" i="2"/>
  <c r="R911" i="2"/>
  <c r="P911" i="2"/>
  <c r="BI901" i="2"/>
  <c r="BH901" i="2"/>
  <c r="BG901" i="2"/>
  <c r="BF901" i="2"/>
  <c r="T901" i="2"/>
  <c r="R901" i="2"/>
  <c r="P901" i="2"/>
  <c r="BI889" i="2"/>
  <c r="BH889" i="2"/>
  <c r="BG889" i="2"/>
  <c r="BF889" i="2"/>
  <c r="T889" i="2"/>
  <c r="R889" i="2"/>
  <c r="P889" i="2"/>
  <c r="BI877" i="2"/>
  <c r="BH877" i="2"/>
  <c r="BG877" i="2"/>
  <c r="BF877" i="2"/>
  <c r="T877" i="2"/>
  <c r="R877" i="2"/>
  <c r="P877" i="2"/>
  <c r="BI865" i="2"/>
  <c r="BH865" i="2"/>
  <c r="BG865" i="2"/>
  <c r="BF865" i="2"/>
  <c r="T865" i="2"/>
  <c r="R865" i="2"/>
  <c r="P865" i="2"/>
  <c r="BI859" i="2"/>
  <c r="BH859" i="2"/>
  <c r="BG859" i="2"/>
  <c r="BF859" i="2"/>
  <c r="T859" i="2"/>
  <c r="R859" i="2"/>
  <c r="P859" i="2"/>
  <c r="BI853" i="2"/>
  <c r="BH853" i="2"/>
  <c r="BG853" i="2"/>
  <c r="BF853" i="2"/>
  <c r="T853" i="2"/>
  <c r="R853" i="2"/>
  <c r="P853" i="2"/>
  <c r="BI847" i="2"/>
  <c r="BH847" i="2"/>
  <c r="BG847" i="2"/>
  <c r="BF847" i="2"/>
  <c r="T847" i="2"/>
  <c r="R847" i="2"/>
  <c r="P847" i="2"/>
  <c r="BI841" i="2"/>
  <c r="BH841" i="2"/>
  <c r="BG841" i="2"/>
  <c r="BF841" i="2"/>
  <c r="T841" i="2"/>
  <c r="R841" i="2"/>
  <c r="P841" i="2"/>
  <c r="BI835" i="2"/>
  <c r="BH835" i="2"/>
  <c r="BG835" i="2"/>
  <c r="BF835" i="2"/>
  <c r="T835" i="2"/>
  <c r="R835" i="2"/>
  <c r="P835" i="2"/>
  <c r="BI830" i="2"/>
  <c r="BH830" i="2"/>
  <c r="BG830" i="2"/>
  <c r="BF830" i="2"/>
  <c r="T830" i="2"/>
  <c r="R830" i="2"/>
  <c r="P830" i="2"/>
  <c r="BI825" i="2"/>
  <c r="BH825" i="2"/>
  <c r="BG825" i="2"/>
  <c r="BF825" i="2"/>
  <c r="T825" i="2"/>
  <c r="R825" i="2"/>
  <c r="P825" i="2"/>
  <c r="BI817" i="2"/>
  <c r="BH817" i="2"/>
  <c r="BG817" i="2"/>
  <c r="BF817" i="2"/>
  <c r="T817" i="2"/>
  <c r="R817" i="2"/>
  <c r="P817" i="2"/>
  <c r="BI809" i="2"/>
  <c r="BH809" i="2"/>
  <c r="BG809" i="2"/>
  <c r="BF809" i="2"/>
  <c r="T809" i="2"/>
  <c r="R809" i="2"/>
  <c r="P809" i="2"/>
  <c r="BI801" i="2"/>
  <c r="BH801" i="2"/>
  <c r="BG801" i="2"/>
  <c r="BF801" i="2"/>
  <c r="T801" i="2"/>
  <c r="R801" i="2"/>
  <c r="P801" i="2"/>
  <c r="BI795" i="2"/>
  <c r="BH795" i="2"/>
  <c r="BG795" i="2"/>
  <c r="BF795" i="2"/>
  <c r="T795" i="2"/>
  <c r="R795" i="2"/>
  <c r="P795" i="2"/>
  <c r="BI789" i="2"/>
  <c r="BH789" i="2"/>
  <c r="BG789" i="2"/>
  <c r="BF789" i="2"/>
  <c r="T789" i="2"/>
  <c r="R789" i="2"/>
  <c r="P789" i="2"/>
  <c r="BI777" i="2"/>
  <c r="BH777" i="2"/>
  <c r="BG777" i="2"/>
  <c r="BF777" i="2"/>
  <c r="T777" i="2"/>
  <c r="R777" i="2"/>
  <c r="P777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2" i="2"/>
  <c r="BH742" i="2"/>
  <c r="BG742" i="2"/>
  <c r="BF742" i="2"/>
  <c r="T742" i="2"/>
  <c r="R742" i="2"/>
  <c r="P742" i="2"/>
  <c r="BI737" i="2"/>
  <c r="BH737" i="2"/>
  <c r="BG737" i="2"/>
  <c r="BF737" i="2"/>
  <c r="T737" i="2"/>
  <c r="R737" i="2"/>
  <c r="P737" i="2"/>
  <c r="BI732" i="2"/>
  <c r="BH732" i="2"/>
  <c r="BG732" i="2"/>
  <c r="BF732" i="2"/>
  <c r="T732" i="2"/>
  <c r="R732" i="2"/>
  <c r="P732" i="2"/>
  <c r="BI726" i="2"/>
  <c r="BH726" i="2"/>
  <c r="BG726" i="2"/>
  <c r="BF726" i="2"/>
  <c r="T726" i="2"/>
  <c r="R726" i="2"/>
  <c r="P726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2" i="2"/>
  <c r="BH702" i="2"/>
  <c r="BG702" i="2"/>
  <c r="BF702" i="2"/>
  <c r="T702" i="2"/>
  <c r="R702" i="2"/>
  <c r="P702" i="2"/>
  <c r="BI692" i="2"/>
  <c r="BH692" i="2"/>
  <c r="BG692" i="2"/>
  <c r="BF692" i="2"/>
  <c r="T692" i="2"/>
  <c r="R692" i="2"/>
  <c r="P692" i="2"/>
  <c r="BI680" i="2"/>
  <c r="BH680" i="2"/>
  <c r="BG680" i="2"/>
  <c r="BF680" i="2"/>
  <c r="T680" i="2"/>
  <c r="R680" i="2"/>
  <c r="P680" i="2"/>
  <c r="BI674" i="2"/>
  <c r="BH674" i="2"/>
  <c r="BG674" i="2"/>
  <c r="BF674" i="2"/>
  <c r="T674" i="2"/>
  <c r="R674" i="2"/>
  <c r="P674" i="2"/>
  <c r="BI668" i="2"/>
  <c r="BH668" i="2"/>
  <c r="BG668" i="2"/>
  <c r="BF668" i="2"/>
  <c r="T668" i="2"/>
  <c r="R668" i="2"/>
  <c r="P668" i="2"/>
  <c r="BI662" i="2"/>
  <c r="BH662" i="2"/>
  <c r="BG662" i="2"/>
  <c r="BF662" i="2"/>
  <c r="T662" i="2"/>
  <c r="R662" i="2"/>
  <c r="P662" i="2"/>
  <c r="BI650" i="2"/>
  <c r="BH650" i="2"/>
  <c r="BG650" i="2"/>
  <c r="BF650" i="2"/>
  <c r="T650" i="2"/>
  <c r="R650" i="2"/>
  <c r="P650" i="2"/>
  <c r="BI644" i="2"/>
  <c r="BH644" i="2"/>
  <c r="BG644" i="2"/>
  <c r="BF644" i="2"/>
  <c r="T644" i="2"/>
  <c r="R644" i="2"/>
  <c r="P644" i="2"/>
  <c r="BI636" i="2"/>
  <c r="BH636" i="2"/>
  <c r="BG636" i="2"/>
  <c r="BF636" i="2"/>
  <c r="T636" i="2"/>
  <c r="R636" i="2"/>
  <c r="P636" i="2"/>
  <c r="BI628" i="2"/>
  <c r="BH628" i="2"/>
  <c r="BG628" i="2"/>
  <c r="BF628" i="2"/>
  <c r="T628" i="2"/>
  <c r="R628" i="2"/>
  <c r="P628" i="2"/>
  <c r="BI618" i="2"/>
  <c r="BH618" i="2"/>
  <c r="BG618" i="2"/>
  <c r="BF618" i="2"/>
  <c r="T618" i="2"/>
  <c r="R618" i="2"/>
  <c r="P618" i="2"/>
  <c r="BI604" i="2"/>
  <c r="BH604" i="2"/>
  <c r="BG604" i="2"/>
  <c r="BF604" i="2"/>
  <c r="T604" i="2"/>
  <c r="R604" i="2"/>
  <c r="P604" i="2"/>
  <c r="BI594" i="2"/>
  <c r="BH594" i="2"/>
  <c r="BG594" i="2"/>
  <c r="BF594" i="2"/>
  <c r="T594" i="2"/>
  <c r="R594" i="2"/>
  <c r="P594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48" i="2"/>
  <c r="BH548" i="2"/>
  <c r="BG548" i="2"/>
  <c r="BF548" i="2"/>
  <c r="T548" i="2"/>
  <c r="R548" i="2"/>
  <c r="P548" i="2"/>
  <c r="BI538" i="2"/>
  <c r="BH538" i="2"/>
  <c r="BG538" i="2"/>
  <c r="BF538" i="2"/>
  <c r="T538" i="2"/>
  <c r="R538" i="2"/>
  <c r="P538" i="2"/>
  <c r="BI522" i="2"/>
  <c r="BH522" i="2"/>
  <c r="BG522" i="2"/>
  <c r="BF522" i="2"/>
  <c r="T522" i="2"/>
  <c r="R522" i="2"/>
  <c r="P522" i="2"/>
  <c r="BI506" i="2"/>
  <c r="BH506" i="2"/>
  <c r="BG506" i="2"/>
  <c r="BF506" i="2"/>
  <c r="T506" i="2"/>
  <c r="R506" i="2"/>
  <c r="P506" i="2"/>
  <c r="BI490" i="2"/>
  <c r="BH490" i="2"/>
  <c r="BG490" i="2"/>
  <c r="BF490" i="2"/>
  <c r="T490" i="2"/>
  <c r="R490" i="2"/>
  <c r="P490" i="2"/>
  <c r="BI480" i="2"/>
  <c r="BH480" i="2"/>
  <c r="BG480" i="2"/>
  <c r="BF480" i="2"/>
  <c r="T480" i="2"/>
  <c r="R480" i="2"/>
  <c r="P480" i="2"/>
  <c r="BI471" i="2"/>
  <c r="BH471" i="2"/>
  <c r="BG471" i="2"/>
  <c r="BF471" i="2"/>
  <c r="T471" i="2"/>
  <c r="R471" i="2"/>
  <c r="P471" i="2"/>
  <c r="BI463" i="2"/>
  <c r="BH463" i="2"/>
  <c r="BG463" i="2"/>
  <c r="BF463" i="2"/>
  <c r="T463" i="2"/>
  <c r="R463" i="2"/>
  <c r="P463" i="2"/>
  <c r="BI447" i="2"/>
  <c r="BH447" i="2"/>
  <c r="BG447" i="2"/>
  <c r="BF447" i="2"/>
  <c r="T447" i="2"/>
  <c r="R447" i="2"/>
  <c r="P447" i="2"/>
  <c r="BI432" i="2"/>
  <c r="BH432" i="2"/>
  <c r="BG432" i="2"/>
  <c r="BF432" i="2"/>
  <c r="T432" i="2"/>
  <c r="T431" i="2" s="1"/>
  <c r="R432" i="2"/>
  <c r="R431" i="2" s="1"/>
  <c r="P432" i="2"/>
  <c r="P431" i="2" s="1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04" i="2"/>
  <c r="BH404" i="2"/>
  <c r="BG404" i="2"/>
  <c r="BF404" i="2"/>
  <c r="T404" i="2"/>
  <c r="R404" i="2"/>
  <c r="P404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14" i="2"/>
  <c r="BH314" i="2"/>
  <c r="BG314" i="2"/>
  <c r="BF314" i="2"/>
  <c r="T314" i="2"/>
  <c r="R314" i="2"/>
  <c r="P314" i="2"/>
  <c r="BI298" i="2"/>
  <c r="BH298" i="2"/>
  <c r="BG298" i="2"/>
  <c r="BF298" i="2"/>
  <c r="T298" i="2"/>
  <c r="R298" i="2"/>
  <c r="P298" i="2"/>
  <c r="BI286" i="2"/>
  <c r="BH286" i="2"/>
  <c r="BG286" i="2"/>
  <c r="BF286" i="2"/>
  <c r="T286" i="2"/>
  <c r="R286" i="2"/>
  <c r="P286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3" i="2"/>
  <c r="BH183" i="2"/>
  <c r="BG183" i="2"/>
  <c r="BF183" i="2"/>
  <c r="T183" i="2"/>
  <c r="R183" i="2"/>
  <c r="P183" i="2"/>
  <c r="BI173" i="2"/>
  <c r="BH173" i="2"/>
  <c r="BG173" i="2"/>
  <c r="BF173" i="2"/>
  <c r="T173" i="2"/>
  <c r="R173" i="2"/>
  <c r="P173" i="2"/>
  <c r="BI157" i="2"/>
  <c r="BH157" i="2"/>
  <c r="BG157" i="2"/>
  <c r="BF157" i="2"/>
  <c r="T157" i="2"/>
  <c r="R157" i="2"/>
  <c r="P157" i="2"/>
  <c r="BI141" i="2"/>
  <c r="BH141" i="2"/>
  <c r="BG141" i="2"/>
  <c r="BF141" i="2"/>
  <c r="T141" i="2"/>
  <c r="R141" i="2"/>
  <c r="P141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 s="1"/>
  <c r="J17" i="2"/>
  <c r="J12" i="2"/>
  <c r="J119" i="2"/>
  <c r="E7" i="2"/>
  <c r="E85" i="2"/>
  <c r="L90" i="1"/>
  <c r="AM90" i="1"/>
  <c r="AM89" i="1"/>
  <c r="L89" i="1"/>
  <c r="AM87" i="1"/>
  <c r="L87" i="1"/>
  <c r="L85" i="1"/>
  <c r="L84" i="1"/>
  <c r="BK1300" i="2"/>
  <c r="BK1169" i="2"/>
  <c r="BK1120" i="2"/>
  <c r="BK1005" i="2"/>
  <c r="J276" i="2"/>
  <c r="BK248" i="2"/>
  <c r="BK215" i="2"/>
  <c r="BK133" i="2"/>
  <c r="J1318" i="2"/>
  <c r="BK1307" i="2"/>
  <c r="BK1268" i="2"/>
  <c r="BK1219" i="2"/>
  <c r="J1129" i="2"/>
  <c r="J1078" i="2"/>
  <c r="J1058" i="2"/>
  <c r="J1005" i="2"/>
  <c r="J932" i="2"/>
  <c r="J889" i="2"/>
  <c r="J830" i="2"/>
  <c r="J777" i="2"/>
  <c r="J742" i="2"/>
  <c r="J720" i="2"/>
  <c r="BK692" i="2"/>
  <c r="BK636" i="2"/>
  <c r="J586" i="2"/>
  <c r="J522" i="2"/>
  <c r="J471" i="2"/>
  <c r="J348" i="2"/>
  <c r="BK286" i="2"/>
  <c r="J236" i="2"/>
  <c r="BK199" i="2"/>
  <c r="J133" i="2"/>
  <c r="BK1325" i="2"/>
  <c r="BK1199" i="2"/>
  <c r="BK1155" i="2"/>
  <c r="BK1129" i="2"/>
  <c r="BK1046" i="2"/>
  <c r="BK990" i="2"/>
  <c r="J956" i="2"/>
  <c r="J865" i="2"/>
  <c r="J809" i="2"/>
  <c r="J765" i="2"/>
  <c r="J692" i="2"/>
  <c r="BK644" i="2"/>
  <c r="BK581" i="2"/>
  <c r="BK522" i="2"/>
  <c r="BK418" i="2"/>
  <c r="J375" i="2"/>
  <c r="J274" i="2"/>
  <c r="BK252" i="2"/>
  <c r="J193" i="2"/>
  <c r="BK157" i="2"/>
  <c r="BK1318" i="2"/>
  <c r="BK1280" i="2"/>
  <c r="J1219" i="2"/>
  <c r="J1169" i="2"/>
  <c r="BK1058" i="2"/>
  <c r="BK980" i="2"/>
  <c r="J950" i="2"/>
  <c r="BK932" i="2"/>
  <c r="BK889" i="2"/>
  <c r="J835" i="2"/>
  <c r="BK809" i="2"/>
  <c r="BK747" i="2"/>
  <c r="J674" i="2"/>
  <c r="BK570" i="2"/>
  <c r="J480" i="2"/>
  <c r="J421" i="2"/>
  <c r="BK391" i="2"/>
  <c r="BK348" i="2"/>
  <c r="J286" i="2"/>
  <c r="BK231" i="2"/>
  <c r="BK128" i="2"/>
  <c r="J142" i="3"/>
  <c r="J162" i="3"/>
  <c r="J139" i="3"/>
  <c r="BK167" i="3"/>
  <c r="BK151" i="3"/>
  <c r="BK125" i="3"/>
  <c r="BK142" i="3"/>
  <c r="BK1320" i="2"/>
  <c r="J1207" i="2"/>
  <c r="J1141" i="2"/>
  <c r="BK1074" i="2"/>
  <c r="BK1000" i="2"/>
  <c r="BK970" i="2"/>
  <c r="J938" i="2"/>
  <c r="BK911" i="2"/>
  <c r="BK865" i="2"/>
  <c r="BK841" i="2"/>
  <c r="BK795" i="2"/>
  <c r="BK765" i="2"/>
  <c r="BK737" i="2"/>
  <c r="BK720" i="2"/>
  <c r="BK674" i="2"/>
  <c r="J618" i="2"/>
  <c r="J581" i="2"/>
  <c r="J538" i="2"/>
  <c r="J432" i="2"/>
  <c r="BK375" i="2"/>
  <c r="J354" i="2"/>
  <c r="BK298" i="2"/>
  <c r="J264" i="2"/>
  <c r="J219" i="2"/>
  <c r="J199" i="2"/>
  <c r="J128" i="2"/>
  <c r="BK1323" i="2"/>
  <c r="BK1293" i="2"/>
  <c r="J1263" i="2"/>
  <c r="J1199" i="2"/>
  <c r="BK1106" i="2"/>
  <c r="J1070" i="2"/>
  <c r="BK1018" i="2"/>
  <c r="J980" i="2"/>
  <c r="J859" i="2"/>
  <c r="J825" i="2"/>
  <c r="J759" i="2"/>
  <c r="BK732" i="2"/>
  <c r="BK702" i="2"/>
  <c r="J644" i="2"/>
  <c r="J594" i="2"/>
  <c r="J570" i="2"/>
  <c r="BK447" i="2"/>
  <c r="J332" i="2"/>
  <c r="BK276" i="2"/>
  <c r="BK223" i="2"/>
  <c r="BK193" i="2"/>
  <c r="J1333" i="2"/>
  <c r="J1323" i="2"/>
  <c r="BK1191" i="2"/>
  <c r="BK1141" i="2"/>
  <c r="J1120" i="2"/>
  <c r="J1034" i="2"/>
  <c r="J970" i="2"/>
  <c r="J911" i="2"/>
  <c r="BK859" i="2"/>
  <c r="J795" i="2"/>
  <c r="J737" i="2"/>
  <c r="J650" i="2"/>
  <c r="J604" i="2"/>
  <c r="J548" i="2"/>
  <c r="BK432" i="2"/>
  <c r="J404" i="2"/>
  <c r="BK372" i="2"/>
  <c r="BK264" i="2"/>
  <c r="J215" i="2"/>
  <c r="BK173" i="2"/>
  <c r="BK1337" i="2"/>
  <c r="J1325" i="2"/>
  <c r="J1300" i="2"/>
  <c r="J1231" i="2"/>
  <c r="J1183" i="2"/>
  <c r="J1123" i="2"/>
  <c r="J1026" i="2"/>
  <c r="BK962" i="2"/>
  <c r="J944" i="2"/>
  <c r="J917" i="2"/>
  <c r="J847" i="2"/>
  <c r="BK825" i="2"/>
  <c r="BK759" i="2"/>
  <c r="J702" i="2"/>
  <c r="J668" i="2"/>
  <c r="BK576" i="2"/>
  <c r="BK471" i="2"/>
  <c r="J418" i="2"/>
  <c r="J372" i="2"/>
  <c r="J330" i="2"/>
  <c r="BK236" i="2"/>
  <c r="J157" i="2"/>
  <c r="J155" i="3"/>
  <c r="J167" i="3"/>
  <c r="BK145" i="3"/>
  <c r="BK164" i="3"/>
  <c r="J726" i="2"/>
  <c r="BK548" i="2"/>
  <c r="BK480" i="2"/>
  <c r="J356" i="2"/>
  <c r="J314" i="2"/>
  <c r="J256" i="2"/>
  <c r="J211" i="2"/>
  <c r="AS94" i="1"/>
  <c r="J1092" i="2"/>
  <c r="BK1026" i="2"/>
  <c r="BK966" i="2"/>
  <c r="BK901" i="2"/>
  <c r="BK835" i="2"/>
  <c r="BK777" i="2"/>
  <c r="BK712" i="2"/>
  <c r="J636" i="2"/>
  <c r="BK594" i="2"/>
  <c r="BK538" i="2"/>
  <c r="BK421" i="2"/>
  <c r="BK351" i="2"/>
  <c r="J260" i="2"/>
  <c r="BK183" i="2"/>
  <c r="J1337" i="2"/>
  <c r="J1307" i="2"/>
  <c r="BK1263" i="2"/>
  <c r="BK1207" i="2"/>
  <c r="BK1135" i="2"/>
  <c r="BK1070" i="2"/>
  <c r="J1010" i="2"/>
  <c r="BK956" i="2"/>
  <c r="BK926" i="2"/>
  <c r="BK877" i="2"/>
  <c r="BK830" i="2"/>
  <c r="J801" i="2"/>
  <c r="BK726" i="2"/>
  <c r="BK668" i="2"/>
  <c r="BK604" i="2"/>
  <c r="BK490" i="2"/>
  <c r="BK404" i="2"/>
  <c r="BK354" i="2"/>
  <c r="J298" i="2"/>
  <c r="J248" i="2"/>
  <c r="J223" i="2"/>
  <c r="BK139" i="3"/>
  <c r="BK157" i="3"/>
  <c r="J125" i="3"/>
  <c r="BK155" i="3"/>
  <c r="J145" i="3"/>
  <c r="BK162" i="3"/>
  <c r="J1315" i="2"/>
  <c r="J1268" i="2"/>
  <c r="BK1123" i="2"/>
  <c r="BK1034" i="2"/>
  <c r="J990" i="2"/>
  <c r="BK950" i="2"/>
  <c r="BK917" i="2"/>
  <c r="J877" i="2"/>
  <c r="J853" i="2"/>
  <c r="J817" i="2"/>
  <c r="BK789" i="2"/>
  <c r="BK742" i="2"/>
  <c r="J732" i="2"/>
  <c r="BK680" i="2"/>
  <c r="BK628" i="2"/>
  <c r="BK586" i="2"/>
  <c r="BK564" i="2"/>
  <c r="J447" i="2"/>
  <c r="J391" i="2"/>
  <c r="BK356" i="2"/>
  <c r="J351" i="2"/>
  <c r="BK274" i="2"/>
  <c r="J231" i="2"/>
  <c r="BK141" i="2"/>
  <c r="BK1329" i="2"/>
  <c r="J1320" i="2"/>
  <c r="BK1315" i="2"/>
  <c r="J1280" i="2"/>
  <c r="J1247" i="2"/>
  <c r="J1155" i="2"/>
  <c r="BK1092" i="2"/>
  <c r="J1074" i="2"/>
  <c r="J1046" i="2"/>
  <c r="J1000" i="2"/>
  <c r="J926" i="2"/>
  <c r="BK853" i="2"/>
  <c r="BK801" i="2"/>
  <c r="J747" i="2"/>
  <c r="J712" i="2"/>
  <c r="BK650" i="2"/>
  <c r="BK618" i="2"/>
  <c r="J576" i="2"/>
  <c r="J490" i="2"/>
  <c r="BK463" i="2"/>
  <c r="BK330" i="2"/>
  <c r="BK260" i="2"/>
  <c r="BK219" i="2"/>
  <c r="J183" i="2"/>
  <c r="J1329" i="2"/>
  <c r="BK1231" i="2"/>
  <c r="BK1183" i="2"/>
  <c r="J1135" i="2"/>
  <c r="J1106" i="2"/>
  <c r="BK1010" i="2"/>
  <c r="J962" i="2"/>
  <c r="BK944" i="2"/>
  <c r="BK847" i="2"/>
  <c r="J789" i="2"/>
  <c r="J753" i="2"/>
  <c r="J662" i="2"/>
  <c r="J628" i="2"/>
  <c r="J564" i="2"/>
  <c r="J506" i="2"/>
  <c r="J394" i="2"/>
  <c r="BK332" i="2"/>
  <c r="BK256" i="2"/>
  <c r="BK211" i="2"/>
  <c r="J141" i="2"/>
  <c r="BK1333" i="2"/>
  <c r="J1293" i="2"/>
  <c r="BK1247" i="2"/>
  <c r="J1191" i="2"/>
  <c r="BK1078" i="2"/>
  <c r="J1018" i="2"/>
  <c r="J966" i="2"/>
  <c r="BK938" i="2"/>
  <c r="J901" i="2"/>
  <c r="J841" i="2"/>
  <c r="BK817" i="2"/>
  <c r="BK753" i="2"/>
  <c r="J680" i="2"/>
  <c r="BK662" i="2"/>
  <c r="BK506" i="2"/>
  <c r="J463" i="2"/>
  <c r="BK394" i="2"/>
  <c r="BK314" i="2"/>
  <c r="J252" i="2"/>
  <c r="J173" i="2"/>
  <c r="J157" i="3"/>
  <c r="J130" i="3"/>
  <c r="BK130" i="3"/>
  <c r="J164" i="3"/>
  <c r="BK134" i="3"/>
  <c r="J151" i="3"/>
  <c r="J134" i="3"/>
  <c r="T127" i="2" l="1"/>
  <c r="BK479" i="2"/>
  <c r="J479" i="2"/>
  <c r="J101" i="2"/>
  <c r="T603" i="2"/>
  <c r="R1267" i="2"/>
  <c r="R1317" i="2"/>
  <c r="P129" i="3"/>
  <c r="P123" i="3" s="1"/>
  <c r="P122" i="3" s="1"/>
  <c r="AU96" i="1" s="1"/>
  <c r="P150" i="3"/>
  <c r="BK127" i="2"/>
  <c r="J127" i="2" s="1"/>
  <c r="J98" i="2" s="1"/>
  <c r="R446" i="2"/>
  <c r="R479" i="2"/>
  <c r="BK603" i="2"/>
  <c r="J603" i="2"/>
  <c r="J102" i="2"/>
  <c r="BK1267" i="2"/>
  <c r="J1267" i="2" s="1"/>
  <c r="J103" i="2" s="1"/>
  <c r="P1317" i="2"/>
  <c r="R127" i="2"/>
  <c r="BK446" i="2"/>
  <c r="J446" i="2"/>
  <c r="J100" i="2"/>
  <c r="T446" i="2"/>
  <c r="T479" i="2"/>
  <c r="R603" i="2"/>
  <c r="P1267" i="2"/>
  <c r="T1317" i="2"/>
  <c r="R129" i="3"/>
  <c r="R150" i="3"/>
  <c r="P127" i="2"/>
  <c r="P446" i="2"/>
  <c r="P479" i="2"/>
  <c r="P603" i="2"/>
  <c r="T1267" i="2"/>
  <c r="BK1317" i="2"/>
  <c r="J1317" i="2"/>
  <c r="J105" i="2" s="1"/>
  <c r="BK129" i="3"/>
  <c r="J129" i="3"/>
  <c r="J99" i="3"/>
  <c r="T129" i="3"/>
  <c r="T123" i="3" s="1"/>
  <c r="T122" i="3" s="1"/>
  <c r="BK150" i="3"/>
  <c r="J150" i="3" s="1"/>
  <c r="J100" i="3" s="1"/>
  <c r="T150" i="3"/>
  <c r="BK161" i="3"/>
  <c r="J161" i="3" s="1"/>
  <c r="J101" i="3" s="1"/>
  <c r="P161" i="3"/>
  <c r="R161" i="3"/>
  <c r="R123" i="3" s="1"/>
  <c r="R122" i="3" s="1"/>
  <c r="T161" i="3"/>
  <c r="BK124" i="3"/>
  <c r="J124" i="3"/>
  <c r="J98" i="3"/>
  <c r="BK431" i="2"/>
  <c r="J431" i="2" s="1"/>
  <c r="J99" i="2" s="1"/>
  <c r="BK1314" i="2"/>
  <c r="J1314" i="2" s="1"/>
  <c r="J104" i="2" s="1"/>
  <c r="BK166" i="3"/>
  <c r="J166" i="3"/>
  <c r="J102" i="3" s="1"/>
  <c r="E85" i="3"/>
  <c r="BE125" i="3"/>
  <c r="BE151" i="3"/>
  <c r="BE157" i="3"/>
  <c r="BE167" i="3"/>
  <c r="F92" i="3"/>
  <c r="BE139" i="3"/>
  <c r="J89" i="3"/>
  <c r="BE134" i="3"/>
  <c r="BE155" i="3"/>
  <c r="BE164" i="3"/>
  <c r="BE130" i="3"/>
  <c r="BE142" i="3"/>
  <c r="BE145" i="3"/>
  <c r="BE162" i="3"/>
  <c r="J89" i="2"/>
  <c r="BE133" i="2"/>
  <c r="BE199" i="2"/>
  <c r="BE211" i="2"/>
  <c r="BE215" i="2"/>
  <c r="BE252" i="2"/>
  <c r="BE256" i="2"/>
  <c r="BE260" i="2"/>
  <c r="BE264" i="2"/>
  <c r="BE274" i="2"/>
  <c r="BE432" i="2"/>
  <c r="BE522" i="2"/>
  <c r="BE538" i="2"/>
  <c r="BE548" i="2"/>
  <c r="BE564" i="2"/>
  <c r="BE581" i="2"/>
  <c r="BE586" i="2"/>
  <c r="BE618" i="2"/>
  <c r="BE628" i="2"/>
  <c r="BE636" i="2"/>
  <c r="BE644" i="2"/>
  <c r="BE712" i="2"/>
  <c r="BE747" i="2"/>
  <c r="BE765" i="2"/>
  <c r="BE777" i="2"/>
  <c r="BE795" i="2"/>
  <c r="BE835" i="2"/>
  <c r="BE859" i="2"/>
  <c r="BE966" i="2"/>
  <c r="BE990" i="2"/>
  <c r="BE1034" i="2"/>
  <c r="BE1046" i="2"/>
  <c r="BE1092" i="2"/>
  <c r="BE1120" i="2"/>
  <c r="BE1141" i="2"/>
  <c r="BE1199" i="2"/>
  <c r="BE1307" i="2"/>
  <c r="BE1320" i="2"/>
  <c r="BE1329" i="2"/>
  <c r="BE1333" i="2"/>
  <c r="BE1337" i="2"/>
  <c r="F122" i="2"/>
  <c r="BE128" i="2"/>
  <c r="BE219" i="2"/>
  <c r="BE223" i="2"/>
  <c r="BE286" i="2"/>
  <c r="BE298" i="2"/>
  <c r="BE314" i="2"/>
  <c r="BE348" i="2"/>
  <c r="BE354" i="2"/>
  <c r="BE447" i="2"/>
  <c r="BE680" i="2"/>
  <c r="BE692" i="2"/>
  <c r="BE720" i="2"/>
  <c r="BE726" i="2"/>
  <c r="BE732" i="2"/>
  <c r="BE742" i="2"/>
  <c r="BE759" i="2"/>
  <c r="BE817" i="2"/>
  <c r="BE877" i="2"/>
  <c r="BE917" i="2"/>
  <c r="BE932" i="2"/>
  <c r="BE1000" i="2"/>
  <c r="BE1005" i="2"/>
  <c r="BE1010" i="2"/>
  <c r="BE1070" i="2"/>
  <c r="BE1074" i="2"/>
  <c r="BE1207" i="2"/>
  <c r="BE1219" i="2"/>
  <c r="BE1247" i="2"/>
  <c r="BE1263" i="2"/>
  <c r="BE1268" i="2"/>
  <c r="BE1280" i="2"/>
  <c r="BE1293" i="2"/>
  <c r="BE1315" i="2"/>
  <c r="BE1318" i="2"/>
  <c r="E115" i="2"/>
  <c r="BE141" i="2"/>
  <c r="BE231" i="2"/>
  <c r="BE236" i="2"/>
  <c r="BE248" i="2"/>
  <c r="BE351" i="2"/>
  <c r="BE356" i="2"/>
  <c r="BE375" i="2"/>
  <c r="BE391" i="2"/>
  <c r="BE404" i="2"/>
  <c r="BE418" i="2"/>
  <c r="BE506" i="2"/>
  <c r="BE576" i="2"/>
  <c r="BE594" i="2"/>
  <c r="BE668" i="2"/>
  <c r="BE674" i="2"/>
  <c r="BE789" i="2"/>
  <c r="BE830" i="2"/>
  <c r="BE841" i="2"/>
  <c r="BE865" i="2"/>
  <c r="BE901" i="2"/>
  <c r="BE911" i="2"/>
  <c r="BE938" i="2"/>
  <c r="BE944" i="2"/>
  <c r="BE950" i="2"/>
  <c r="BE956" i="2"/>
  <c r="BE970" i="2"/>
  <c r="BE1026" i="2"/>
  <c r="BE1058" i="2"/>
  <c r="BE1123" i="2"/>
  <c r="BE1169" i="2"/>
  <c r="BE1300" i="2"/>
  <c r="BE1325" i="2"/>
  <c r="BE157" i="2"/>
  <c r="BE173" i="2"/>
  <c r="BE183" i="2"/>
  <c r="BE193" i="2"/>
  <c r="BE276" i="2"/>
  <c r="BE330" i="2"/>
  <c r="BE332" i="2"/>
  <c r="BE372" i="2"/>
  <c r="BE394" i="2"/>
  <c r="BE421" i="2"/>
  <c r="BE463" i="2"/>
  <c r="BE471" i="2"/>
  <c r="BE480" i="2"/>
  <c r="BE490" i="2"/>
  <c r="BE570" i="2"/>
  <c r="BE604" i="2"/>
  <c r="BE650" i="2"/>
  <c r="BE662" i="2"/>
  <c r="BE702" i="2"/>
  <c r="BE737" i="2"/>
  <c r="BE753" i="2"/>
  <c r="BE801" i="2"/>
  <c r="BE809" i="2"/>
  <c r="BE825" i="2"/>
  <c r="BE847" i="2"/>
  <c r="BE853" i="2"/>
  <c r="BE889" i="2"/>
  <c r="BE926" i="2"/>
  <c r="BE962" i="2"/>
  <c r="BE980" i="2"/>
  <c r="BE1018" i="2"/>
  <c r="BE1078" i="2"/>
  <c r="BE1106" i="2"/>
  <c r="BE1129" i="2"/>
  <c r="BE1135" i="2"/>
  <c r="BE1155" i="2"/>
  <c r="BE1183" i="2"/>
  <c r="BE1191" i="2"/>
  <c r="BE1231" i="2"/>
  <c r="BE1323" i="2"/>
  <c r="J34" i="2"/>
  <c r="AW95" i="1"/>
  <c r="F35" i="2"/>
  <c r="BB95" i="1" s="1"/>
  <c r="F36" i="2"/>
  <c r="BC95" i="1"/>
  <c r="F37" i="2"/>
  <c r="BD95" i="1" s="1"/>
  <c r="F34" i="2"/>
  <c r="BA95" i="1"/>
  <c r="J34" i="3"/>
  <c r="AW96" i="1" s="1"/>
  <c r="F35" i="3"/>
  <c r="BB96" i="1"/>
  <c r="F36" i="3"/>
  <c r="BC96" i="1" s="1"/>
  <c r="F34" i="3"/>
  <c r="BA96" i="1"/>
  <c r="F37" i="3"/>
  <c r="BD96" i="1" s="1"/>
  <c r="T126" i="2" l="1"/>
  <c r="T125" i="2"/>
  <c r="P126" i="2"/>
  <c r="P125" i="2"/>
  <c r="AU95" i="1" s="1"/>
  <c r="AU94" i="1" s="1"/>
  <c r="R126" i="2"/>
  <c r="R125" i="2"/>
  <c r="BK126" i="2"/>
  <c r="J126" i="2" s="1"/>
  <c r="J97" i="2" s="1"/>
  <c r="BK123" i="3"/>
  <c r="J123" i="3"/>
  <c r="J97" i="3" s="1"/>
  <c r="BD94" i="1"/>
  <c r="W33" i="1"/>
  <c r="BB94" i="1"/>
  <c r="W31" i="1"/>
  <c r="BC94" i="1"/>
  <c r="AY94" i="1"/>
  <c r="F33" i="3"/>
  <c r="AZ96" i="1"/>
  <c r="BA94" i="1"/>
  <c r="AW94" i="1"/>
  <c r="AK30" i="1" s="1"/>
  <c r="J33" i="3"/>
  <c r="AV96" i="1"/>
  <c r="AT96" i="1"/>
  <c r="J33" i="2"/>
  <c r="AV95" i="1"/>
  <c r="AT95" i="1"/>
  <c r="F33" i="2"/>
  <c r="AZ95" i="1" s="1"/>
  <c r="BK125" i="2" l="1"/>
  <c r="J125" i="2"/>
  <c r="J96" i="2"/>
  <c r="BK122" i="3"/>
  <c r="J122" i="3" s="1"/>
  <c r="J96" i="3" s="1"/>
  <c r="AZ94" i="1"/>
  <c r="W29" i="1"/>
  <c r="W32" i="1"/>
  <c r="W30" i="1"/>
  <c r="AX94" i="1"/>
  <c r="J30" i="3" l="1"/>
  <c r="AG96" i="1"/>
  <c r="J30" i="2"/>
  <c r="AG95" i="1"/>
  <c r="AV94" i="1"/>
  <c r="AK29" i="1"/>
  <c r="J39" i="2" l="1"/>
  <c r="J39" i="3"/>
  <c r="AN96" i="1"/>
  <c r="AN95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<sst xmlns="http://schemas.openxmlformats.org/spreadsheetml/2006/main" count="12360" uniqueCount="1008">
  <si>
    <t>Export Komplet</t>
  </si>
  <si>
    <t/>
  </si>
  <si>
    <t>2.0</t>
  </si>
  <si>
    <t>ZAMOK</t>
  </si>
  <si>
    <t>False</t>
  </si>
  <si>
    <t>{ad082ff9-5507-467b-a4a6-950c2aebc686}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</si>
  <si>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</si>
  <si>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</si>
  <si>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</si>
  <si>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</si>
  <si>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</si>
  <si>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</si>
  <si>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</si>
  <si>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</si>
  <si>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</si>
  <si>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</si>
  <si>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</si>
  <si>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Ohrazenice ul. Fričova II. etapa – vodovod</t>
  </si>
  <si>
    <t>KSO:</t>
  </si>
  <si>
    <t>CC-CZ:</t>
  </si>
  <si>
    <t>Místo:</t>
  </si>
  <si>
    <t>Pardubice</t>
  </si>
  <si>
    <t>Datum:</t>
  </si>
  <si>
    <t>26. 4. 2023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</si>
  <si>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</si>
  <si>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</si>
  <si>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</si>
  <si>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</si>
  <si>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</si>
  <si>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</si>
  <si>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</si>
  <si>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</si>
  <si>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</si>
  <si>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</si>
  <si>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</si>
  <si>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</si>
  <si>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</si>
  <si>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</si>
  <si>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</si>
  <si>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</si>
  <si>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</si>
  <si>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</si>
  <si>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</si>
  <si>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</si>
  <si>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</si>
  <si>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</si>
  <si>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</si>
  <si>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</si>
  <si>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</si>
  <si>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</si>
  <si>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</si>
  <si>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</si>
  <si>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</si>
  <si>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</si>
  <si>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</si>
  <si>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</si>
  <si>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</si>
  <si>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</si>
  <si>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</si>
  <si>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</si>
  <si>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</si>
  <si>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</si>
  <si>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</si>
  <si>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</si>
  <si>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</si>
  <si>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</si>
  <si>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</si>
  <si>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</si>
  <si>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</si>
  <si>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</si>
  <si>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</si>
  <si>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</si>
  <si>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</si>
  <si>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</si>
  <si>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</si>
  <si>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</si>
  <si>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</si>
  <si>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</si>
  <si>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</si>
  <si>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</si>
  <si>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</si>
  <si>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</si>
  <si>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</si>
  <si>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</si>
  <si>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</si>
  <si>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839-01</t>
  </si>
  <si>
    <t>IO 01 - Vodovod</t>
  </si>
  <si>
    <t>ING</t>
  </si>
  <si>
    <t>1</t>
  </si>
  <si>
    <t>{70da6f83-b361-4fe0-b693-95295aa3ef1c}</t>
  </si>
  <si>
    <t>2</t>
  </si>
  <si>
    <t>839-10</t>
  </si>
  <si>
    <t>VON 01 - Vedlejší a ostatní náklady</t>
  </si>
  <si>
    <t>VON</t>
  </si>
  <si>
    <t>{3d4d3137-445d-4fa0-b2e5-d1d5660a478f}</t>
  </si>
  <si>
    <t>KRYCÍ LIST SOUPISU PRACÍ</t>
  </si>
  <si>
    <t>Objekt:</t>
  </si>
  <si>
    <t>839-01 - IO 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</si>
  <si>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</si>
  <si>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</si>
  <si>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</si>
  <si>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</si>
  <si>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</si>
  <si>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</si>
  <si>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</si>
  <si>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</si>
  <si>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</si>
  <si>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</si>
  <si>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</si>
  <si>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</si>
  <si>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</si>
  <si>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</si>
  <si>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</si>
  <si>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</si>
  <si>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</si>
  <si>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</si>
  <si>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</si>
  <si>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</si>
  <si>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</si>
  <si>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</si>
  <si>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</si>
  <si>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</si>
  <si>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</si>
  <si>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</si>
  <si>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</si>
  <si>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</si>
  <si>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</si>
  <si>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</si>
  <si>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</si>
  <si>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</si>
  <si>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</si>
  <si>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</si>
  <si>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</si>
  <si>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2023 01</t>
  </si>
  <si>
    <t>4</t>
  </si>
  <si>
    <t>391212748</t>
  </si>
  <si>
    <t>PP</t>
  </si>
  <si>
    <t>Rozebrání dlažeb a dílců vozovek a ploch s přemístěním hmot na skládku na vzdálenost do 3 m nebo s naložením na dopravní prostředek, s jakoukoliv výplní spár ručně ze zámkové dlažby s ložem z kameniva</t>
  </si>
  <si>
    <t>VV</t>
  </si>
  <si>
    <t xml:space="preserve">př.č. C.3, D.1.03, </t>
  </si>
  <si>
    <t>propojení 1</t>
  </si>
  <si>
    <t>1*2,1</t>
  </si>
  <si>
    <t>113106195</t>
  </si>
  <si>
    <t>Rozebrání dlažeb vozovek z vegetační dlažby betonové s ložem z kameniva strojně pl do 50 m2</t>
  </si>
  <si>
    <t>-129724407</t>
  </si>
  <si>
    <t>Rozebrání dlažeb a dílců vozovek a ploch s přemístěním hmot na skládku na vzdálenost do 3 m nebo s naložením na dopravní prostředek, s jakoukoliv výplní spár strojně plochy jednotlivě do 50 m2 z vegetační dlažby s ložem z kameniva betonové</t>
  </si>
  <si>
    <t>př.č. C.3, D.1.02, D.1.10</t>
  </si>
  <si>
    <t>vodovodní řad</t>
  </si>
  <si>
    <t>23*2,1</t>
  </si>
  <si>
    <t>přípojky</t>
  </si>
  <si>
    <t>3*1,8</t>
  </si>
  <si>
    <t>Součet</t>
  </si>
  <si>
    <t>3</t>
  </si>
  <si>
    <t>113107165</t>
  </si>
  <si>
    <t>Odstranění podkladu z kameniva drceného tl přes 400 do 500 mm strojně pl přes 50 do 200 m2</t>
  </si>
  <si>
    <t>-1198452270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</si>
  <si>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</si>
  <si>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př.č. C.3, D.1.02, D.1.03, D.1.04, D.1.10,</t>
  </si>
  <si>
    <t>řad</t>
  </si>
  <si>
    <t>61*1,1</t>
  </si>
  <si>
    <t>3,6*1,1</t>
  </si>
  <si>
    <t>propojení 2</t>
  </si>
  <si>
    <t>přepojení 1</t>
  </si>
  <si>
    <t>5*1,1</t>
  </si>
  <si>
    <t>přpojení 2</t>
  </si>
  <si>
    <t>1*1,1</t>
  </si>
  <si>
    <t>3*0,8</t>
  </si>
  <si>
    <t>113107183</t>
  </si>
  <si>
    <t>Odstranění podkladu živičného tl přes 100 do 150 mm strojně pl přes 50 do 200 m2</t>
  </si>
  <si>
    <t>-140710562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</si>
  <si>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</si>
  <si>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5</t>
  </si>
  <si>
    <t>113107322</t>
  </si>
  <si>
    <t>Odstranění podkladu z kameniva drceného tl přes 100 do 200 mm strojně pl do 50 m2</t>
  </si>
  <si>
    <t>70818541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</si>
  <si>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</si>
  <si>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23*1,1</t>
  </si>
  <si>
    <t>6</t>
  </si>
  <si>
    <t>113107330</t>
  </si>
  <si>
    <t>Odstranění podkladu z betonu prostého tl do 100 mm strojně pl do 50 m2</t>
  </si>
  <si>
    <t>259510909</t>
  </si>
  <si>
    <t>Odstranění podkladů nebo krytů strojně plochy jednotlivě do 50 m2 s přemístěním hmot na skládku na vzdálenost do 3 m nebo s naložením na dopravní prostředek z betonu prostého, o tl. vrstvy do 100 mm</t>
  </si>
  <si>
    <t>7</t>
  </si>
  <si>
    <t>113154363</t>
  </si>
  <si>
    <t>Frézování živičného krytu tl 50 mm pruh š 2 m pl do 10000 m2 s překážkami v trase</t>
  </si>
  <si>
    <t>1007423993</t>
  </si>
  <si>
    <t>Frézování živičného podkladu nebo krytu  s naložením na dopravní prostředek plochy přes 1 000 do 10 000 m2 s překážkami v trase pruhu šířky přes 1 m do 2 m, tloušťky vrstvy 50 mm</t>
  </si>
  <si>
    <t>řad, propojen 1,2, přepojení 1,2, přípojky</t>
  </si>
  <si>
    <t>490</t>
  </si>
  <si>
    <t>8</t>
  </si>
  <si>
    <t>113201112</t>
  </si>
  <si>
    <t>Vytrhání obrub silničních ležatých</t>
  </si>
  <si>
    <t>m</t>
  </si>
  <si>
    <t>-1291943213</t>
  </si>
  <si>
    <t>př.č. C.3, D.1.02, D.1.03, D.1.09</t>
  </si>
  <si>
    <t>2+2</t>
  </si>
  <si>
    <t>9</t>
  </si>
  <si>
    <t>115001103_1R</t>
  </si>
  <si>
    <t>Zajištění dodávky vody v průběhu stavby</t>
  </si>
  <si>
    <t>336107387</t>
  </si>
  <si>
    <t>př.č.  D.1.01</t>
  </si>
  <si>
    <t>85</t>
  </si>
  <si>
    <t>10</t>
  </si>
  <si>
    <t>115101201</t>
  </si>
  <si>
    <t>Čerpání vody na dopravní výšku do 10 m průměrný přítok do 500 l/min</t>
  </si>
  <si>
    <t>hod</t>
  </si>
  <si>
    <t>425247737</t>
  </si>
  <si>
    <t>Čerpání vody na dopravní výšku do 10 m s uvažovaným průměrným přítokem do 500 l/min</t>
  </si>
  <si>
    <t>příl. č. D.1.01</t>
  </si>
  <si>
    <t>10*24</t>
  </si>
  <si>
    <t>11</t>
  </si>
  <si>
    <t>115101301</t>
  </si>
  <si>
    <t>Pohotovost čerpací soupravy pro dopravní výšku do 10 m přítok do 500 l/min</t>
  </si>
  <si>
    <t>den</t>
  </si>
  <si>
    <t>-490038657</t>
  </si>
  <si>
    <t>Pohotovost záložní čerpací soupravy pro dopravní výšku do 10 m s uvažovaným průměrným přítokem do 500 l/min</t>
  </si>
  <si>
    <t>12</t>
  </si>
  <si>
    <t>119001401</t>
  </si>
  <si>
    <t>Dočasné zajištění potrubí ocelového nebo litinového DN do 200</t>
  </si>
  <si>
    <t>662853547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</si>
  <si>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</si>
  <si>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výkr.č. C.3.  D.1.01, D.1.03, D.1.04, D.1.10</t>
  </si>
  <si>
    <t>3*1,1</t>
  </si>
  <si>
    <t>13</t>
  </si>
  <si>
    <t>119001402</t>
  </si>
  <si>
    <t>Dočasné zajištění potrubí ocelového nebo litinového DN přes 200 do 500 mm</t>
  </si>
  <si>
    <t>717809726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</si>
  <si>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</si>
  <si>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výkr.č. C.3.  D.1.01, D.1.02, D.1.03, D.1.04, D.1.10</t>
  </si>
  <si>
    <t xml:space="preserve">řad </t>
  </si>
  <si>
    <t>14</t>
  </si>
  <si>
    <t>119001421</t>
  </si>
  <si>
    <t>Dočasné zajištění kabelů a kabelových tratí ze 3 volně ložených kabelů</t>
  </si>
  <si>
    <t>-456113048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</si>
  <si>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</si>
  <si>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8*1,1</t>
  </si>
  <si>
    <t>12*0,8</t>
  </si>
  <si>
    <t>119002121</t>
  </si>
  <si>
    <t>Pomocné konstrukce při zabezpečení výkopů přechodovou lávkou l do 2 m včetně zábradlí zřízení</t>
  </si>
  <si>
    <t>kus</t>
  </si>
  <si>
    <t>-2063693776</t>
  </si>
  <si>
    <t>Pomocné konstrukce při zabezpečení výkopu vodorovné pochůzné přechodová lávka do délky 2 000 mm včetně zábradlí zřízení</t>
  </si>
  <si>
    <t>16</t>
  </si>
  <si>
    <t>119002122</t>
  </si>
  <si>
    <t>Pomocné konstrukce při zabezpečení výkopů přechodovou lávkou l do 2 m včetně zábradlí odstranění</t>
  </si>
  <si>
    <t>716118692</t>
  </si>
  <si>
    <t>Pomocné konstrukce při zabezpečení výkopu vodorovné pochůzné přechodová lávka do délky 2 000 mm včetně zábradlí odstranění</t>
  </si>
  <si>
    <t>17</t>
  </si>
  <si>
    <t>119002411</t>
  </si>
  <si>
    <t>Pojezdový ocelový plech pro zabezpečení výkopu zřízení</t>
  </si>
  <si>
    <t>541092880</t>
  </si>
  <si>
    <t>Pomocné konstrukce při zabezpečení výkopu vodorovné pojízdné z tlustého ocelového plechu šířky výkopu do 1 m zřízení</t>
  </si>
  <si>
    <t>2*(3*3)</t>
  </si>
  <si>
    <t>18</t>
  </si>
  <si>
    <t>119002412</t>
  </si>
  <si>
    <t>Pojezdový ocelový plech pro zabezpečení výkopu odstranění</t>
  </si>
  <si>
    <t>456552468</t>
  </si>
  <si>
    <t>Pomocné konstrukce při zabezpečení výkopu vodorovné pojízdné z tlustého ocelového plechu šířky výkopu do 1 m odstranění</t>
  </si>
  <si>
    <t>19</t>
  </si>
  <si>
    <t>119003223</t>
  </si>
  <si>
    <t>Mobilní plotová zábrana s profilovaným plechem výšky do 2,2 m pro zabezpečení výkopu zřízení</t>
  </si>
  <si>
    <t>304835078</t>
  </si>
  <si>
    <t>Pomocné konstrukce při zabezpečení výkopu svislé ocelové mobilní oplocení, výšky do 2,2 m panely vyplněné profilovaným plechem zřízení</t>
  </si>
  <si>
    <t>84+84</t>
  </si>
  <si>
    <t>14*14</t>
  </si>
  <si>
    <t>8*8</t>
  </si>
  <si>
    <t>20</t>
  </si>
  <si>
    <t>119003224</t>
  </si>
  <si>
    <t>Mobilní plotová zábrana s profilovaným plechem výšky do 2,2 m pro zabezpečení výkopu odstranění</t>
  </si>
  <si>
    <t>627055212</t>
  </si>
  <si>
    <t>Pomocné konstrukce při zabezpečení výkopu svislé ocelové mobilní oplocení, výšky do 2,2 m panely vyplněné profilovaným plechem odstranění</t>
  </si>
  <si>
    <t>121112003</t>
  </si>
  <si>
    <t>Sejmutí ornice tl vrstvy do 200 mm ručně</t>
  </si>
  <si>
    <t>268456790</t>
  </si>
  <si>
    <t>Sejmutí ornice ručně při souvislé ploše, tl. vrstvy do 200 mm</t>
  </si>
  <si>
    <t xml:space="preserve">výkr.č. C.3.  D.1.02, D.1.03, D.1.10, </t>
  </si>
  <si>
    <t>9,4*2,0</t>
  </si>
  <si>
    <t>4,4*2,0</t>
  </si>
  <si>
    <t>3*2</t>
  </si>
  <si>
    <t>22</t>
  </si>
  <si>
    <t>129001101</t>
  </si>
  <si>
    <t>Příplatek za ztížení odkopávky nebo prokopávky v blízkosti inženýrských sítí</t>
  </si>
  <si>
    <t>m3</t>
  </si>
  <si>
    <t>812230875</t>
  </si>
  <si>
    <t>Příplatek k cenám vykopávek za ztížení vykopávky v blízkosti podzemního vedení nebo výbušnin v horninách jakékoliv třídy</t>
  </si>
  <si>
    <t>9*1,1*2*1,7</t>
  </si>
  <si>
    <t>1*1,1*2*1,7</t>
  </si>
  <si>
    <t>4*1,1*2*1,5</t>
  </si>
  <si>
    <t>15*0,8*2*1,7</t>
  </si>
  <si>
    <t>23</t>
  </si>
  <si>
    <t>132254204</t>
  </si>
  <si>
    <t>Hloubení zapažených rýh š do 2000 mm v hornině třídy těžitelnosti I skupiny 3 objem do 500 m3</t>
  </si>
  <si>
    <t>551665627</t>
  </si>
  <si>
    <t>Hloubení zapažených rýh šířky přes 800 do 2 000 mm strojně s urovnáním dna do předepsaného profilu a spádu v hornině třídy těžitelnosti I skupiny 3 přes 100 do 500 m3</t>
  </si>
  <si>
    <t>84*1,1*1,7</t>
  </si>
  <si>
    <t>14*1,1*1,7</t>
  </si>
  <si>
    <t>8*1,1*1,5</t>
  </si>
  <si>
    <t>5*1,1*1,6</t>
  </si>
  <si>
    <t>přepojení 2</t>
  </si>
  <si>
    <t>1*1,1*1,6</t>
  </si>
  <si>
    <t>9*0,8*1,7</t>
  </si>
  <si>
    <t>24</t>
  </si>
  <si>
    <t>151101101</t>
  </si>
  <si>
    <t>Zřízení příložného pažení a rozepření stěn rýh hl do 2 m</t>
  </si>
  <si>
    <t>-1227826426</t>
  </si>
  <si>
    <t>Zřízení pažení a rozepření stěn rýh pro podzemní vedení pro všechny šířky rýhy příložné pro jakoukoliv mezerovitost, hloubky do 2 m</t>
  </si>
  <si>
    <t>84*2*1,7</t>
  </si>
  <si>
    <t>14*2*1,7</t>
  </si>
  <si>
    <t>8*2*1,5</t>
  </si>
  <si>
    <t>5*2*1,6</t>
  </si>
  <si>
    <t>1*2*1,6</t>
  </si>
  <si>
    <t>9*2*1,7</t>
  </si>
  <si>
    <t>25</t>
  </si>
  <si>
    <t>151101111</t>
  </si>
  <si>
    <t>Odstranění příložného pažení a rozepření stěn rýh hl do 2 m</t>
  </si>
  <si>
    <t>-1054988816</t>
  </si>
  <si>
    <t>Odstranění pažení a rozepření stěn rýh pro podzemní vedení s uložením materiálu na vzdálenost do 3 m od kraje výkopu příložné, hloubky do 2 m</t>
  </si>
  <si>
    <t>26</t>
  </si>
  <si>
    <t>162351104</t>
  </si>
  <si>
    <t>Vodorovné přemístění do 1000 m výkopku/sypaniny z horniny třídy těžitelnosti I, skupiny 1 až 3</t>
  </si>
  <si>
    <t>-1315656630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</si>
  <si>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</si>
  <si>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27</t>
  </si>
  <si>
    <t>162751119</t>
  </si>
  <si>
    <t>Příplatek k vodorovnému přemístění výkopku/sypaniny z horniny třídy těžitelnosti I, skupiny 1 až 3 ZKD 1000 m přes 10000 m</t>
  </si>
  <si>
    <t>-169474667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</si>
  <si>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</si>
  <si>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219,26*15 'Přepočtené koeficientem množství</t>
  </si>
  <si>
    <t>28</t>
  </si>
  <si>
    <t>171201221</t>
  </si>
  <si>
    <t>Poplatek za uložení na skládce (skládkovné) zeminy a kamení kód odpadu 17 05 04</t>
  </si>
  <si>
    <t>t</t>
  </si>
  <si>
    <t>1995455483</t>
  </si>
  <si>
    <t>Poplatek za uložení stavebního odpadu na skládce (skládkovné) zeminy a kamení zatříděného do Katalogu odpadů pod kódem 17 05 04</t>
  </si>
  <si>
    <t>219,26*2 'Přepočtené koeficientem množství</t>
  </si>
  <si>
    <t>29</t>
  </si>
  <si>
    <t>171251201</t>
  </si>
  <si>
    <t>Uložení sypaniny na skládky nebo meziskládky</t>
  </si>
  <si>
    <t>-1422456897</t>
  </si>
  <si>
    <t>Uložení sypaniny na skládky nebo meziskládky bez hutnění s upravením uložené sypaniny do předepsaného tvaru</t>
  </si>
  <si>
    <t>30</t>
  </si>
  <si>
    <t>174101101</t>
  </si>
  <si>
    <t>Zásyp jam, šachet rýh nebo kolem objektů sypaninou se zhutněním</t>
  </si>
  <si>
    <t>461750272</t>
  </si>
  <si>
    <t>Zásyp zhutněný jam šachet rýh nebo kolem objektů</t>
  </si>
  <si>
    <t>(84*1,1*1,7)-(84*1,1*0,3)</t>
  </si>
  <si>
    <t>(14*1,1*1,7)-(14*1,1*0,3)</t>
  </si>
  <si>
    <t>(8*1,1*1,5)-(8*1,1*0,3)</t>
  </si>
  <si>
    <t>(5*1,1*1,6)-(5*1,1*0,3)</t>
  </si>
  <si>
    <t>(1*1,1*1,6)-(1*1,1*0,3)</t>
  </si>
  <si>
    <t>(9*0,8*1,7)-(9*0,8*0,4)</t>
  </si>
  <si>
    <t>31</t>
  </si>
  <si>
    <t>M</t>
  </si>
  <si>
    <t>58331200</t>
  </si>
  <si>
    <t>štěrkopísek netříděný zásypový</t>
  </si>
  <si>
    <t>1777187231</t>
  </si>
  <si>
    <t>179,42*2 'Přepočtené koeficientem množství</t>
  </si>
  <si>
    <t>32</t>
  </si>
  <si>
    <t>175111101</t>
  </si>
  <si>
    <t>Obsypání potrubí ručně sypaninou bez prohození, uloženou do 3 m</t>
  </si>
  <si>
    <t>271759644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</si>
  <si>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</si>
  <si>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84*1,1*0,2</t>
  </si>
  <si>
    <t>14*1,1*0,2</t>
  </si>
  <si>
    <t>8*1,1*0,2</t>
  </si>
  <si>
    <t>5*1,1*0,2</t>
  </si>
  <si>
    <t>1*1,1*0,2</t>
  </si>
  <si>
    <t>9*0,8*0,3</t>
  </si>
  <si>
    <t>33</t>
  </si>
  <si>
    <t>58337303</t>
  </si>
  <si>
    <t>štěrkopísek frakce 0/8</t>
  </si>
  <si>
    <t>-356983928</t>
  </si>
  <si>
    <t>26,8*2 'Přepočtené koeficientem množství</t>
  </si>
  <si>
    <t>34</t>
  </si>
  <si>
    <t>181311103</t>
  </si>
  <si>
    <t>Rozprostření ornice tl vrstvy do 200 mm v rovině nebo ve svahu do 1:5 ručně</t>
  </si>
  <si>
    <t>-1372833087</t>
  </si>
  <si>
    <t>Rozprostření a urovnání ornice v rovině nebo ve svahu sklonu do 1:5 ručně při souvislé ploše, tl. vrstvy do 200 mm</t>
  </si>
  <si>
    <t>35</t>
  </si>
  <si>
    <t>181411141</t>
  </si>
  <si>
    <t>Založení parterového trávníku výsevem plochy do 1000 m2 v rovině a ve svahu do 1:5</t>
  </si>
  <si>
    <t>704833381</t>
  </si>
  <si>
    <t>řad - zatravňovací tvárnice</t>
  </si>
  <si>
    <t>přípojky - zatravňovací tvárnice</t>
  </si>
  <si>
    <t>36</t>
  </si>
  <si>
    <t>00572470</t>
  </si>
  <si>
    <t>osivo směs travní univerzál</t>
  </si>
  <si>
    <t>kg</t>
  </si>
  <si>
    <t>1416533903</t>
  </si>
  <si>
    <t>87,3*0,02 'Přepočtené koeficientem množství</t>
  </si>
  <si>
    <t>37</t>
  </si>
  <si>
    <t>34571355</t>
  </si>
  <si>
    <t>trubka elektroinstalační ohebná dvouplášťová korugovaná (chránička) D 94/110mm, HDPE+LDPE</t>
  </si>
  <si>
    <t>549344145</t>
  </si>
  <si>
    <t xml:space="preserve">př.č.C.2, D.1.01, </t>
  </si>
  <si>
    <t>2*1,5</t>
  </si>
  <si>
    <t>propojení  1</t>
  </si>
  <si>
    <t>1*1,5</t>
  </si>
  <si>
    <t>propojení  2</t>
  </si>
  <si>
    <t>Zakládání</t>
  </si>
  <si>
    <t>38</t>
  </si>
  <si>
    <t>212752101</t>
  </si>
  <si>
    <t>Trativod z drenážních trubek korugovaných PE-HD SN 4 perforace 360° včetně lože otevřený výkop DN 100 pro liniové stavby</t>
  </si>
  <si>
    <t>-554627669</t>
  </si>
  <si>
    <t>Trativody z drenážních trubek pro liniové stavby a komunikace se zřízením štěrkového lože pod trubky a s jejich obsypem v otevřeném výkopu trubka korugovaná sendvičová PE-HD SN 4 celoperforovaná 360° DN 100</t>
  </si>
  <si>
    <t>84</t>
  </si>
  <si>
    <t>Vodorovné konstrukce</t>
  </si>
  <si>
    <t>39</t>
  </si>
  <si>
    <t>451573111</t>
  </si>
  <si>
    <t>Lože pod potrubí otevřený výkop ze štěrkopísku</t>
  </si>
  <si>
    <t>-1742431961</t>
  </si>
  <si>
    <t>84*1,1*0,1</t>
  </si>
  <si>
    <t>14*1,1*0,1</t>
  </si>
  <si>
    <t>8*1,1*0,1</t>
  </si>
  <si>
    <t>5*1,1*0,1</t>
  </si>
  <si>
    <t>1*1,1*0,1</t>
  </si>
  <si>
    <t>9*0,8*0,1</t>
  </si>
  <si>
    <t>40</t>
  </si>
  <si>
    <t>452313131</t>
  </si>
  <si>
    <t>Podkladní bloky z betonu prostého tř. C 12/15 otevřený výkop</t>
  </si>
  <si>
    <t>1885530966</t>
  </si>
  <si>
    <t>Podkladní a zajišťovací konstrukce z betonu prostého v otevřeném výkopu bloky pro potrubí z betonu tř. C 12/15</t>
  </si>
  <si>
    <t>př.č.D.1.07</t>
  </si>
  <si>
    <t>B1</t>
  </si>
  <si>
    <t>(0,65*0,55*0,7)+(0,4*0,15*0,2)*3</t>
  </si>
  <si>
    <t>B2</t>
  </si>
  <si>
    <t>(0,4*0,25*0,15)+(0,15*0,25*0,15)*3</t>
  </si>
  <si>
    <t>41</t>
  </si>
  <si>
    <t>452353101</t>
  </si>
  <si>
    <t>Bednění podkladních bloků otevřený výkop</t>
  </si>
  <si>
    <t>-1692536869</t>
  </si>
  <si>
    <t>((0,55*0,75)*2+(0,15*0,2)*2+(0,75*0,65)+(0,4*0,2))*3</t>
  </si>
  <si>
    <t>((0,3*0,25)*2+(0,4*0,15)*2+(0,15*0,15)*2)*3</t>
  </si>
  <si>
    <t>Komunikace pozemní</t>
  </si>
  <si>
    <t>42</t>
  </si>
  <si>
    <t>564831011</t>
  </si>
  <si>
    <t>Podklad ze štěrkodrtě ŠD plochy do 100 m2 tl 100 mm</t>
  </si>
  <si>
    <t>834820258</t>
  </si>
  <si>
    <t>Podklad ze štěrkodrti ŠD s rozprostřením a zhutněním plochy jednotlivě do 100 m2, po zhutnění tl. 100 mm</t>
  </si>
  <si>
    <t>43</t>
  </si>
  <si>
    <t>564861111</t>
  </si>
  <si>
    <t>Podklad ze štěrkodrtě ŠD tl 200 mm</t>
  </si>
  <si>
    <t>-1903078165</t>
  </si>
  <si>
    <t>Podklad ze štěrkodrti ŠD s rozprostřením a zhutněním, po zhutnění tl. 200 mm</t>
  </si>
  <si>
    <t>44</t>
  </si>
  <si>
    <t>565145111</t>
  </si>
  <si>
    <t>Asfaltový beton vrstva podkladní ACP 16 (obalované kamenivo OKS) tl 60 mm š do 3 m</t>
  </si>
  <si>
    <t>979431388</t>
  </si>
  <si>
    <t>Asfaltový beton vrstva podkladní ACP 16 (obalované kamenivo střednězrnné - OKS) s rozprostřením a zhutněním v pruhu šířky přes 1,5 do 3 m, po zhutnění tl. 60 mm</t>
  </si>
  <si>
    <t>45</t>
  </si>
  <si>
    <t>567122111</t>
  </si>
  <si>
    <t>Podklad ze směsi stmelené cementem SC C 8/10 (KSC I) tl 120 mm</t>
  </si>
  <si>
    <t>-1955891841</t>
  </si>
  <si>
    <t>Podklad ze směsi stmelené cementem SC bez dilatačních spár, s rozprostřením a zhutněním SC C 8/10 (KSC I), po zhutnění tl. 120 mm</t>
  </si>
  <si>
    <t>46</t>
  </si>
  <si>
    <t>567124113</t>
  </si>
  <si>
    <t>Podklad ze směsi stmelené cementem SC C 12/15 (PB III) tl 150 mm</t>
  </si>
  <si>
    <t>1868156197</t>
  </si>
  <si>
    <t>Podklad ze směsi stmelené cementem SC bez dilatačních spár, s rozprostřením a zhutněním SC C 12/15 (PB III), po zhutnění tl. 150 mm</t>
  </si>
  <si>
    <t>47</t>
  </si>
  <si>
    <t>573111112</t>
  </si>
  <si>
    <t>Postřik živičný infiltrační s posypem z asfaltu množství 1 kg/m2</t>
  </si>
  <si>
    <t>307409210</t>
  </si>
  <si>
    <t>Postřik živičný infiltrační z asfaltu silničního s posypem kamenivem, v množství 1,00 kg/m2</t>
  </si>
  <si>
    <t>48</t>
  </si>
  <si>
    <t>573231111</t>
  </si>
  <si>
    <t>Postřik živičný spojovací ze silniční emulze v množství do 0,7 kg/m2</t>
  </si>
  <si>
    <t>787241041</t>
  </si>
  <si>
    <t>Postřik živičný spojovací bez posypu kamenivem ze silniční emulze, v množství od 0,50 do 0,80 kg/m2</t>
  </si>
  <si>
    <t>49</t>
  </si>
  <si>
    <t>577134131</t>
  </si>
  <si>
    <t>Asfaltový beton vrstva obrusná ACO 11 (ABS) tř. I tl 40 mm š do 3 m z modifikovaného asfaltu</t>
  </si>
  <si>
    <t>-1807101731</t>
  </si>
  <si>
    <t>Asfaltový beton vrstva obrusná ACO 11 (ABS) s rozprostřením a se zhutněním z modifikovaného asfaltu v pruhu šířky do 3 m, po zhutnění tl. 40 mm</t>
  </si>
  <si>
    <t>50</t>
  </si>
  <si>
    <t>596212230</t>
  </si>
  <si>
    <t>Kladení zámkové dlažby pozemních komunikací tl 80 mm skupiny C pl do 50 m2</t>
  </si>
  <si>
    <t>359394679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</si>
  <si>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do 50 m2</t>
  </si>
  <si>
    <t>51</t>
  </si>
  <si>
    <t>59245010_1R</t>
  </si>
  <si>
    <t>dlažba zámková tvaru dle původní barevná</t>
  </si>
  <si>
    <t>565361810</t>
  </si>
  <si>
    <t>dlažba zámková tvaru I 200x165x80mm barevná</t>
  </si>
  <si>
    <t>52</t>
  </si>
  <si>
    <t>596412210</t>
  </si>
  <si>
    <t>Kladení dlažby z vegetačních tvárnic pozemních komunikací tl 80 mm pl do 50 m2</t>
  </si>
  <si>
    <t>1074856536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</si>
  <si>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</si>
  <si>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53</t>
  </si>
  <si>
    <t>59246015</t>
  </si>
  <si>
    <t>dlažba plošná betonová vegetační 500x500x80mm</t>
  </si>
  <si>
    <t>1010035100</t>
  </si>
  <si>
    <t>53,7*1,03 'Přepočtené koeficientem množství</t>
  </si>
  <si>
    <t>Trubní vedení</t>
  </si>
  <si>
    <t>54</t>
  </si>
  <si>
    <t>850265121</t>
  </si>
  <si>
    <t>Výřez nebo výsek na potrubí z trub litinových tlakových nebo plastických hmot DN 100</t>
  </si>
  <si>
    <t>-340434815</t>
  </si>
  <si>
    <t>Výřez nebo výsek  na potrubí z trub litinových tlakových nebo plastických hmot DN 100</t>
  </si>
  <si>
    <t>př.č. D.1.05, D.1.06,</t>
  </si>
  <si>
    <t>55</t>
  </si>
  <si>
    <t>857242121</t>
  </si>
  <si>
    <t>Montáž litinových tvarovek jednoosých přírubových otevřený výkop DN 80</t>
  </si>
  <si>
    <t>-1326625210</t>
  </si>
  <si>
    <t>př.č. D.1.06, D.1.07,</t>
  </si>
  <si>
    <t>1+1</t>
  </si>
  <si>
    <t>56</t>
  </si>
  <si>
    <t>55254047</t>
  </si>
  <si>
    <t>koleno 90° s patkou přírubové litinové vodovodní N-kus PN10/40 DN 80</t>
  </si>
  <si>
    <t>253409729</t>
  </si>
  <si>
    <t>57</t>
  </si>
  <si>
    <t>28654368</t>
  </si>
  <si>
    <t>příruba volná k lemovému nákružku z polypropylénu 90</t>
  </si>
  <si>
    <t>372564415</t>
  </si>
  <si>
    <t>58</t>
  </si>
  <si>
    <t>797408000016_1R</t>
  </si>
  <si>
    <t>WAGA - SPOJKA HRDLO-HRDLO 800 (85-105)</t>
  </si>
  <si>
    <t>1168041136</t>
  </si>
  <si>
    <t>59</t>
  </si>
  <si>
    <t>857262121</t>
  </si>
  <si>
    <t>Montáž litinových tvarovek jednoosých přírubových otevřený výkop DN 100</t>
  </si>
  <si>
    <t>-311249409</t>
  </si>
  <si>
    <t>Montáž litinových tvarovek na potrubí litinovém tlakovém jednoosých na potrubí z trub přírubových v otevřeném výkopu, kanálu nebo v šachtě DN 100</t>
  </si>
  <si>
    <t>výkr.č. D.1.06,  D.1.07,</t>
  </si>
  <si>
    <t>1+1+1+1+2</t>
  </si>
  <si>
    <t>60</t>
  </si>
  <si>
    <t>55254048</t>
  </si>
  <si>
    <t>koleno 90° s patkou přírubové litinové vodovodní N-kus PN10/16 DN 100</t>
  </si>
  <si>
    <t>213935735</t>
  </si>
  <si>
    <t>61</t>
  </si>
  <si>
    <t>55254027</t>
  </si>
  <si>
    <t>koleno přírubové z tvárné litiny,práškový epoxid tl 250µm Q-kus DN 100-90°</t>
  </si>
  <si>
    <t>915563505</t>
  </si>
  <si>
    <t>62</t>
  </si>
  <si>
    <t>55252232</t>
  </si>
  <si>
    <t>trouba přírubová TT PN10/16 DN 100 dl 150mm</t>
  </si>
  <si>
    <t>-1305975167</t>
  </si>
  <si>
    <t>63</t>
  </si>
  <si>
    <t>28654410</t>
  </si>
  <si>
    <t>příruba volná k lemovému nákružku z polypropylénu 110</t>
  </si>
  <si>
    <t>-667687344</t>
  </si>
  <si>
    <t>64</t>
  </si>
  <si>
    <t>797410000016_1R</t>
  </si>
  <si>
    <t>WAGA - SPOJKA HRDLO-HRDLO 100 (104-132)</t>
  </si>
  <si>
    <t>-318653124</t>
  </si>
  <si>
    <t>SYNOFLEX - SPOJKA 100 (104-132)</t>
  </si>
  <si>
    <t>výkr.č. D.1.06,  D.1.04,</t>
  </si>
  <si>
    <t>65</t>
  </si>
  <si>
    <t>857264122</t>
  </si>
  <si>
    <t>Montáž litinových tvarovek odbočných přírubových otevřený výkop DN 100</t>
  </si>
  <si>
    <t>2033794881</t>
  </si>
  <si>
    <t>Montáž litinových tvarovek na potrubí litinovém tlakovém odbočných na potrubí z trub přírubových v otevřeném výkopu, kanálu nebo v šachtě DN 100</t>
  </si>
  <si>
    <t xml:space="preserve">výkr.č. D.1.06,  D.1.07, </t>
  </si>
  <si>
    <t>66</t>
  </si>
  <si>
    <t>55253515</t>
  </si>
  <si>
    <t>tvarovka přírubová litinová s přírubovou odbočkou,práškový epoxid tl 250µm T-kus DN 100/80</t>
  </si>
  <si>
    <t>1330723933</t>
  </si>
  <si>
    <t>67</t>
  </si>
  <si>
    <t>55253513</t>
  </si>
  <si>
    <t>tvarovka přírubová litinová s přírubovou odbočkou,práškový epoxid tl 250µm T-kus DN 100/50</t>
  </si>
  <si>
    <t>-2091089745</t>
  </si>
  <si>
    <t>68</t>
  </si>
  <si>
    <t>55253516</t>
  </si>
  <si>
    <t>tvarovka přírubová litinová vodovodní s přírubovou odbočkou PN10/16 T-kus DN 100/100</t>
  </si>
  <si>
    <t>826437659</t>
  </si>
  <si>
    <t>69</t>
  </si>
  <si>
    <t>871161211</t>
  </si>
  <si>
    <t>Montáž potrubí z PE100 SDR 11 otevřený výkop svařovaných elektrotvarovkou D 32 x 3,0 mm</t>
  </si>
  <si>
    <t>-495032943</t>
  </si>
  <si>
    <t>Montáž vodovodního potrubí z plastů v otevřeném výkopu z polyetylenu PE 100 svařovaných elektrotvarovkou SDR 11/PN16 D 32 x 3,0 mm</t>
  </si>
  <si>
    <t>výkr.č. D.1.05,  D.1.06, D.1.07, D.1.10</t>
  </si>
  <si>
    <t>70</t>
  </si>
  <si>
    <t>ELM.19933</t>
  </si>
  <si>
    <t>Trubka vodovodní PE RC Protect SDR 11 32x3,0 mm (typ 2 dle PAS 1075); 12 m</t>
  </si>
  <si>
    <t>455092071</t>
  </si>
  <si>
    <t>71</t>
  </si>
  <si>
    <t>871181211</t>
  </si>
  <si>
    <t>Montáž potrubí z PE100 SDR 11 otevřený výkop svařovaných elektrotvarovkou D 50 x 4,6 mm</t>
  </si>
  <si>
    <t>1314824887</t>
  </si>
  <si>
    <t>Montáž vodovodního potrubí z plastů v otevřeném výkopu z polyetylenu PE 100 svařovaných elektrotvarovkou SDR 11/PN16 D 50 x 4,6 mm</t>
  </si>
  <si>
    <t>72</t>
  </si>
  <si>
    <t>ELM.19939</t>
  </si>
  <si>
    <t>Trubka vodovodní PE RC Protect SDR 11 50x4,6 mm (typ 2 dle PAS 1075); 12 m</t>
  </si>
  <si>
    <t>-1544116840</t>
  </si>
  <si>
    <t>3*1,015 'Přepočtené koeficientem množství</t>
  </si>
  <si>
    <t>73</t>
  </si>
  <si>
    <t>871241211</t>
  </si>
  <si>
    <t>Montáž potrubí z PE100 SDR 11 otevřený výkop svařovaných elektrotvarovkou D 90 x 8,2 mm</t>
  </si>
  <si>
    <t>-916764313</t>
  </si>
  <si>
    <t>Montáž vodovodního potrubí z plastů v otevřeném výkopu z polyetylenu PE 100 svařovaných elektrotvarovkou SDR 11/PN16 D 90 x 8,2 mm</t>
  </si>
  <si>
    <t>74</t>
  </si>
  <si>
    <t>ELM.19411</t>
  </si>
  <si>
    <t>Trubka vodovodní PE RC Protect SDR 11 90x8,2 mm (typ 2 dle PAS 1075); 12 m</t>
  </si>
  <si>
    <t>-88552687</t>
  </si>
  <si>
    <t>75</t>
  </si>
  <si>
    <t>871251211</t>
  </si>
  <si>
    <t>Montáž potrubí z PE100 SDR 11 otevřený výkop svařovaných elektrotvarovkou D 110 x 10,0 mm</t>
  </si>
  <si>
    <t>125096370</t>
  </si>
  <si>
    <t>Montáž vodovodního potrubí z plastů v otevřeném výkopu z polyetylenu PE 100 svařovaných elektrotvarovkou SDR 11/PN16 D 110 x 10,0 mm</t>
  </si>
  <si>
    <t>76</t>
  </si>
  <si>
    <t>ELM.19272</t>
  </si>
  <si>
    <t>Trubka vodovodní PE RC Protect SDR 11 110x10,0 mm (typ 2 dle PAS 1075); 12 m</t>
  </si>
  <si>
    <t>1011865760</t>
  </si>
  <si>
    <t>77</t>
  </si>
  <si>
    <t>877211101</t>
  </si>
  <si>
    <t>Montáž elektrospojek na vodovodním potrubí z PE trub d 63</t>
  </si>
  <si>
    <t>2040214553</t>
  </si>
  <si>
    <t>Montáž tvarovek na vodovodním plastovém potrubí z polyetylenu PE 100 elektrotvarovek SDR 11/PN16 spojek, oblouků nebo redukcí d 63</t>
  </si>
  <si>
    <t xml:space="preserve">výkr.č. D.1.05,  D.1.06, </t>
  </si>
  <si>
    <t>78</t>
  </si>
  <si>
    <t>28614976</t>
  </si>
  <si>
    <t>elektroredukce PE 100 PN16 D 63-50mm</t>
  </si>
  <si>
    <t>-494918188</t>
  </si>
  <si>
    <t>79</t>
  </si>
  <si>
    <t>877241101</t>
  </si>
  <si>
    <t>Montáž elektrospojek na vodovodním potrubí z PE trub d 90</t>
  </si>
  <si>
    <t>-786569020</t>
  </si>
  <si>
    <t>Montáž tvarovek na vodovodním plastovém potrubí z polyetylenu PE 100 elektrotvarovek SDR 11/PN16 spojek, oblouků nebo redukcí d 90</t>
  </si>
  <si>
    <t>3+1</t>
  </si>
  <si>
    <t>80</t>
  </si>
  <si>
    <t>28615974</t>
  </si>
  <si>
    <t>elektrospojka SDR11 PE 100 PN16 D 90mm</t>
  </si>
  <si>
    <t>290911119</t>
  </si>
  <si>
    <t>81</t>
  </si>
  <si>
    <t>28653135</t>
  </si>
  <si>
    <t>nákružek lemový PE 100 SDR11 90mm</t>
  </si>
  <si>
    <t>873281239</t>
  </si>
  <si>
    <t>82</t>
  </si>
  <si>
    <t>877241112</t>
  </si>
  <si>
    <t>Montáž elektrokolen 90° na vodovodním potrubí z PE trub d 90</t>
  </si>
  <si>
    <t>238795014</t>
  </si>
  <si>
    <t>Montáž tvarovek na vodovodním plastovém potrubí z polyetylenu PE 100 elektrotvarovek SDR 11/PN16 kolen 90° d 90</t>
  </si>
  <si>
    <t>83</t>
  </si>
  <si>
    <t>28653060</t>
  </si>
  <si>
    <t>elektrokoleno 90° PE 100 D 90mm</t>
  </si>
  <si>
    <t>1229194098</t>
  </si>
  <si>
    <t>877251126</t>
  </si>
  <si>
    <t>Montáž elektro navrtávacích T-kusů ventil a 360° otočná odbočka na vodovodním potrubí z PE trub d 110/32</t>
  </si>
  <si>
    <t>1780020294</t>
  </si>
  <si>
    <t>Montáž tvarovek na vodovodním plastovém potrubí z polyetylenu PE 100 elektrotvarovek SDR 11/PN16 T-kusů navrtávacích s ventilem a 360° otočnou odbočkou d 110/32</t>
  </si>
  <si>
    <t>28614050</t>
  </si>
  <si>
    <t>tvarovka T-kus navrtávací s ventilem, s odbočkou 360° D 110-32mm</t>
  </si>
  <si>
    <t>-649795984</t>
  </si>
  <si>
    <t>86</t>
  </si>
  <si>
    <t>877251127</t>
  </si>
  <si>
    <t>Montáž elektro navrtávacích T-kusů ventil a 360° otočná odbočka na vodovodním potrubí z PE trub d 110/63</t>
  </si>
  <si>
    <t>-1427980728</t>
  </si>
  <si>
    <t>Montáž tvarovek na vodovodním plastovém potrubí z polyetylenu PE 100 elektrotvarovek SDR 11/PN16 T-kusů navrtávacích s ventilem a 360° otočnou odbočkou d 110/63</t>
  </si>
  <si>
    <t>87</t>
  </si>
  <si>
    <t>28614051</t>
  </si>
  <si>
    <t>tvarovka T-kus navrtávací s ventilem, s odbočkou 360° D 110-63mm</t>
  </si>
  <si>
    <t>223015015</t>
  </si>
  <si>
    <t>88</t>
  </si>
  <si>
    <t>FF050522W_2R</t>
  </si>
  <si>
    <t>Zemní souprava tel. pro navrtací T-kus odbočný 1,3-1,9 M</t>
  </si>
  <si>
    <t>ks</t>
  </si>
  <si>
    <t>673762714</t>
  </si>
  <si>
    <t>2+1</t>
  </si>
  <si>
    <t>89</t>
  </si>
  <si>
    <t>877261101</t>
  </si>
  <si>
    <t>Montáž elektrospojek na potrubí z PE trub D 110</t>
  </si>
  <si>
    <t>1745141393</t>
  </si>
  <si>
    <t>Montáž tvarovek na vodovodním plastovém potrubí z polyetylenu PE 100 elektrotvarovek SDR 11/PN16 spojek nebo redukcí D 110</t>
  </si>
  <si>
    <t>20+2</t>
  </si>
  <si>
    <t>6+1</t>
  </si>
  <si>
    <t>5+1</t>
  </si>
  <si>
    <t>90</t>
  </si>
  <si>
    <t>28615975</t>
  </si>
  <si>
    <t>elektrospojka SDR11 PE 100 PN16 D 110mm</t>
  </si>
  <si>
    <t>-1745093776</t>
  </si>
  <si>
    <t>91</t>
  </si>
  <si>
    <t>28653136</t>
  </si>
  <si>
    <t>nákružek lemový PE 100 SDR11 110mm</t>
  </si>
  <si>
    <t>1255344498</t>
  </si>
  <si>
    <t>92</t>
  </si>
  <si>
    <t>877261110</t>
  </si>
  <si>
    <t>Montáž elektrokolen 45° na vodovodním potrubí z PE trub d 110</t>
  </si>
  <si>
    <t>1772378131</t>
  </si>
  <si>
    <t>Montáž tvarovek na vodovodním plastovém potrubí z polyetylenu PE 100 elektrotvarovek SDR 11/PN16 kolen 45° d 110</t>
  </si>
  <si>
    <t>93</t>
  </si>
  <si>
    <t>28614949_3R</t>
  </si>
  <si>
    <t>elektrokoleno 30° PE 100 PN16 D 110mm</t>
  </si>
  <si>
    <t>1909375465</t>
  </si>
  <si>
    <t>94</t>
  </si>
  <si>
    <t>28614949</t>
  </si>
  <si>
    <t>elektrokoleno 45° PE 100 PN16 D 110mm</t>
  </si>
  <si>
    <t>38876675</t>
  </si>
  <si>
    <t>4*1,015 'Přepočtené koeficientem množství</t>
  </si>
  <si>
    <t>95</t>
  </si>
  <si>
    <t>877261113</t>
  </si>
  <si>
    <t>Montáž elektro T-kusů na vodovodním potrubí z PE trub d 110</t>
  </si>
  <si>
    <t>1135030362</t>
  </si>
  <si>
    <t>Montáž tvarovek na vodovodním plastovém potrubí z polyetylenu PE 100 elektrotvarovek SDR 11/PN16 T-kusů d 110</t>
  </si>
  <si>
    <t>96</t>
  </si>
  <si>
    <t>28614968_1R</t>
  </si>
  <si>
    <t>elektrotvarovka T-kus redukovaný PE 100 PN16 D 110-90mm</t>
  </si>
  <si>
    <t>-745751658</t>
  </si>
  <si>
    <t>97</t>
  </si>
  <si>
    <t>879171111</t>
  </si>
  <si>
    <t>Montáž vodovodní přípojky na potrubí DN 32</t>
  </si>
  <si>
    <t>-841975232</t>
  </si>
  <si>
    <t>Montáž napojení vodovodní přípojky v otevřeném výkopu ve sklonu přes 20 % DN 32</t>
  </si>
  <si>
    <t>výkr.č. D.1.06,  D.1.07, D.1.09</t>
  </si>
  <si>
    <t>98</t>
  </si>
  <si>
    <t>HWL.630003203216</t>
  </si>
  <si>
    <t>TVAROVKA ISO SPOJKA 32-32</t>
  </si>
  <si>
    <t>1976515517</t>
  </si>
  <si>
    <t>99</t>
  </si>
  <si>
    <t>879211111</t>
  </si>
  <si>
    <t>Montáž vodovodní přípojky na potrubí DN 50</t>
  </si>
  <si>
    <t>-1805055226</t>
  </si>
  <si>
    <t>Montáž napojení vodovodní přípojky v otevřeném výkopu DN 50</t>
  </si>
  <si>
    <t>100</t>
  </si>
  <si>
    <t>HWL.632005005016</t>
  </si>
  <si>
    <t>TVAROVKA ISO SPOJKA 50-50</t>
  </si>
  <si>
    <t>-214224629</t>
  </si>
  <si>
    <t>101</t>
  </si>
  <si>
    <t>891181811</t>
  </si>
  <si>
    <t>Demontáž vodovodních šoupátek otevřený výkop DN 40</t>
  </si>
  <si>
    <t>-1690581306</t>
  </si>
  <si>
    <t>Demontáž vodovodních armatur na potrubí šoupátek nebo klapek uzavíracích v otevřeném výkopu nebo v šachtách DN 40</t>
  </si>
  <si>
    <t>přil. D.1.01</t>
  </si>
  <si>
    <t>102</t>
  </si>
  <si>
    <t>891181811_1</t>
  </si>
  <si>
    <t>Demontáž ventilových poklopů</t>
  </si>
  <si>
    <t>-1446903054</t>
  </si>
  <si>
    <t>103</t>
  </si>
  <si>
    <t>891241111</t>
  </si>
  <si>
    <t>Montáž vodovodních šoupátek otevřený výkop DN 80</t>
  </si>
  <si>
    <t>-223167406</t>
  </si>
  <si>
    <t>104</t>
  </si>
  <si>
    <t>HWL.400308000016</t>
  </si>
  <si>
    <t>ŠOUPĚ E3 PŘÍRUBOVÉ KRÁTKÉ 80</t>
  </si>
  <si>
    <t>1213538479</t>
  </si>
  <si>
    <t>105</t>
  </si>
  <si>
    <t>550950008000000_1R</t>
  </si>
  <si>
    <t>SOUPR ZEM TEL 1,3 -1,8  80</t>
  </si>
  <si>
    <t>KS</t>
  </si>
  <si>
    <t>-23624015</t>
  </si>
  <si>
    <t>106</t>
  </si>
  <si>
    <t>891241811_1</t>
  </si>
  <si>
    <t>Demontáž vodovodních hydrantů otevřený výkop DN 80</t>
  </si>
  <si>
    <t>-445003857</t>
  </si>
  <si>
    <t>Demontáž vodovodních armatur na potrubí šoupátek nebo klapek uzavíracích v otevřeném výkopu nebo v šachtách DN 80</t>
  </si>
  <si>
    <t>107</t>
  </si>
  <si>
    <t>891241811_2</t>
  </si>
  <si>
    <t xml:space="preserve">Demontáž poklopů hydrantových </t>
  </si>
  <si>
    <t>1257213505</t>
  </si>
  <si>
    <t>108</t>
  </si>
  <si>
    <t>891247111</t>
  </si>
  <si>
    <t>Montáž hydrantů podzemních DN 80</t>
  </si>
  <si>
    <t>-2069724279</t>
  </si>
  <si>
    <t>109</t>
  </si>
  <si>
    <t>HWL.K24008015016</t>
  </si>
  <si>
    <t>HYDRANT DUO PODZEMNÍ 80/1,5 m</t>
  </si>
  <si>
    <t>-903157675</t>
  </si>
  <si>
    <t>110</t>
  </si>
  <si>
    <t>550195000000001_1R</t>
  </si>
  <si>
    <t>HYDRANTOVÁ DRENÁŽ K PODZ. HYDR</t>
  </si>
  <si>
    <t>1884372285</t>
  </si>
  <si>
    <t>111</t>
  </si>
  <si>
    <t>891261112</t>
  </si>
  <si>
    <t>Montáž vodovodních šoupátek otevřený výkop DN 100</t>
  </si>
  <si>
    <t>2062520824</t>
  </si>
  <si>
    <t>Montáž vodovodních armatur na potrubí šoupátek nebo klapek uzavíracích v otevřeném výkopu nebo v šachtách s osazením zemní soupravy (bez poklopů) DN 100</t>
  </si>
  <si>
    <t>112</t>
  </si>
  <si>
    <t>HWL.400310000016</t>
  </si>
  <si>
    <t>ŠOUPĚ E3 PŘÍRUBOVÉ KRÁTKÉ 100</t>
  </si>
  <si>
    <t>-433079814</t>
  </si>
  <si>
    <t>113</t>
  </si>
  <si>
    <t>950205010003_1R</t>
  </si>
  <si>
    <t>SOUPRAVA ZEMNÍ TELESKOPICKÁ E2-1,3 -1,8 50-100 (1,3-1,8m)</t>
  </si>
  <si>
    <t>1463153803</t>
  </si>
  <si>
    <t>114</t>
  </si>
  <si>
    <t>891261811</t>
  </si>
  <si>
    <t>Demontáž vodovodních šoupátek otevřený výkop DN 100</t>
  </si>
  <si>
    <t>-1507061005</t>
  </si>
  <si>
    <t>Demontáž vodovodních armatur na potrubí šoupátek nebo klapek uzavíracích v otevřeném výkopu nebo v šachtách DN 100</t>
  </si>
  <si>
    <t>115</t>
  </si>
  <si>
    <t>891261811_1</t>
  </si>
  <si>
    <t>Demontáž poklopů šoupátkových</t>
  </si>
  <si>
    <t>-314799620</t>
  </si>
  <si>
    <t>116</t>
  </si>
  <si>
    <t>892271111</t>
  </si>
  <si>
    <t>Tlaková zkouška vodou potrubí DN 100 nebo 125</t>
  </si>
  <si>
    <t>-472578067</t>
  </si>
  <si>
    <t>Tlakové zkoušky vodou na potrubí DN 100 nebo 125</t>
  </si>
  <si>
    <t>výkr.č. D.1.01</t>
  </si>
  <si>
    <t>150</t>
  </si>
  <si>
    <t>120</t>
  </si>
  <si>
    <t>117</t>
  </si>
  <si>
    <t>892273122</t>
  </si>
  <si>
    <t>Proplach a dezinfekce vodovodního potrubí DN od 80 do 125</t>
  </si>
  <si>
    <t>934876426</t>
  </si>
  <si>
    <t>118</t>
  </si>
  <si>
    <t>892372111</t>
  </si>
  <si>
    <t>Zabezpečení konců potrubí DN do 300 při tlakových zkouškách vodou</t>
  </si>
  <si>
    <t>1539880515</t>
  </si>
  <si>
    <t>Tlakové zkoušky vodou zabezpečení konců potrubí při tlakových zkouškách DN do 300</t>
  </si>
  <si>
    <t>119</t>
  </si>
  <si>
    <t>895941343_1</t>
  </si>
  <si>
    <t xml:space="preserve">Osazení vpusti uliční DN 500 včetně napojení na kanalizaci (zemní príce, dodávka, montáž, potrubí) </t>
  </si>
  <si>
    <t>kpl</t>
  </si>
  <si>
    <t>1602720090</t>
  </si>
  <si>
    <t>Osazení vpusti uliční DN 500 včetně napojení na kanalizaci (zemní príce, dodávka, montáž, potrubí) 
Dělka propojení z potrubí PVC-U DN 150 mm délky10,0.. V ceně je i napojení na betonové potrubí případně do stávající šachty.</t>
  </si>
  <si>
    <t>899401111</t>
  </si>
  <si>
    <t>Osazení poklopů litinových ventilových</t>
  </si>
  <si>
    <t>-859534223</t>
  </si>
  <si>
    <t>121</t>
  </si>
  <si>
    <t>42291402</t>
  </si>
  <si>
    <t>poklop litinový ventilový</t>
  </si>
  <si>
    <t>-345525547</t>
  </si>
  <si>
    <t>122</t>
  </si>
  <si>
    <t>550348100000000_2R</t>
  </si>
  <si>
    <t>PODKLAD. DESKA  POD POKLOP</t>
  </si>
  <si>
    <t>1739397109</t>
  </si>
  <si>
    <t>123</t>
  </si>
  <si>
    <t>899401112</t>
  </si>
  <si>
    <t>Osazení poklopů litinových šoupátkových</t>
  </si>
  <si>
    <t>-2044509870</t>
  </si>
  <si>
    <t>124</t>
  </si>
  <si>
    <t>550175000000000_1R</t>
  </si>
  <si>
    <t xml:space="preserve">POKLOP ULIČNÍ PRO ŠOUPÁTKA </t>
  </si>
  <si>
    <t>2104247422</t>
  </si>
  <si>
    <t>125</t>
  </si>
  <si>
    <t>550348100000000_1R</t>
  </si>
  <si>
    <t>1087587851</t>
  </si>
  <si>
    <t>126</t>
  </si>
  <si>
    <t>899401113</t>
  </si>
  <si>
    <t>Osazení poklopů litinových hydrantových</t>
  </si>
  <si>
    <t>-1897532909</t>
  </si>
  <si>
    <t>127</t>
  </si>
  <si>
    <t>195000000000_1R</t>
  </si>
  <si>
    <t>POKLOP K PODZEMNÍ HYDRANT LITINA</t>
  </si>
  <si>
    <t>890618719</t>
  </si>
  <si>
    <t>POKLOP  ZAVZDU A ODVZDUŠŇOVACÍ SOUPRAVY</t>
  </si>
  <si>
    <t>128</t>
  </si>
  <si>
    <t>348200000000</t>
  </si>
  <si>
    <t>PODKLAD. DESKA POD HYDRANT.POKLOP</t>
  </si>
  <si>
    <t>-727086806</t>
  </si>
  <si>
    <t>PODKLADOVÁ DESKA POD HYDRANTOVÝ POKLOP</t>
  </si>
  <si>
    <t>129</t>
  </si>
  <si>
    <t>899712111</t>
  </si>
  <si>
    <t>Orientační tabulky na zdivu</t>
  </si>
  <si>
    <t>1841401280</t>
  </si>
  <si>
    <t>Orientační tabulky na vodovodních a kanalizačních řadech na zdivu</t>
  </si>
  <si>
    <t>130</t>
  </si>
  <si>
    <t>562890400</t>
  </si>
  <si>
    <t>tabule orientační z plastu velká</t>
  </si>
  <si>
    <t>-1605477479</t>
  </si>
  <si>
    <t>součásti tvářené z plastů pro výrobní spotřebu ostatní tabulky, čísla a znaky vodárenské orientační tabule velká 105 x 150 mm</t>
  </si>
  <si>
    <t>131</t>
  </si>
  <si>
    <t>899721111</t>
  </si>
  <si>
    <t>Signalizační vodič DN do 150 mm na potrubí PVC</t>
  </si>
  <si>
    <t>-412102816</t>
  </si>
  <si>
    <t>Signalizační vodič na potrubí PVC DN do 150 mm</t>
  </si>
  <si>
    <t>132</t>
  </si>
  <si>
    <t>899722113</t>
  </si>
  <si>
    <t>Krytí potrubí z plastů výstražnou fólií z PVC 34cm</t>
  </si>
  <si>
    <t>-1163510590</t>
  </si>
  <si>
    <t>Krytí potrubí z plastů výstražnou fólií z PVC šířky 34cm</t>
  </si>
  <si>
    <t>133</t>
  </si>
  <si>
    <t>309856300_2R</t>
  </si>
  <si>
    <t>Příplatek za nerezové šrouby a izolační bandáž spojů</t>
  </si>
  <si>
    <t>-439400312</t>
  </si>
  <si>
    <t>výkr.č. D.1.05, D.1.06</t>
  </si>
  <si>
    <t>Ostatní konstrukce a práce-bourání</t>
  </si>
  <si>
    <t>134</t>
  </si>
  <si>
    <t>916131113</t>
  </si>
  <si>
    <t>Osazení silničního obrubníku betonového ležatého s boční opěrou do lože z betonu prostého</t>
  </si>
  <si>
    <t>-1148319044</t>
  </si>
  <si>
    <t>Osazení silničního obrubníku betonového se zřízením lože, s vyplněním a zatřením spár cementovou maltou ležatého s boční opěrou z betonu prostého, do lože z betonu prostého</t>
  </si>
  <si>
    <t>135</t>
  </si>
  <si>
    <t>59217026</t>
  </si>
  <si>
    <t>obrubník betonový silniční 500x150x250mm</t>
  </si>
  <si>
    <t>-1365238210</t>
  </si>
  <si>
    <t>12*1,02 'Přepočtené koeficientem množství</t>
  </si>
  <si>
    <t>136</t>
  </si>
  <si>
    <t>919112233</t>
  </si>
  <si>
    <t>Řezání spár pro vytvoření komůrky š 20 mm hl 40 mm pro těsnící zálivku v živičném krytu</t>
  </si>
  <si>
    <t>354987135</t>
  </si>
  <si>
    <t>Řezání dilatačních spár v živičném krytu  vytvoření komůrky pro těsnící zálivku šířky 20 mm, hloubky 40 mm</t>
  </si>
  <si>
    <t>asfaltová komunikace</t>
  </si>
  <si>
    <t>5+5+17</t>
  </si>
  <si>
    <t>137</t>
  </si>
  <si>
    <t>919121132</t>
  </si>
  <si>
    <t>Těsnění spár zálivkou za studena pro komůrky š 20 mm hl 40 mm s těsnicím profilem</t>
  </si>
  <si>
    <t>-1357683056</t>
  </si>
  <si>
    <t>Utěsnění dilatačních spár zálivkou za studena v cementobetonovém nebo živičném krytu včetně adhezního nátěru s těsnicím profilem pod zálivkou, pro komůrky šířky 20 mm, hloubky 40 mm</t>
  </si>
  <si>
    <t>138</t>
  </si>
  <si>
    <t>919735112</t>
  </si>
  <si>
    <t>Řezání stávajícího živičného krytu hl do 100 mm</t>
  </si>
  <si>
    <t>-503742361</t>
  </si>
  <si>
    <t>Řezání stávajícího živičného krytu nebo podkladu hloubky přes 50 do 100 mm</t>
  </si>
  <si>
    <t>Přesun hmot</t>
  </si>
  <si>
    <t>139</t>
  </si>
  <si>
    <t>998276101</t>
  </si>
  <si>
    <t>Přesun hmot pro trubní vedení z trub z plastických hmot otevřený výkop</t>
  </si>
  <si>
    <t>2015709287</t>
  </si>
  <si>
    <t>997</t>
  </si>
  <si>
    <t>Přesun sutě</t>
  </si>
  <si>
    <t>140</t>
  </si>
  <si>
    <t>997006512</t>
  </si>
  <si>
    <t>Vodorovné doprava suti s naložením a složením na skládku do 1 km</t>
  </si>
  <si>
    <t>76227083</t>
  </si>
  <si>
    <t>Vodorovná doprava suti na skládku s naložením na dopravní prostředek a složením přes 100 m do 1 km</t>
  </si>
  <si>
    <t>141</t>
  </si>
  <si>
    <t>997006519</t>
  </si>
  <si>
    <t>Příplatek k vodorovnému přemístění suti na skládku ZKD 1 km přes 1 km</t>
  </si>
  <si>
    <t>1319625523</t>
  </si>
  <si>
    <t>Vodorovná doprava suti na skládku s naložením na dopravní prostředek a složením Příplatek k ceně za každý další i započatý 1 km</t>
  </si>
  <si>
    <t>179,502*15 'Přepočtené koeficientem množství</t>
  </si>
  <si>
    <t>142</t>
  </si>
  <si>
    <t>997006551</t>
  </si>
  <si>
    <t>Hrubé urovnání suti na skládce bez zhutnění</t>
  </si>
  <si>
    <t>-1448621233</t>
  </si>
  <si>
    <t>143</t>
  </si>
  <si>
    <t>997221615</t>
  </si>
  <si>
    <t>Poplatek za uložení na skládce (skládkovné) stavebního odpadu betonového kód odpadu 17 01 01</t>
  </si>
  <si>
    <t>-474914313</t>
  </si>
  <si>
    <t>0,62+13,962+6,912+3,48</t>
  </si>
  <si>
    <t>144</t>
  </si>
  <si>
    <t>997221645</t>
  </si>
  <si>
    <t>Poplatek za uložení na skládce (skládkovné) odpadu asfaltového bez dehtu kód odpadu 17 03 02</t>
  </si>
  <si>
    <t>-616173363</t>
  </si>
  <si>
    <t>26,55+8,352+56,35</t>
  </si>
  <si>
    <t>145</t>
  </si>
  <si>
    <t>997221655</t>
  </si>
  <si>
    <t>-450078660</t>
  </si>
  <si>
    <t>63,015</t>
  </si>
  <si>
    <t>146</t>
  </si>
  <si>
    <t>997221873_1R</t>
  </si>
  <si>
    <t>Litina a ventily - suť</t>
  </si>
  <si>
    <t>-1169724695</t>
  </si>
  <si>
    <t>0,261</t>
  </si>
  <si>
    <t>839-10 - VON 01 - Vedlejší a ostatní náklady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</si>
  <si>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</si>
  <si>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</si>
  <si>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</si>
  <si>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</si>
  <si>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</si>
  <si>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</si>
  <si>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</si>
  <si>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</si>
  <si>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002100002_1R</t>
  </si>
  <si>
    <t>Vytýčení veškerých inž. sítí</t>
  </si>
  <si>
    <t>512</t>
  </si>
  <si>
    <t>1132339837</t>
  </si>
  <si>
    <t>větně zpětného protokolárního předání jejich správcům</t>
  </si>
  <si>
    <t>VRN1</t>
  </si>
  <si>
    <t>Průzkumné, geodetické a projektové práce</t>
  </si>
  <si>
    <t>012103000</t>
  </si>
  <si>
    <t>Geodetické práce před výstavbou - vytyčení inženýrských sítí</t>
  </si>
  <si>
    <t>soubor</t>
  </si>
  <si>
    <t>1428850630</t>
  </si>
  <si>
    <t>012303000</t>
  </si>
  <si>
    <t>Geodetické práce po výstavbě</t>
  </si>
  <si>
    <t>1024</t>
  </si>
  <si>
    <t>-103602353</t>
  </si>
  <si>
    <t>Průzkumné, geodetické a projektové práce geodetické práce po výstavbě</t>
  </si>
  <si>
    <t xml:space="preserve">Zaměření provede, ověří a předá oprávněný zeměměřický inženýr. Zaměření bude provedeno dle směrnice VAK Pardubice. Bude předáno </t>
  </si>
  <si>
    <t>3x v tištěné formě a 1x v digitální formě</t>
  </si>
  <si>
    <t>013244000_1R</t>
  </si>
  <si>
    <t>Plán zásad organizace výstavby</t>
  </si>
  <si>
    <t>18893936</t>
  </si>
  <si>
    <t>013244000_2R</t>
  </si>
  <si>
    <t>Prováděcí dokumentace organizace dopravy v průběhu stavby</t>
  </si>
  <si>
    <t>-2020357847</t>
  </si>
  <si>
    <t>013254000_1R</t>
  </si>
  <si>
    <t>Dokumentace skutečného provedení stavby</t>
  </si>
  <si>
    <t>-102417986</t>
  </si>
  <si>
    <t>Kompletní DSP zpracovaná dle vyhl.č.499/2006 Sb. O dokumentaci staveb.</t>
  </si>
  <si>
    <t>Dokumentace bude zpracována a předána ve 3 vyhotoveních v tištěné formě a 1x v digitální formě.</t>
  </si>
  <si>
    <t>VRN3</t>
  </si>
  <si>
    <t>Zařízení staveniště</t>
  </si>
  <si>
    <t>030001000_1R</t>
  </si>
  <si>
    <t>Zajištění kompletního zařízení staveniště včetně připojení na inž. sítě</t>
  </si>
  <si>
    <t>-899018532</t>
  </si>
  <si>
    <t>dle plánu zása organizace výstavby</t>
  </si>
  <si>
    <t>034403000_1R</t>
  </si>
  <si>
    <t>Dopravní značení na staveništi</t>
  </si>
  <si>
    <t>1983159534</t>
  </si>
  <si>
    <t>039103000_1R</t>
  </si>
  <si>
    <t>Rozebrání, bourání a odvoz zařízení staveniště</t>
  </si>
  <si>
    <t>377928473</t>
  </si>
  <si>
    <t>Likvidace zařízení staveniště</t>
  </si>
  <si>
    <t>VRN4</t>
  </si>
  <si>
    <t>Inženýrská činnost</t>
  </si>
  <si>
    <t>041903000</t>
  </si>
  <si>
    <t>Dozor jiné osoby</t>
  </si>
  <si>
    <t>612976911</t>
  </si>
  <si>
    <t>Inženýrská činnost dozory dozor jiné osoby</t>
  </si>
  <si>
    <t>042503000</t>
  </si>
  <si>
    <t>Plán BOZP na staveništi</t>
  </si>
  <si>
    <t>-2055583258</t>
  </si>
  <si>
    <t>Inženýrská činnost posudky plán BOZP na staveništi</t>
  </si>
  <si>
    <t>VRN5</t>
  </si>
  <si>
    <t>Finanční náklady</t>
  </si>
  <si>
    <t>053103000_1R</t>
  </si>
  <si>
    <t>Místní poplatky - protlaky</t>
  </si>
  <si>
    <t>-1608658206</t>
  </si>
  <si>
    <t>Finanční náklady poplatky místní poplatky</t>
  </si>
  <si>
    <t>př C.2</t>
  </si>
  <si>
    <t>poplatek za veřejné prostranství</t>
  </si>
  <si>
    <t>(192*5)*20</t>
  </si>
  <si>
    <t>poplatek za nepoužívání pronajaté plochy (p. Matějky)</t>
  </si>
  <si>
    <t>80*20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</si>
</sst>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4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19"/>
      <c r="BE5" s="18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19"/>
      <c r="BE6" s="18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2"/>
      <c r="BS8" s="16" t="s">
        <v>6</v>
      </c>
    </row>
    <row r="9" spans="1:74" ht="14.45" customHeight="1">
      <c r="B9" s="19"/>
      <c r="AR9" s="19"/>
      <c r="BE9" s="18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82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182"/>
      <c r="BS11" s="16" t="s">
        <v>6</v>
      </c>
    </row>
    <row r="12" spans="1:74" ht="6.95" customHeight="1">
      <c r="B12" s="19"/>
      <c r="AR12" s="19"/>
      <c r="BE12" s="182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182"/>
      <c r="BS13" s="16" t="s">
        <v>6</v>
      </c>
    </row>
    <row r="14" spans="1:74" ht="12.75">
      <c r="B14" s="19"/>
      <c r="E14" s="187" t="s">
        <v>31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6" t="s">
        <v>28</v>
      </c>
      <c r="AN14" s="28" t="s">
        <v>31</v>
      </c>
      <c r="AR14" s="19"/>
      <c r="BE14" s="182"/>
      <c r="BS14" s="16" t="s">
        <v>6</v>
      </c>
    </row>
    <row r="15" spans="1:74" ht="6.95" customHeight="1">
      <c r="B15" s="19"/>
      <c r="AR15" s="19"/>
      <c r="BE15" s="182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182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182"/>
      <c r="BS17" s="16" t="s">
        <v>36</v>
      </c>
    </row>
    <row r="18" spans="2:71" ht="6.95" customHeight="1">
      <c r="B18" s="19"/>
      <c r="AR18" s="19"/>
      <c r="BE18" s="182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182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182"/>
      <c r="BS20" s="16" t="s">
        <v>36</v>
      </c>
    </row>
    <row r="21" spans="2:71" ht="6.95" customHeight="1">
      <c r="B21" s="19"/>
      <c r="AR21" s="19"/>
      <c r="BE21" s="182"/>
    </row>
    <row r="22" spans="2:71" ht="12" customHeight="1">
      <c r="B22" s="19"/>
      <c r="D22" s="26" t="s">
        <v>39</v>
      </c>
      <c r="AR22" s="19"/>
      <c r="BE22" s="182"/>
    </row>
    <row r="23" spans="2:71" ht="16.5" customHeight="1">
      <c r="B23" s="19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9"/>
      <c r="BE23" s="182"/>
    </row>
    <row r="24" spans="2:71" ht="6.95" customHeight="1">
      <c r="B24" s="19"/>
      <c r="AR24" s="19"/>
      <c r="BE24" s="1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2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0">
        <f>ROUND(AG94,2)</f>
        <v>0</v>
      </c>
      <c r="AL26" s="191"/>
      <c r="AM26" s="191"/>
      <c r="AN26" s="191"/>
      <c r="AO26" s="191"/>
      <c r="AR26" s="31"/>
      <c r="BE26" s="182"/>
    </row>
    <row r="27" spans="2:71" s="1" customFormat="1" ht="6.95" customHeight="1">
      <c r="B27" s="31"/>
      <c r="AR27" s="31"/>
      <c r="BE27" s="182"/>
    </row>
    <row r="28" spans="2:71" s="1" customFormat="1" ht="12.75">
      <c r="B28" s="31"/>
      <c r="L28" s="192" t="s">
        <v>41</v>
      </c>
      <c r="M28" s="192"/>
      <c r="N28" s="192"/>
      <c r="O28" s="192"/>
      <c r="P28" s="192"/>
      <c r="W28" s="192" t="s">
        <v>42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43</v>
      </c>
      <c r="AL28" s="192"/>
      <c r="AM28" s="192"/>
      <c r="AN28" s="192"/>
      <c r="AO28" s="192"/>
      <c r="AR28" s="31"/>
      <c r="BE28" s="182"/>
    </row>
    <row r="29" spans="2:71" s="2" customFormat="1" ht="14.45" customHeight="1">
      <c r="B29" s="35"/>
      <c r="D29" s="26" t="s">
        <v>44</v>
      </c>
      <c r="F29" s="26" t="s">
        <v>45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183"/>
    </row>
    <row r="30" spans="2:71" s="2" customFormat="1" ht="14.45" customHeight="1">
      <c r="B30" s="35"/>
      <c r="F30" s="26" t="s">
        <v>46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183"/>
    </row>
    <row r="31" spans="2:71" s="2" customFormat="1" ht="14.45" hidden="1" customHeight="1">
      <c r="B31" s="35"/>
      <c r="F31" s="26" t="s">
        <v>47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183"/>
    </row>
    <row r="32" spans="2:71" s="2" customFormat="1" ht="14.45" hidden="1" customHeight="1">
      <c r="B32" s="35"/>
      <c r="F32" s="26" t="s">
        <v>48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183"/>
    </row>
    <row r="33" spans="2:57" s="2" customFormat="1" ht="14.45" hidden="1" customHeight="1">
      <c r="B33" s="35"/>
      <c r="F33" s="26" t="s">
        <v>49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183"/>
    </row>
    <row r="34" spans="2:57" s="1" customFormat="1" ht="6.95" customHeight="1">
      <c r="B34" s="31"/>
      <c r="AR34" s="31"/>
      <c r="BE34" s="182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196" t="s">
        <v>52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839</v>
      </c>
      <c r="AR84" s="47"/>
    </row>
    <row r="85" spans="1:91" s="4" customFormat="1" ht="36.950000000000003" customHeight="1">
      <c r="B85" s="48"/>
      <c r="C85" s="49" t="s">
        <v>16</v>
      </c>
      <c r="L85" s="200" t="str">
        <f>K6</f>
        <v>Pardubice, Ohrazenice ul. Fričova II. etapa – vodovod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Pardubice</v>
      </c>
      <c r="AI87" s="26" t="s">
        <v>22</v>
      </c>
      <c r="AM87" s="202" t="str">
        <f>IF(AN8= "","",AN8)</f>
        <v>26. 4. 2023</v>
      </c>
      <c r="AN87" s="20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Vodovody a kanalizace Pardubice, a.s.</v>
      </c>
      <c r="AI89" s="26" t="s">
        <v>32</v>
      </c>
      <c r="AM89" s="203" t="str">
        <f>IF(E17="","",E17)</f>
        <v>VK PROJEKT, spol. s r.o.</v>
      </c>
      <c r="AN89" s="204"/>
      <c r="AO89" s="204"/>
      <c r="AP89" s="204"/>
      <c r="AR89" s="31"/>
      <c r="AS89" s="205" t="s">
        <v>60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03" t="str">
        <f>IF(E20="","",E20)</f>
        <v>Ladislav Konvalina</v>
      </c>
      <c r="AN90" s="204"/>
      <c r="AO90" s="204"/>
      <c r="AP90" s="204"/>
      <c r="AR90" s="31"/>
      <c r="AS90" s="207"/>
      <c r="AT90" s="208"/>
      <c r="BD90" s="55"/>
    </row>
    <row r="91" spans="1:91" s="1" customFormat="1" ht="10.9" customHeight="1">
      <c r="B91" s="31"/>
      <c r="AR91" s="31"/>
      <c r="AS91" s="207"/>
      <c r="AT91" s="208"/>
      <c r="BD91" s="55"/>
    </row>
    <row r="92" spans="1:91" s="1" customFormat="1" ht="29.25" customHeight="1">
      <c r="B92" s="31"/>
      <c r="C92" s="209" t="s">
        <v>61</v>
      </c>
      <c r="D92" s="210"/>
      <c r="E92" s="210"/>
      <c r="F92" s="210"/>
      <c r="G92" s="210"/>
      <c r="H92" s="56"/>
      <c r="I92" s="211" t="s">
        <v>62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63</v>
      </c>
      <c r="AH92" s="210"/>
      <c r="AI92" s="210"/>
      <c r="AJ92" s="210"/>
      <c r="AK92" s="210"/>
      <c r="AL92" s="210"/>
      <c r="AM92" s="210"/>
      <c r="AN92" s="211" t="s">
        <v>64</v>
      </c>
      <c r="AO92" s="210"/>
      <c r="AP92" s="213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7">
        <f>ROUND(SUM(AG95:AG96),2)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16.5" customHeight="1">
      <c r="A95" s="73" t="s">
        <v>84</v>
      </c>
      <c r="B95" s="74"/>
      <c r="C95" s="75"/>
      <c r="D95" s="216" t="s">
        <v>85</v>
      </c>
      <c r="E95" s="216"/>
      <c r="F95" s="216"/>
      <c r="G95" s="216"/>
      <c r="H95" s="216"/>
      <c r="I95" s="76"/>
      <c r="J95" s="216" t="s">
        <v>86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'839-01 - IO 01 - Vodovod'!J30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7" t="s">
        <v>87</v>
      </c>
      <c r="AR95" s="74"/>
      <c r="AS95" s="78">
        <v>0</v>
      </c>
      <c r="AT95" s="79">
        <f>ROUND(SUM(AV95:AW95),2)</f>
        <v>0</v>
      </c>
      <c r="AU95" s="80">
        <f>'839-01 - IO 01 - Vodovod'!P125</f>
        <v>0</v>
      </c>
      <c r="AV95" s="79">
        <f>'839-01 - IO 01 - Vodovod'!J33</f>
        <v>0</v>
      </c>
      <c r="AW95" s="79">
        <f>'839-01 - IO 01 - Vodovod'!J34</f>
        <v>0</v>
      </c>
      <c r="AX95" s="79">
        <f>'839-01 - IO 01 - Vodovod'!J35</f>
        <v>0</v>
      </c>
      <c r="AY95" s="79">
        <f>'839-01 - IO 01 - Vodovod'!J36</f>
        <v>0</v>
      </c>
      <c r="AZ95" s="79">
        <f>'839-01 - IO 01 - Vodovod'!F33</f>
        <v>0</v>
      </c>
      <c r="BA95" s="79">
        <f>'839-01 - IO 01 - Vodovod'!F34</f>
        <v>0</v>
      </c>
      <c r="BB95" s="79">
        <f>'839-01 - IO 01 - Vodovod'!F35</f>
        <v>0</v>
      </c>
      <c r="BC95" s="79">
        <f>'839-01 - IO 01 - Vodovod'!F36</f>
        <v>0</v>
      </c>
      <c r="BD95" s="81">
        <f>'839-01 - IO 01 - Vodovod'!F37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6" customFormat="1" ht="16.5" customHeight="1">
      <c r="A96" s="73" t="s">
        <v>84</v>
      </c>
      <c r="B96" s="74"/>
      <c r="C96" s="75"/>
      <c r="D96" s="216" t="s">
        <v>91</v>
      </c>
      <c r="E96" s="216"/>
      <c r="F96" s="216"/>
      <c r="G96" s="216"/>
      <c r="H96" s="216"/>
      <c r="I96" s="76"/>
      <c r="J96" s="216" t="s">
        <v>92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'839-10 - VON 01 - Vedlejš...'!J30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77" t="s">
        <v>93</v>
      </c>
      <c r="AR96" s="74"/>
      <c r="AS96" s="83">
        <v>0</v>
      </c>
      <c r="AT96" s="84">
        <f>ROUND(SUM(AV96:AW96),2)</f>
        <v>0</v>
      </c>
      <c r="AU96" s="85">
        <f>'839-10 - VON 01 - Vedlejš...'!P122</f>
        <v>0</v>
      </c>
      <c r="AV96" s="84">
        <f>'839-10 - VON 01 - Vedlejš...'!J33</f>
        <v>0</v>
      </c>
      <c r="AW96" s="84">
        <f>'839-10 - VON 01 - Vedlejš...'!J34</f>
        <v>0</v>
      </c>
      <c r="AX96" s="84">
        <f>'839-10 - VON 01 - Vedlejš...'!J35</f>
        <v>0</v>
      </c>
      <c r="AY96" s="84">
        <f>'839-10 - VON 01 - Vedlejš...'!J36</f>
        <v>0</v>
      </c>
      <c r="AZ96" s="84">
        <f>'839-10 - VON 01 - Vedlejš...'!F33</f>
        <v>0</v>
      </c>
      <c r="BA96" s="84">
        <f>'839-10 - VON 01 - Vedlejš...'!F34</f>
        <v>0</v>
      </c>
      <c r="BB96" s="84">
        <f>'839-10 - VON 01 - Vedlejš...'!F35</f>
        <v>0</v>
      </c>
      <c r="BC96" s="84">
        <f>'839-10 - VON 01 - Vedlejš...'!F36</f>
        <v>0</v>
      </c>
      <c r="BD96" s="86">
        <f>'839-10 - VON 01 - Vedlejš...'!F37</f>
        <v>0</v>
      </c>
      <c r="BT96" s="82" t="s">
        <v>88</v>
      </c>
      <c r="BV96" s="82" t="s">
        <v>82</v>
      </c>
      <c r="BW96" s="82" t="s">
        <v>94</v>
      </c>
      <c r="BX96" s="82" t="s">
        <v>5</v>
      </c>
      <c r="CL96" s="82" t="s">
        <v>1</v>
      </c>
      <c r="CM96" s="82" t="s">
        <v>90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3ae8wx52XGZZJ+B4x5EI9oFjzsxZfwIJAO671FX+aQbsevHiOI9VFG9scIdoIWJ0dCMCcyPB5BehY+7XO9Db/w==" saltValue="zel/1GYlvi/6ZGVaPTUNhUXNvZQh8bGIKsGbCVApNnqCbAo/5sNmUqDfy9lQnRzvSx2fofnAuRnNoSX+Kibh9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39-01 - IO 01 - Vodovod'!C2" display="/" xr:uid="{00000000-0004-0000-0000-000000000000}"/>
    <hyperlink ref="A96" location="'839-10 - VON 01 - Vedlejš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9" t="str">
        <f>'Rekapitulace stavby'!K6</f>
        <v>Pardubice, Ohrazenice ul. Fričova II. etapa – vodovod</v>
      </c>
      <c r="F7" s="220"/>
      <c r="G7" s="220"/>
      <c r="H7" s="220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0" t="s">
        <v>97</v>
      </c>
      <c r="F9" s="221"/>
      <c r="G9" s="221"/>
      <c r="H9" s="22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26. 4. 2023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2" t="str">
        <f>'Rekapitulace stavby'!E14</f>
        <v>Vyplň údaj</v>
      </c>
      <c r="F18" s="184"/>
      <c r="G18" s="184"/>
      <c r="H18" s="1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89" t="s">
        <v>1</v>
      </c>
      <c r="F27" s="189"/>
      <c r="G27" s="189"/>
      <c r="H27" s="18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ROUND((SUM(BE125:BE1340)),  2)</f>
        <v>0</v>
      </c>
      <c r="I33" s="91">
        <v>0.21</v>
      </c>
      <c r="J33" s="90">
        <f>ROUND(((SUM(BE125:BE1340))*I33),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ROUND((SUM(BF125:BF1340)),  2)</f>
        <v>0</v>
      </c>
      <c r="I34" s="91">
        <v>0.15</v>
      </c>
      <c r="J34" s="90">
        <f>ROUND(((SUM(BF125:BF1340))*I34),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ROUND((SUM(BG125:BG1340)),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ROUND((SUM(BH125:BH1340)),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ROUND((SUM(BI125:BI1340)),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9" t="str">
        <f>E7</f>
        <v>Pardubice, Ohrazenice ul. Fričova II. etapa – vodovod</v>
      </c>
      <c r="F85" s="220"/>
      <c r="G85" s="220"/>
      <c r="H85" s="220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0" t="str">
        <f>E9</f>
        <v>839-01 - IO 01 - Vodovod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Pardubice</v>
      </c>
      <c r="I89" s="26" t="s">
        <v>22</v>
      </c>
      <c r="J89" s="51" t="str">
        <f>IF(J12="","",J12)</f>
        <v>26. 4. 2023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J125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J431</f>
        <v>0</v>
      </c>
      <c r="L99" s="107"/>
    </row>
    <row r="100" spans="2:12" s="9" customFormat="1" ht="19.899999999999999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J446</f>
        <v>0</v>
      </c>
      <c r="L100" s="107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J479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J603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J1267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J1314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J1317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112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19" t="str">
        <f>E7</f>
        <v>Pardubice, Ohrazenice ul. Fričova II. etapa – vodovod</v>
      </c>
      <c r="F115" s="220"/>
      <c r="G115" s="220"/>
      <c r="H115" s="220"/>
      <c r="L115" s="31"/>
    </row>
    <row r="116" spans="2:65" s="1" customFormat="1" ht="12" customHeight="1">
      <c r="B116" s="31"/>
      <c r="C116" s="26" t="s">
        <v>96</v>
      </c>
      <c r="L116" s="31"/>
    </row>
    <row r="117" spans="2:65" s="1" customFormat="1" ht="16.5" customHeight="1">
      <c r="B117" s="31"/>
      <c r="E117" s="200" t="str">
        <f>E9</f>
        <v>839-01 - IO 01 - Vodovod</v>
      </c>
      <c r="F117" s="221"/>
      <c r="G117" s="221"/>
      <c r="H117" s="221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Pardubice</v>
      </c>
      <c r="I119" s="26" t="s">
        <v>22</v>
      </c>
      <c r="J119" s="51" t="str">
        <f>IF(J12="","",J12)</f>
        <v>26. 4. 2023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Vodovody a kanalizace Pardubice, a.s.</v>
      </c>
      <c r="I121" s="26" t="s">
        <v>32</v>
      </c>
      <c r="J121" s="29" t="str">
        <f>E21</f>
        <v>VK PROJEKT, spol. s r.o.</v>
      </c>
      <c r="L121" s="31"/>
    </row>
    <row r="122" spans="2:65" s="1" customFormat="1" ht="15.2" customHeight="1">
      <c r="B122" s="31"/>
      <c r="C122" s="26" t="s">
        <v>30</v>
      </c>
      <c r="F122" s="24" t="str">
        <f>IF(E18="","",E18)</f>
        <v>Vyplň údaj</v>
      </c>
      <c r="I122" s="26" t="s">
        <v>37</v>
      </c>
      <c r="J122" s="29" t="str">
        <f>E24</f>
        <v>Ladislav Konvalina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113</v>
      </c>
      <c r="D124" s="113" t="s">
        <v>65</v>
      </c>
      <c r="E124" s="113" t="s">
        <v>61</v>
      </c>
      <c r="F124" s="113" t="s">
        <v>62</v>
      </c>
      <c r="G124" s="113" t="s">
        <v>114</v>
      </c>
      <c r="H124" s="113" t="s">
        <v>115</v>
      </c>
      <c r="I124" s="113" t="s">
        <v>116</v>
      </c>
      <c r="J124" s="113" t="s">
        <v>100</v>
      </c>
      <c r="K124" s="114" t="s">
        <v>117</v>
      </c>
      <c r="L124" s="111"/>
      <c r="M124" s="58" t="s">
        <v>1</v>
      </c>
      <c r="N124" s="59" t="s">
        <v>44</v>
      </c>
      <c r="O124" s="59" t="s">
        <v>118</v>
      </c>
      <c r="P124" s="59" t="s">
        <v>119</v>
      </c>
      <c r="Q124" s="59" t="s">
        <v>120</v>
      </c>
      <c r="R124" s="59" t="s">
        <v>121</v>
      </c>
      <c r="S124" s="59" t="s">
        <v>122</v>
      </c>
      <c r="T124" s="60" t="s">
        <v>123</v>
      </c>
    </row>
    <row r="125" spans="2:65" s="1" customFormat="1" ht="22.9" customHeight="1">
      <c r="B125" s="31"/>
      <c r="C125" s="63" t="s">
        <v>124</v>
      </c>
      <c r="J125" s="115">
        <f>BK125</f>
        <v>0</v>
      </c>
      <c r="L125" s="31"/>
      <c r="M125" s="61"/>
      <c r="N125" s="52"/>
      <c r="O125" s="52"/>
      <c r="P125" s="116">
        <f>P126</f>
        <v>0</v>
      </c>
      <c r="Q125" s="52"/>
      <c r="R125" s="116">
        <f>R126</f>
        <v>603.07108091999999</v>
      </c>
      <c r="S125" s="52"/>
      <c r="T125" s="117">
        <f>T126</f>
        <v>179.50230000000002</v>
      </c>
      <c r="AT125" s="16" t="s">
        <v>79</v>
      </c>
      <c r="AU125" s="16" t="s">
        <v>102</v>
      </c>
      <c r="BK125" s="118">
        <f>BK126</f>
        <v>0</v>
      </c>
    </row>
    <row r="126" spans="2:65" s="11" customFormat="1" ht="25.9" customHeight="1">
      <c r="B126" s="119"/>
      <c r="D126" s="120" t="s">
        <v>79</v>
      </c>
      <c r="E126" s="121" t="s">
        <v>125</v>
      </c>
      <c r="F126" s="121" t="s">
        <v>126</v>
      </c>
      <c r="I126" s="122"/>
      <c r="J126" s="123">
        <f>BK126</f>
        <v>0</v>
      </c>
      <c r="L126" s="119"/>
      <c r="M126" s="124"/>
      <c r="P126" s="125">
        <f>P127+P431+P446+P479+P603+P1267+P1314+P1317</f>
        <v>0</v>
      </c>
      <c r="R126" s="125">
        <f>R127+R431+R446+R479+R603+R1267+R1314+R1317</f>
        <v>603.07108091999999</v>
      </c>
      <c r="T126" s="126">
        <f>T127+T431+T446+T479+T603+T1267+T1314+T1317</f>
        <v>179.50230000000002</v>
      </c>
      <c r="AR126" s="120" t="s">
        <v>88</v>
      </c>
      <c r="AT126" s="127" t="s">
        <v>79</v>
      </c>
      <c r="AU126" s="127" t="s">
        <v>80</v>
      </c>
      <c r="AY126" s="120" t="s">
        <v>127</v>
      </c>
      <c r="BK126" s="128">
        <f>BK127+BK431+BK446+BK479+BK603+BK1267+BK1314+BK1317</f>
        <v>0</v>
      </c>
    </row>
    <row r="127" spans="2:65" s="11" customFormat="1" ht="22.9" customHeight="1">
      <c r="B127" s="119"/>
      <c r="D127" s="120" t="s">
        <v>79</v>
      </c>
      <c r="E127" s="129" t="s">
        <v>88</v>
      </c>
      <c r="F127" s="129" t="s">
        <v>128</v>
      </c>
      <c r="I127" s="122"/>
      <c r="J127" s="130">
        <f>BK127</f>
        <v>0</v>
      </c>
      <c r="L127" s="119"/>
      <c r="M127" s="124"/>
      <c r="P127" s="125">
        <f>SUM(P128:P430)</f>
        <v>0</v>
      </c>
      <c r="R127" s="125">
        <f>SUM(R128:R430)</f>
        <v>414.61371100000002</v>
      </c>
      <c r="T127" s="126">
        <f>SUM(T128:T430)</f>
        <v>179.24082000000001</v>
      </c>
      <c r="AR127" s="120" t="s">
        <v>88</v>
      </c>
      <c r="AT127" s="127" t="s">
        <v>79</v>
      </c>
      <c r="AU127" s="127" t="s">
        <v>88</v>
      </c>
      <c r="AY127" s="120" t="s">
        <v>127</v>
      </c>
      <c r="BK127" s="128">
        <f>SUM(BK128:BK430)</f>
        <v>0</v>
      </c>
    </row>
    <row r="128" spans="2:65" s="1" customFormat="1" ht="24.2" customHeight="1">
      <c r="B128" s="31"/>
      <c r="C128" s="131" t="s">
        <v>88</v>
      </c>
      <c r="D128" s="131" t="s">
        <v>129</v>
      </c>
      <c r="E128" s="132" t="s">
        <v>130</v>
      </c>
      <c r="F128" s="133" t="s">
        <v>131</v>
      </c>
      <c r="G128" s="134" t="s">
        <v>132</v>
      </c>
      <c r="H128" s="135">
        <v>2.1</v>
      </c>
      <c r="I128" s="136"/>
      <c r="J128" s="137">
        <f>ROUND(I128*H128,2)</f>
        <v>0</v>
      </c>
      <c r="K128" s="133" t="s">
        <v>133</v>
      </c>
      <c r="L128" s="31"/>
      <c r="M128" s="138" t="s">
        <v>1</v>
      </c>
      <c r="N128" s="139" t="s">
        <v>45</v>
      </c>
      <c r="P128" s="140">
        <f>O128*H128</f>
        <v>0</v>
      </c>
      <c r="Q128" s="140">
        <v>0</v>
      </c>
      <c r="R128" s="140">
        <f>Q128*H128</f>
        <v>0</v>
      </c>
      <c r="S128" s="140">
        <v>0.29499999999999998</v>
      </c>
      <c r="T128" s="141">
        <f>S128*H128</f>
        <v>0.61949999999999994</v>
      </c>
      <c r="AR128" s="142" t="s">
        <v>134</v>
      </c>
      <c r="AT128" s="142" t="s">
        <v>129</v>
      </c>
      <c r="AU128" s="142" t="s">
        <v>90</v>
      </c>
      <c r="AY128" s="16" t="s">
        <v>127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88</v>
      </c>
      <c r="BK128" s="143">
        <f>ROUND(I128*H128,2)</f>
        <v>0</v>
      </c>
      <c r="BL128" s="16" t="s">
        <v>134</v>
      </c>
      <c r="BM128" s="142" t="s">
        <v>135</v>
      </c>
    </row>
    <row r="129" spans="2:65" s="1" customFormat="1" ht="39">
      <c r="B129" s="31"/>
      <c r="D129" s="144" t="s">
        <v>136</v>
      </c>
      <c r="F129" s="145" t="s">
        <v>137</v>
      </c>
      <c r="I129" s="146"/>
      <c r="L129" s="31"/>
      <c r="M129" s="147"/>
      <c r="T129" s="55"/>
      <c r="AT129" s="16" t="s">
        <v>136</v>
      </c>
      <c r="AU129" s="16" t="s">
        <v>90</v>
      </c>
    </row>
    <row r="130" spans="2:65" s="12" customFormat="1" ht="11.25">
      <c r="B130" s="148"/>
      <c r="D130" s="144" t="s">
        <v>138</v>
      </c>
      <c r="E130" s="149" t="s">
        <v>1</v>
      </c>
      <c r="F130" s="150" t="s">
        <v>139</v>
      </c>
      <c r="H130" s="149" t="s">
        <v>1</v>
      </c>
      <c r="I130" s="151"/>
      <c r="L130" s="148"/>
      <c r="M130" s="152"/>
      <c r="T130" s="153"/>
      <c r="AT130" s="149" t="s">
        <v>138</v>
      </c>
      <c r="AU130" s="149" t="s">
        <v>90</v>
      </c>
      <c r="AV130" s="12" t="s">
        <v>88</v>
      </c>
      <c r="AW130" s="12" t="s">
        <v>36</v>
      </c>
      <c r="AX130" s="12" t="s">
        <v>80</v>
      </c>
      <c r="AY130" s="149" t="s">
        <v>127</v>
      </c>
    </row>
    <row r="131" spans="2:65" s="12" customFormat="1" ht="11.25">
      <c r="B131" s="148"/>
      <c r="D131" s="144" t="s">
        <v>138</v>
      </c>
      <c r="E131" s="149" t="s">
        <v>1</v>
      </c>
      <c r="F131" s="150" t="s">
        <v>140</v>
      </c>
      <c r="H131" s="149" t="s">
        <v>1</v>
      </c>
      <c r="I131" s="151"/>
      <c r="L131" s="148"/>
      <c r="M131" s="152"/>
      <c r="T131" s="153"/>
      <c r="AT131" s="149" t="s">
        <v>138</v>
      </c>
      <c r="AU131" s="149" t="s">
        <v>90</v>
      </c>
      <c r="AV131" s="12" t="s">
        <v>88</v>
      </c>
      <c r="AW131" s="12" t="s">
        <v>36</v>
      </c>
      <c r="AX131" s="12" t="s">
        <v>80</v>
      </c>
      <c r="AY131" s="149" t="s">
        <v>127</v>
      </c>
    </row>
    <row r="132" spans="2:65" s="13" customFormat="1" ht="11.25">
      <c r="B132" s="154"/>
      <c r="D132" s="144" t="s">
        <v>138</v>
      </c>
      <c r="E132" s="155" t="s">
        <v>1</v>
      </c>
      <c r="F132" s="156" t="s">
        <v>141</v>
      </c>
      <c r="H132" s="157">
        <v>2.1</v>
      </c>
      <c r="I132" s="158"/>
      <c r="L132" s="154"/>
      <c r="M132" s="159"/>
      <c r="T132" s="160"/>
      <c r="AT132" s="155" t="s">
        <v>138</v>
      </c>
      <c r="AU132" s="155" t="s">
        <v>90</v>
      </c>
      <c r="AV132" s="13" t="s">
        <v>90</v>
      </c>
      <c r="AW132" s="13" t="s">
        <v>36</v>
      </c>
      <c r="AX132" s="13" t="s">
        <v>88</v>
      </c>
      <c r="AY132" s="155" t="s">
        <v>127</v>
      </c>
    </row>
    <row r="133" spans="2:65" s="1" customFormat="1" ht="33" customHeight="1">
      <c r="B133" s="31"/>
      <c r="C133" s="131" t="s">
        <v>90</v>
      </c>
      <c r="D133" s="131" t="s">
        <v>129</v>
      </c>
      <c r="E133" s="132" t="s">
        <v>142</v>
      </c>
      <c r="F133" s="133" t="s">
        <v>143</v>
      </c>
      <c r="G133" s="134" t="s">
        <v>132</v>
      </c>
      <c r="H133" s="135">
        <v>53.7</v>
      </c>
      <c r="I133" s="136"/>
      <c r="J133" s="137">
        <f>ROUND(I133*H133,2)</f>
        <v>0</v>
      </c>
      <c r="K133" s="133" t="s">
        <v>133</v>
      </c>
      <c r="L133" s="31"/>
      <c r="M133" s="138" t="s">
        <v>1</v>
      </c>
      <c r="N133" s="139" t="s">
        <v>45</v>
      </c>
      <c r="P133" s="140">
        <f>O133*H133</f>
        <v>0</v>
      </c>
      <c r="Q133" s="140">
        <v>0</v>
      </c>
      <c r="R133" s="140">
        <f>Q133*H133</f>
        <v>0</v>
      </c>
      <c r="S133" s="140">
        <v>0.26</v>
      </c>
      <c r="T133" s="141">
        <f>S133*H133</f>
        <v>13.962000000000002</v>
      </c>
      <c r="AR133" s="142" t="s">
        <v>134</v>
      </c>
      <c r="AT133" s="142" t="s">
        <v>129</v>
      </c>
      <c r="AU133" s="142" t="s">
        <v>90</v>
      </c>
      <c r="AY133" s="16" t="s">
        <v>127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88</v>
      </c>
      <c r="BK133" s="143">
        <f>ROUND(I133*H133,2)</f>
        <v>0</v>
      </c>
      <c r="BL133" s="16" t="s">
        <v>134</v>
      </c>
      <c r="BM133" s="142" t="s">
        <v>144</v>
      </c>
    </row>
    <row r="134" spans="2:65" s="1" customFormat="1" ht="39">
      <c r="B134" s="31"/>
      <c r="D134" s="144" t="s">
        <v>136</v>
      </c>
      <c r="F134" s="145" t="s">
        <v>145</v>
      </c>
      <c r="I134" s="146"/>
      <c r="L134" s="31"/>
      <c r="M134" s="147"/>
      <c r="T134" s="55"/>
      <c r="AT134" s="16" t="s">
        <v>136</v>
      </c>
      <c r="AU134" s="16" t="s">
        <v>90</v>
      </c>
    </row>
    <row r="135" spans="2:65" s="12" customFormat="1" ht="11.25">
      <c r="B135" s="148"/>
      <c r="D135" s="144" t="s">
        <v>138</v>
      </c>
      <c r="E135" s="149" t="s">
        <v>1</v>
      </c>
      <c r="F135" s="150" t="s">
        <v>146</v>
      </c>
      <c r="H135" s="149" t="s">
        <v>1</v>
      </c>
      <c r="I135" s="151"/>
      <c r="L135" s="148"/>
      <c r="M135" s="152"/>
      <c r="T135" s="153"/>
      <c r="AT135" s="149" t="s">
        <v>138</v>
      </c>
      <c r="AU135" s="149" t="s">
        <v>90</v>
      </c>
      <c r="AV135" s="12" t="s">
        <v>88</v>
      </c>
      <c r="AW135" s="12" t="s">
        <v>36</v>
      </c>
      <c r="AX135" s="12" t="s">
        <v>80</v>
      </c>
      <c r="AY135" s="149" t="s">
        <v>127</v>
      </c>
    </row>
    <row r="136" spans="2:65" s="12" customFormat="1" ht="11.25">
      <c r="B136" s="148"/>
      <c r="D136" s="144" t="s">
        <v>138</v>
      </c>
      <c r="E136" s="149" t="s">
        <v>1</v>
      </c>
      <c r="F136" s="150" t="s">
        <v>147</v>
      </c>
      <c r="H136" s="149" t="s">
        <v>1</v>
      </c>
      <c r="I136" s="151"/>
      <c r="L136" s="148"/>
      <c r="M136" s="152"/>
      <c r="T136" s="153"/>
      <c r="AT136" s="149" t="s">
        <v>138</v>
      </c>
      <c r="AU136" s="149" t="s">
        <v>90</v>
      </c>
      <c r="AV136" s="12" t="s">
        <v>88</v>
      </c>
      <c r="AW136" s="12" t="s">
        <v>36</v>
      </c>
      <c r="AX136" s="12" t="s">
        <v>80</v>
      </c>
      <c r="AY136" s="149" t="s">
        <v>127</v>
      </c>
    </row>
    <row r="137" spans="2:65" s="13" customFormat="1" ht="11.25">
      <c r="B137" s="154"/>
      <c r="D137" s="144" t="s">
        <v>138</v>
      </c>
      <c r="E137" s="155" t="s">
        <v>1</v>
      </c>
      <c r="F137" s="156" t="s">
        <v>148</v>
      </c>
      <c r="H137" s="157">
        <v>48.3</v>
      </c>
      <c r="I137" s="158"/>
      <c r="L137" s="154"/>
      <c r="M137" s="159"/>
      <c r="T137" s="160"/>
      <c r="AT137" s="155" t="s">
        <v>138</v>
      </c>
      <c r="AU137" s="155" t="s">
        <v>90</v>
      </c>
      <c r="AV137" s="13" t="s">
        <v>90</v>
      </c>
      <c r="AW137" s="13" t="s">
        <v>36</v>
      </c>
      <c r="AX137" s="13" t="s">
        <v>80</v>
      </c>
      <c r="AY137" s="155" t="s">
        <v>127</v>
      </c>
    </row>
    <row r="138" spans="2:65" s="12" customFormat="1" ht="11.25">
      <c r="B138" s="148"/>
      <c r="D138" s="144" t="s">
        <v>138</v>
      </c>
      <c r="E138" s="149" t="s">
        <v>1</v>
      </c>
      <c r="F138" s="150" t="s">
        <v>149</v>
      </c>
      <c r="H138" s="149" t="s">
        <v>1</v>
      </c>
      <c r="I138" s="151"/>
      <c r="L138" s="148"/>
      <c r="M138" s="152"/>
      <c r="T138" s="153"/>
      <c r="AT138" s="149" t="s">
        <v>138</v>
      </c>
      <c r="AU138" s="149" t="s">
        <v>90</v>
      </c>
      <c r="AV138" s="12" t="s">
        <v>88</v>
      </c>
      <c r="AW138" s="12" t="s">
        <v>36</v>
      </c>
      <c r="AX138" s="12" t="s">
        <v>80</v>
      </c>
      <c r="AY138" s="149" t="s">
        <v>127</v>
      </c>
    </row>
    <row r="139" spans="2:65" s="13" customFormat="1" ht="11.25">
      <c r="B139" s="154"/>
      <c r="D139" s="144" t="s">
        <v>138</v>
      </c>
      <c r="E139" s="155" t="s">
        <v>1</v>
      </c>
      <c r="F139" s="156" t="s">
        <v>150</v>
      </c>
      <c r="H139" s="157">
        <v>5.4</v>
      </c>
      <c r="I139" s="158"/>
      <c r="L139" s="154"/>
      <c r="M139" s="159"/>
      <c r="T139" s="160"/>
      <c r="AT139" s="155" t="s">
        <v>138</v>
      </c>
      <c r="AU139" s="155" t="s">
        <v>90</v>
      </c>
      <c r="AV139" s="13" t="s">
        <v>90</v>
      </c>
      <c r="AW139" s="13" t="s">
        <v>36</v>
      </c>
      <c r="AX139" s="13" t="s">
        <v>80</v>
      </c>
      <c r="AY139" s="155" t="s">
        <v>127</v>
      </c>
    </row>
    <row r="140" spans="2:65" s="14" customFormat="1" ht="11.25">
      <c r="B140" s="161"/>
      <c r="D140" s="144" t="s">
        <v>138</v>
      </c>
      <c r="E140" s="162" t="s">
        <v>1</v>
      </c>
      <c r="F140" s="163" t="s">
        <v>151</v>
      </c>
      <c r="H140" s="164">
        <v>53.699999999999996</v>
      </c>
      <c r="I140" s="165"/>
      <c r="L140" s="161"/>
      <c r="M140" s="166"/>
      <c r="T140" s="167"/>
      <c r="AT140" s="162" t="s">
        <v>138</v>
      </c>
      <c r="AU140" s="162" t="s">
        <v>90</v>
      </c>
      <c r="AV140" s="14" t="s">
        <v>134</v>
      </c>
      <c r="AW140" s="14" t="s">
        <v>36</v>
      </c>
      <c r="AX140" s="14" t="s">
        <v>88</v>
      </c>
      <c r="AY140" s="162" t="s">
        <v>127</v>
      </c>
    </row>
    <row r="141" spans="2:65" s="1" customFormat="1" ht="33" customHeight="1">
      <c r="B141" s="31"/>
      <c r="C141" s="131" t="s">
        <v>152</v>
      </c>
      <c r="D141" s="131" t="s">
        <v>129</v>
      </c>
      <c r="E141" s="132" t="s">
        <v>153</v>
      </c>
      <c r="F141" s="133" t="s">
        <v>154</v>
      </c>
      <c r="G141" s="134" t="s">
        <v>132</v>
      </c>
      <c r="H141" s="135">
        <v>84.02</v>
      </c>
      <c r="I141" s="136"/>
      <c r="J141" s="137">
        <f>ROUND(I141*H141,2)</f>
        <v>0</v>
      </c>
      <c r="K141" s="133" t="s">
        <v>133</v>
      </c>
      <c r="L141" s="31"/>
      <c r="M141" s="138" t="s">
        <v>1</v>
      </c>
      <c r="N141" s="139" t="s">
        <v>45</v>
      </c>
      <c r="P141" s="140">
        <f>O141*H141</f>
        <v>0</v>
      </c>
      <c r="Q141" s="140">
        <v>0</v>
      </c>
      <c r="R141" s="140">
        <f>Q141*H141</f>
        <v>0</v>
      </c>
      <c r="S141" s="140">
        <v>0.75</v>
      </c>
      <c r="T141" s="141">
        <f>S141*H141</f>
        <v>63.015000000000001</v>
      </c>
      <c r="AR141" s="142" t="s">
        <v>134</v>
      </c>
      <c r="AT141" s="142" t="s">
        <v>129</v>
      </c>
      <c r="AU141" s="142" t="s">
        <v>90</v>
      </c>
      <c r="AY141" s="16" t="s">
        <v>127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88</v>
      </c>
      <c r="BK141" s="143">
        <f>ROUND(I141*H141,2)</f>
        <v>0</v>
      </c>
      <c r="BL141" s="16" t="s">
        <v>134</v>
      </c>
      <c r="BM141" s="142" t="s">
        <v>155</v>
      </c>
    </row>
    <row r="142" spans="2:65" s="1" customFormat="1" ht="39">
      <c r="B142" s="31"/>
      <c r="D142" s="144" t="s">
        <v>136</v>
      </c>
      <c r="F142" s="145" t="s">
        <v>156</v>
      </c>
      <c r="I142" s="146"/>
      <c r="L142" s="31"/>
      <c r="M142" s="147"/>
      <c r="T142" s="55"/>
      <c r="AT142" s="16" t="s">
        <v>136</v>
      </c>
      <c r="AU142" s="16" t="s">
        <v>90</v>
      </c>
    </row>
    <row r="143" spans="2:65" s="12" customFormat="1" ht="11.25">
      <c r="B143" s="148"/>
      <c r="D143" s="144" t="s">
        <v>138</v>
      </c>
      <c r="E143" s="149" t="s">
        <v>1</v>
      </c>
      <c r="F143" s="150" t="s">
        <v>157</v>
      </c>
      <c r="H143" s="149" t="s">
        <v>1</v>
      </c>
      <c r="I143" s="151"/>
      <c r="L143" s="148"/>
      <c r="M143" s="152"/>
      <c r="T143" s="153"/>
      <c r="AT143" s="149" t="s">
        <v>138</v>
      </c>
      <c r="AU143" s="149" t="s">
        <v>90</v>
      </c>
      <c r="AV143" s="12" t="s">
        <v>88</v>
      </c>
      <c r="AW143" s="12" t="s">
        <v>36</v>
      </c>
      <c r="AX143" s="12" t="s">
        <v>80</v>
      </c>
      <c r="AY143" s="149" t="s">
        <v>127</v>
      </c>
    </row>
    <row r="144" spans="2:65" s="12" customFormat="1" ht="11.25">
      <c r="B144" s="148"/>
      <c r="D144" s="144" t="s">
        <v>138</v>
      </c>
      <c r="E144" s="149" t="s">
        <v>1</v>
      </c>
      <c r="F144" s="150" t="s">
        <v>158</v>
      </c>
      <c r="H144" s="149" t="s">
        <v>1</v>
      </c>
      <c r="I144" s="151"/>
      <c r="L144" s="148"/>
      <c r="M144" s="152"/>
      <c r="T144" s="153"/>
      <c r="AT144" s="149" t="s">
        <v>138</v>
      </c>
      <c r="AU144" s="149" t="s">
        <v>90</v>
      </c>
      <c r="AV144" s="12" t="s">
        <v>88</v>
      </c>
      <c r="AW144" s="12" t="s">
        <v>36</v>
      </c>
      <c r="AX144" s="12" t="s">
        <v>80</v>
      </c>
      <c r="AY144" s="149" t="s">
        <v>127</v>
      </c>
    </row>
    <row r="145" spans="2:65" s="13" customFormat="1" ht="11.25">
      <c r="B145" s="154"/>
      <c r="D145" s="144" t="s">
        <v>138</v>
      </c>
      <c r="E145" s="155" t="s">
        <v>1</v>
      </c>
      <c r="F145" s="156" t="s">
        <v>159</v>
      </c>
      <c r="H145" s="157">
        <v>67.099999999999994</v>
      </c>
      <c r="I145" s="158"/>
      <c r="L145" s="154"/>
      <c r="M145" s="159"/>
      <c r="T145" s="160"/>
      <c r="AT145" s="155" t="s">
        <v>138</v>
      </c>
      <c r="AU145" s="155" t="s">
        <v>90</v>
      </c>
      <c r="AV145" s="13" t="s">
        <v>90</v>
      </c>
      <c r="AW145" s="13" t="s">
        <v>36</v>
      </c>
      <c r="AX145" s="13" t="s">
        <v>80</v>
      </c>
      <c r="AY145" s="155" t="s">
        <v>127</v>
      </c>
    </row>
    <row r="146" spans="2:65" s="12" customFormat="1" ht="11.25">
      <c r="B146" s="148"/>
      <c r="D146" s="144" t="s">
        <v>138</v>
      </c>
      <c r="E146" s="149" t="s">
        <v>1</v>
      </c>
      <c r="F146" s="150" t="s">
        <v>140</v>
      </c>
      <c r="H146" s="149" t="s">
        <v>1</v>
      </c>
      <c r="I146" s="151"/>
      <c r="L146" s="148"/>
      <c r="M146" s="152"/>
      <c r="T146" s="153"/>
      <c r="AT146" s="149" t="s">
        <v>138</v>
      </c>
      <c r="AU146" s="149" t="s">
        <v>90</v>
      </c>
      <c r="AV146" s="12" t="s">
        <v>88</v>
      </c>
      <c r="AW146" s="12" t="s">
        <v>36</v>
      </c>
      <c r="AX146" s="12" t="s">
        <v>80</v>
      </c>
      <c r="AY146" s="149" t="s">
        <v>127</v>
      </c>
    </row>
    <row r="147" spans="2:65" s="13" customFormat="1" ht="11.25">
      <c r="B147" s="154"/>
      <c r="D147" s="144" t="s">
        <v>138</v>
      </c>
      <c r="E147" s="155" t="s">
        <v>1</v>
      </c>
      <c r="F147" s="156" t="s">
        <v>160</v>
      </c>
      <c r="H147" s="157">
        <v>3.96</v>
      </c>
      <c r="I147" s="158"/>
      <c r="L147" s="154"/>
      <c r="M147" s="159"/>
      <c r="T147" s="160"/>
      <c r="AT147" s="155" t="s">
        <v>138</v>
      </c>
      <c r="AU147" s="155" t="s">
        <v>90</v>
      </c>
      <c r="AV147" s="13" t="s">
        <v>90</v>
      </c>
      <c r="AW147" s="13" t="s">
        <v>36</v>
      </c>
      <c r="AX147" s="13" t="s">
        <v>80</v>
      </c>
      <c r="AY147" s="155" t="s">
        <v>127</v>
      </c>
    </row>
    <row r="148" spans="2:65" s="12" customFormat="1" ht="11.25">
      <c r="B148" s="148"/>
      <c r="D148" s="144" t="s">
        <v>138</v>
      </c>
      <c r="E148" s="149" t="s">
        <v>1</v>
      </c>
      <c r="F148" s="150" t="s">
        <v>161</v>
      </c>
      <c r="H148" s="149" t="s">
        <v>1</v>
      </c>
      <c r="I148" s="151"/>
      <c r="L148" s="148"/>
      <c r="M148" s="152"/>
      <c r="T148" s="153"/>
      <c r="AT148" s="149" t="s">
        <v>138</v>
      </c>
      <c r="AU148" s="149" t="s">
        <v>90</v>
      </c>
      <c r="AV148" s="12" t="s">
        <v>88</v>
      </c>
      <c r="AW148" s="12" t="s">
        <v>36</v>
      </c>
      <c r="AX148" s="12" t="s">
        <v>80</v>
      </c>
      <c r="AY148" s="149" t="s">
        <v>127</v>
      </c>
    </row>
    <row r="149" spans="2:65" s="13" customFormat="1" ht="11.25">
      <c r="B149" s="154"/>
      <c r="D149" s="144" t="s">
        <v>138</v>
      </c>
      <c r="E149" s="155" t="s">
        <v>1</v>
      </c>
      <c r="F149" s="156" t="s">
        <v>160</v>
      </c>
      <c r="H149" s="157">
        <v>3.96</v>
      </c>
      <c r="I149" s="158"/>
      <c r="L149" s="154"/>
      <c r="M149" s="159"/>
      <c r="T149" s="160"/>
      <c r="AT149" s="155" t="s">
        <v>138</v>
      </c>
      <c r="AU149" s="155" t="s">
        <v>90</v>
      </c>
      <c r="AV149" s="13" t="s">
        <v>90</v>
      </c>
      <c r="AW149" s="13" t="s">
        <v>36</v>
      </c>
      <c r="AX149" s="13" t="s">
        <v>80</v>
      </c>
      <c r="AY149" s="155" t="s">
        <v>127</v>
      </c>
    </row>
    <row r="150" spans="2:65" s="12" customFormat="1" ht="11.25">
      <c r="B150" s="148"/>
      <c r="D150" s="144" t="s">
        <v>138</v>
      </c>
      <c r="E150" s="149" t="s">
        <v>1</v>
      </c>
      <c r="F150" s="150" t="s">
        <v>162</v>
      </c>
      <c r="H150" s="149" t="s">
        <v>1</v>
      </c>
      <c r="I150" s="151"/>
      <c r="L150" s="148"/>
      <c r="M150" s="152"/>
      <c r="T150" s="153"/>
      <c r="AT150" s="149" t="s">
        <v>138</v>
      </c>
      <c r="AU150" s="149" t="s">
        <v>90</v>
      </c>
      <c r="AV150" s="12" t="s">
        <v>88</v>
      </c>
      <c r="AW150" s="12" t="s">
        <v>36</v>
      </c>
      <c r="AX150" s="12" t="s">
        <v>80</v>
      </c>
      <c r="AY150" s="149" t="s">
        <v>127</v>
      </c>
    </row>
    <row r="151" spans="2:65" s="13" customFormat="1" ht="11.25">
      <c r="B151" s="154"/>
      <c r="D151" s="144" t="s">
        <v>138</v>
      </c>
      <c r="E151" s="155" t="s">
        <v>1</v>
      </c>
      <c r="F151" s="156" t="s">
        <v>163</v>
      </c>
      <c r="H151" s="157">
        <v>5.5</v>
      </c>
      <c r="I151" s="158"/>
      <c r="L151" s="154"/>
      <c r="M151" s="159"/>
      <c r="T151" s="160"/>
      <c r="AT151" s="155" t="s">
        <v>138</v>
      </c>
      <c r="AU151" s="155" t="s">
        <v>90</v>
      </c>
      <c r="AV151" s="13" t="s">
        <v>90</v>
      </c>
      <c r="AW151" s="13" t="s">
        <v>36</v>
      </c>
      <c r="AX151" s="13" t="s">
        <v>80</v>
      </c>
      <c r="AY151" s="155" t="s">
        <v>127</v>
      </c>
    </row>
    <row r="152" spans="2:65" s="12" customFormat="1" ht="11.25">
      <c r="B152" s="148"/>
      <c r="D152" s="144" t="s">
        <v>138</v>
      </c>
      <c r="E152" s="149" t="s">
        <v>1</v>
      </c>
      <c r="F152" s="150" t="s">
        <v>164</v>
      </c>
      <c r="H152" s="149" t="s">
        <v>1</v>
      </c>
      <c r="I152" s="151"/>
      <c r="L152" s="148"/>
      <c r="M152" s="152"/>
      <c r="T152" s="153"/>
      <c r="AT152" s="149" t="s">
        <v>138</v>
      </c>
      <c r="AU152" s="149" t="s">
        <v>90</v>
      </c>
      <c r="AV152" s="12" t="s">
        <v>88</v>
      </c>
      <c r="AW152" s="12" t="s">
        <v>36</v>
      </c>
      <c r="AX152" s="12" t="s">
        <v>80</v>
      </c>
      <c r="AY152" s="149" t="s">
        <v>127</v>
      </c>
    </row>
    <row r="153" spans="2:65" s="13" customFormat="1" ht="11.25">
      <c r="B153" s="154"/>
      <c r="D153" s="144" t="s">
        <v>138</v>
      </c>
      <c r="E153" s="155" t="s">
        <v>1</v>
      </c>
      <c r="F153" s="156" t="s">
        <v>165</v>
      </c>
      <c r="H153" s="157">
        <v>1.1000000000000001</v>
      </c>
      <c r="I153" s="158"/>
      <c r="L153" s="154"/>
      <c r="M153" s="159"/>
      <c r="T153" s="160"/>
      <c r="AT153" s="155" t="s">
        <v>138</v>
      </c>
      <c r="AU153" s="155" t="s">
        <v>90</v>
      </c>
      <c r="AV153" s="13" t="s">
        <v>90</v>
      </c>
      <c r="AW153" s="13" t="s">
        <v>36</v>
      </c>
      <c r="AX153" s="13" t="s">
        <v>80</v>
      </c>
      <c r="AY153" s="155" t="s">
        <v>127</v>
      </c>
    </row>
    <row r="154" spans="2:65" s="12" customFormat="1" ht="11.25">
      <c r="B154" s="148"/>
      <c r="D154" s="144" t="s">
        <v>138</v>
      </c>
      <c r="E154" s="149" t="s">
        <v>1</v>
      </c>
      <c r="F154" s="150" t="s">
        <v>149</v>
      </c>
      <c r="H154" s="149" t="s">
        <v>1</v>
      </c>
      <c r="I154" s="151"/>
      <c r="L154" s="148"/>
      <c r="M154" s="152"/>
      <c r="T154" s="153"/>
      <c r="AT154" s="149" t="s">
        <v>138</v>
      </c>
      <c r="AU154" s="149" t="s">
        <v>90</v>
      </c>
      <c r="AV154" s="12" t="s">
        <v>88</v>
      </c>
      <c r="AW154" s="12" t="s">
        <v>36</v>
      </c>
      <c r="AX154" s="12" t="s">
        <v>80</v>
      </c>
      <c r="AY154" s="149" t="s">
        <v>127</v>
      </c>
    </row>
    <row r="155" spans="2:65" s="13" customFormat="1" ht="11.25">
      <c r="B155" s="154"/>
      <c r="D155" s="144" t="s">
        <v>138</v>
      </c>
      <c r="E155" s="155" t="s">
        <v>1</v>
      </c>
      <c r="F155" s="156" t="s">
        <v>166</v>
      </c>
      <c r="H155" s="157">
        <v>2.4</v>
      </c>
      <c r="I155" s="158"/>
      <c r="L155" s="154"/>
      <c r="M155" s="159"/>
      <c r="T155" s="160"/>
      <c r="AT155" s="155" t="s">
        <v>138</v>
      </c>
      <c r="AU155" s="155" t="s">
        <v>90</v>
      </c>
      <c r="AV155" s="13" t="s">
        <v>90</v>
      </c>
      <c r="AW155" s="13" t="s">
        <v>36</v>
      </c>
      <c r="AX155" s="13" t="s">
        <v>80</v>
      </c>
      <c r="AY155" s="155" t="s">
        <v>127</v>
      </c>
    </row>
    <row r="156" spans="2:65" s="14" customFormat="1" ht="11.25">
      <c r="B156" s="161"/>
      <c r="D156" s="144" t="s">
        <v>138</v>
      </c>
      <c r="E156" s="162" t="s">
        <v>1</v>
      </c>
      <c r="F156" s="163" t="s">
        <v>151</v>
      </c>
      <c r="H156" s="164">
        <v>84.019999999999982</v>
      </c>
      <c r="I156" s="165"/>
      <c r="L156" s="161"/>
      <c r="M156" s="166"/>
      <c r="T156" s="167"/>
      <c r="AT156" s="162" t="s">
        <v>138</v>
      </c>
      <c r="AU156" s="162" t="s">
        <v>90</v>
      </c>
      <c r="AV156" s="14" t="s">
        <v>134</v>
      </c>
      <c r="AW156" s="14" t="s">
        <v>36</v>
      </c>
      <c r="AX156" s="14" t="s">
        <v>88</v>
      </c>
      <c r="AY156" s="162" t="s">
        <v>127</v>
      </c>
    </row>
    <row r="157" spans="2:65" s="1" customFormat="1" ht="24.2" customHeight="1">
      <c r="B157" s="31"/>
      <c r="C157" s="131" t="s">
        <v>134</v>
      </c>
      <c r="D157" s="131" t="s">
        <v>129</v>
      </c>
      <c r="E157" s="132" t="s">
        <v>167</v>
      </c>
      <c r="F157" s="133" t="s">
        <v>168</v>
      </c>
      <c r="G157" s="134" t="s">
        <v>132</v>
      </c>
      <c r="H157" s="135">
        <v>84.02</v>
      </c>
      <c r="I157" s="136"/>
      <c r="J157" s="137">
        <f>ROUND(I157*H157,2)</f>
        <v>0</v>
      </c>
      <c r="K157" s="133" t="s">
        <v>133</v>
      </c>
      <c r="L157" s="31"/>
      <c r="M157" s="138" t="s">
        <v>1</v>
      </c>
      <c r="N157" s="139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0.316</v>
      </c>
      <c r="T157" s="141">
        <f>S157*H157</f>
        <v>26.550319999999999</v>
      </c>
      <c r="AR157" s="142" t="s">
        <v>134</v>
      </c>
      <c r="AT157" s="142" t="s">
        <v>129</v>
      </c>
      <c r="AU157" s="142" t="s">
        <v>90</v>
      </c>
      <c r="AY157" s="16" t="s">
        <v>127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88</v>
      </c>
      <c r="BK157" s="143">
        <f>ROUND(I157*H157,2)</f>
        <v>0</v>
      </c>
      <c r="BL157" s="16" t="s">
        <v>134</v>
      </c>
      <c r="BM157" s="142" t="s">
        <v>169</v>
      </c>
    </row>
    <row r="158" spans="2:65" s="1" customFormat="1" ht="39">
      <c r="B158" s="31"/>
      <c r="D158" s="144" t="s">
        <v>136</v>
      </c>
      <c r="F158" s="145" t="s">
        <v>170</v>
      </c>
      <c r="I158" s="146"/>
      <c r="L158" s="31"/>
      <c r="M158" s="147"/>
      <c r="T158" s="55"/>
      <c r="AT158" s="16" t="s">
        <v>136</v>
      </c>
      <c r="AU158" s="16" t="s">
        <v>90</v>
      </c>
    </row>
    <row r="159" spans="2:65" s="12" customFormat="1" ht="11.25">
      <c r="B159" s="148"/>
      <c r="D159" s="144" t="s">
        <v>138</v>
      </c>
      <c r="E159" s="149" t="s">
        <v>1</v>
      </c>
      <c r="F159" s="150" t="s">
        <v>157</v>
      </c>
      <c r="H159" s="149" t="s">
        <v>1</v>
      </c>
      <c r="I159" s="151"/>
      <c r="L159" s="148"/>
      <c r="M159" s="152"/>
      <c r="T159" s="153"/>
      <c r="AT159" s="149" t="s">
        <v>138</v>
      </c>
      <c r="AU159" s="149" t="s">
        <v>90</v>
      </c>
      <c r="AV159" s="12" t="s">
        <v>88</v>
      </c>
      <c r="AW159" s="12" t="s">
        <v>36</v>
      </c>
      <c r="AX159" s="12" t="s">
        <v>80</v>
      </c>
      <c r="AY159" s="149" t="s">
        <v>127</v>
      </c>
    </row>
    <row r="160" spans="2:65" s="12" customFormat="1" ht="11.25">
      <c r="B160" s="148"/>
      <c r="D160" s="144" t="s">
        <v>138</v>
      </c>
      <c r="E160" s="149" t="s">
        <v>1</v>
      </c>
      <c r="F160" s="150" t="s">
        <v>158</v>
      </c>
      <c r="H160" s="149" t="s">
        <v>1</v>
      </c>
      <c r="I160" s="151"/>
      <c r="L160" s="148"/>
      <c r="M160" s="152"/>
      <c r="T160" s="153"/>
      <c r="AT160" s="149" t="s">
        <v>138</v>
      </c>
      <c r="AU160" s="149" t="s">
        <v>90</v>
      </c>
      <c r="AV160" s="12" t="s">
        <v>88</v>
      </c>
      <c r="AW160" s="12" t="s">
        <v>36</v>
      </c>
      <c r="AX160" s="12" t="s">
        <v>80</v>
      </c>
      <c r="AY160" s="149" t="s">
        <v>127</v>
      </c>
    </row>
    <row r="161" spans="2:65" s="13" customFormat="1" ht="11.25">
      <c r="B161" s="154"/>
      <c r="D161" s="144" t="s">
        <v>138</v>
      </c>
      <c r="E161" s="155" t="s">
        <v>1</v>
      </c>
      <c r="F161" s="156" t="s">
        <v>159</v>
      </c>
      <c r="H161" s="157">
        <v>67.099999999999994</v>
      </c>
      <c r="I161" s="158"/>
      <c r="L161" s="154"/>
      <c r="M161" s="159"/>
      <c r="T161" s="160"/>
      <c r="AT161" s="155" t="s">
        <v>138</v>
      </c>
      <c r="AU161" s="155" t="s">
        <v>90</v>
      </c>
      <c r="AV161" s="13" t="s">
        <v>90</v>
      </c>
      <c r="AW161" s="13" t="s">
        <v>36</v>
      </c>
      <c r="AX161" s="13" t="s">
        <v>80</v>
      </c>
      <c r="AY161" s="155" t="s">
        <v>127</v>
      </c>
    </row>
    <row r="162" spans="2:65" s="12" customFormat="1" ht="11.25">
      <c r="B162" s="148"/>
      <c r="D162" s="144" t="s">
        <v>138</v>
      </c>
      <c r="E162" s="149" t="s">
        <v>1</v>
      </c>
      <c r="F162" s="150" t="s">
        <v>140</v>
      </c>
      <c r="H162" s="149" t="s">
        <v>1</v>
      </c>
      <c r="I162" s="151"/>
      <c r="L162" s="148"/>
      <c r="M162" s="152"/>
      <c r="T162" s="153"/>
      <c r="AT162" s="149" t="s">
        <v>138</v>
      </c>
      <c r="AU162" s="149" t="s">
        <v>90</v>
      </c>
      <c r="AV162" s="12" t="s">
        <v>88</v>
      </c>
      <c r="AW162" s="12" t="s">
        <v>36</v>
      </c>
      <c r="AX162" s="12" t="s">
        <v>80</v>
      </c>
      <c r="AY162" s="149" t="s">
        <v>127</v>
      </c>
    </row>
    <row r="163" spans="2:65" s="13" customFormat="1" ht="11.25">
      <c r="B163" s="154"/>
      <c r="D163" s="144" t="s">
        <v>138</v>
      </c>
      <c r="E163" s="155" t="s">
        <v>1</v>
      </c>
      <c r="F163" s="156" t="s">
        <v>160</v>
      </c>
      <c r="H163" s="157">
        <v>3.96</v>
      </c>
      <c r="I163" s="158"/>
      <c r="L163" s="154"/>
      <c r="M163" s="159"/>
      <c r="T163" s="160"/>
      <c r="AT163" s="155" t="s">
        <v>138</v>
      </c>
      <c r="AU163" s="155" t="s">
        <v>90</v>
      </c>
      <c r="AV163" s="13" t="s">
        <v>90</v>
      </c>
      <c r="AW163" s="13" t="s">
        <v>36</v>
      </c>
      <c r="AX163" s="13" t="s">
        <v>80</v>
      </c>
      <c r="AY163" s="155" t="s">
        <v>127</v>
      </c>
    </row>
    <row r="164" spans="2:65" s="12" customFormat="1" ht="11.25">
      <c r="B164" s="148"/>
      <c r="D164" s="144" t="s">
        <v>138</v>
      </c>
      <c r="E164" s="149" t="s">
        <v>1</v>
      </c>
      <c r="F164" s="150" t="s">
        <v>161</v>
      </c>
      <c r="H164" s="149" t="s">
        <v>1</v>
      </c>
      <c r="I164" s="151"/>
      <c r="L164" s="148"/>
      <c r="M164" s="152"/>
      <c r="T164" s="153"/>
      <c r="AT164" s="149" t="s">
        <v>138</v>
      </c>
      <c r="AU164" s="149" t="s">
        <v>90</v>
      </c>
      <c r="AV164" s="12" t="s">
        <v>88</v>
      </c>
      <c r="AW164" s="12" t="s">
        <v>36</v>
      </c>
      <c r="AX164" s="12" t="s">
        <v>80</v>
      </c>
      <c r="AY164" s="149" t="s">
        <v>127</v>
      </c>
    </row>
    <row r="165" spans="2:65" s="13" customFormat="1" ht="11.25">
      <c r="B165" s="154"/>
      <c r="D165" s="144" t="s">
        <v>138</v>
      </c>
      <c r="E165" s="155" t="s">
        <v>1</v>
      </c>
      <c r="F165" s="156" t="s">
        <v>160</v>
      </c>
      <c r="H165" s="157">
        <v>3.96</v>
      </c>
      <c r="I165" s="158"/>
      <c r="L165" s="154"/>
      <c r="M165" s="159"/>
      <c r="T165" s="160"/>
      <c r="AT165" s="155" t="s">
        <v>138</v>
      </c>
      <c r="AU165" s="155" t="s">
        <v>90</v>
      </c>
      <c r="AV165" s="13" t="s">
        <v>90</v>
      </c>
      <c r="AW165" s="13" t="s">
        <v>36</v>
      </c>
      <c r="AX165" s="13" t="s">
        <v>80</v>
      </c>
      <c r="AY165" s="155" t="s">
        <v>127</v>
      </c>
    </row>
    <row r="166" spans="2:65" s="12" customFormat="1" ht="11.25">
      <c r="B166" s="148"/>
      <c r="D166" s="144" t="s">
        <v>138</v>
      </c>
      <c r="E166" s="149" t="s">
        <v>1</v>
      </c>
      <c r="F166" s="150" t="s">
        <v>162</v>
      </c>
      <c r="H166" s="149" t="s">
        <v>1</v>
      </c>
      <c r="I166" s="151"/>
      <c r="L166" s="148"/>
      <c r="M166" s="152"/>
      <c r="T166" s="153"/>
      <c r="AT166" s="149" t="s">
        <v>138</v>
      </c>
      <c r="AU166" s="149" t="s">
        <v>90</v>
      </c>
      <c r="AV166" s="12" t="s">
        <v>88</v>
      </c>
      <c r="AW166" s="12" t="s">
        <v>36</v>
      </c>
      <c r="AX166" s="12" t="s">
        <v>80</v>
      </c>
      <c r="AY166" s="149" t="s">
        <v>127</v>
      </c>
    </row>
    <row r="167" spans="2:65" s="13" customFormat="1" ht="11.25">
      <c r="B167" s="154"/>
      <c r="D167" s="144" t="s">
        <v>138</v>
      </c>
      <c r="E167" s="155" t="s">
        <v>1</v>
      </c>
      <c r="F167" s="156" t="s">
        <v>163</v>
      </c>
      <c r="H167" s="157">
        <v>5.5</v>
      </c>
      <c r="I167" s="158"/>
      <c r="L167" s="154"/>
      <c r="M167" s="159"/>
      <c r="T167" s="160"/>
      <c r="AT167" s="155" t="s">
        <v>138</v>
      </c>
      <c r="AU167" s="155" t="s">
        <v>90</v>
      </c>
      <c r="AV167" s="13" t="s">
        <v>90</v>
      </c>
      <c r="AW167" s="13" t="s">
        <v>36</v>
      </c>
      <c r="AX167" s="13" t="s">
        <v>80</v>
      </c>
      <c r="AY167" s="155" t="s">
        <v>127</v>
      </c>
    </row>
    <row r="168" spans="2:65" s="12" customFormat="1" ht="11.25">
      <c r="B168" s="148"/>
      <c r="D168" s="144" t="s">
        <v>138</v>
      </c>
      <c r="E168" s="149" t="s">
        <v>1</v>
      </c>
      <c r="F168" s="150" t="s">
        <v>164</v>
      </c>
      <c r="H168" s="149" t="s">
        <v>1</v>
      </c>
      <c r="I168" s="151"/>
      <c r="L168" s="148"/>
      <c r="M168" s="152"/>
      <c r="T168" s="153"/>
      <c r="AT168" s="149" t="s">
        <v>138</v>
      </c>
      <c r="AU168" s="149" t="s">
        <v>90</v>
      </c>
      <c r="AV168" s="12" t="s">
        <v>88</v>
      </c>
      <c r="AW168" s="12" t="s">
        <v>36</v>
      </c>
      <c r="AX168" s="12" t="s">
        <v>80</v>
      </c>
      <c r="AY168" s="149" t="s">
        <v>127</v>
      </c>
    </row>
    <row r="169" spans="2:65" s="13" customFormat="1" ht="11.25">
      <c r="B169" s="154"/>
      <c r="D169" s="144" t="s">
        <v>138</v>
      </c>
      <c r="E169" s="155" t="s">
        <v>1</v>
      </c>
      <c r="F169" s="156" t="s">
        <v>165</v>
      </c>
      <c r="H169" s="157">
        <v>1.1000000000000001</v>
      </c>
      <c r="I169" s="158"/>
      <c r="L169" s="154"/>
      <c r="M169" s="159"/>
      <c r="T169" s="160"/>
      <c r="AT169" s="155" t="s">
        <v>138</v>
      </c>
      <c r="AU169" s="155" t="s">
        <v>90</v>
      </c>
      <c r="AV169" s="13" t="s">
        <v>90</v>
      </c>
      <c r="AW169" s="13" t="s">
        <v>36</v>
      </c>
      <c r="AX169" s="13" t="s">
        <v>80</v>
      </c>
      <c r="AY169" s="155" t="s">
        <v>127</v>
      </c>
    </row>
    <row r="170" spans="2:65" s="12" customFormat="1" ht="11.25">
      <c r="B170" s="148"/>
      <c r="D170" s="144" t="s">
        <v>138</v>
      </c>
      <c r="E170" s="149" t="s">
        <v>1</v>
      </c>
      <c r="F170" s="150" t="s">
        <v>149</v>
      </c>
      <c r="H170" s="149" t="s">
        <v>1</v>
      </c>
      <c r="I170" s="151"/>
      <c r="L170" s="148"/>
      <c r="M170" s="152"/>
      <c r="T170" s="153"/>
      <c r="AT170" s="149" t="s">
        <v>138</v>
      </c>
      <c r="AU170" s="149" t="s">
        <v>90</v>
      </c>
      <c r="AV170" s="12" t="s">
        <v>88</v>
      </c>
      <c r="AW170" s="12" t="s">
        <v>36</v>
      </c>
      <c r="AX170" s="12" t="s">
        <v>80</v>
      </c>
      <c r="AY170" s="149" t="s">
        <v>127</v>
      </c>
    </row>
    <row r="171" spans="2:65" s="13" customFormat="1" ht="11.25">
      <c r="B171" s="154"/>
      <c r="D171" s="144" t="s">
        <v>138</v>
      </c>
      <c r="E171" s="155" t="s">
        <v>1</v>
      </c>
      <c r="F171" s="156" t="s">
        <v>166</v>
      </c>
      <c r="H171" s="157">
        <v>2.4</v>
      </c>
      <c r="I171" s="158"/>
      <c r="L171" s="154"/>
      <c r="M171" s="159"/>
      <c r="T171" s="160"/>
      <c r="AT171" s="155" t="s">
        <v>138</v>
      </c>
      <c r="AU171" s="155" t="s">
        <v>90</v>
      </c>
      <c r="AV171" s="13" t="s">
        <v>90</v>
      </c>
      <c r="AW171" s="13" t="s">
        <v>36</v>
      </c>
      <c r="AX171" s="13" t="s">
        <v>80</v>
      </c>
      <c r="AY171" s="155" t="s">
        <v>127</v>
      </c>
    </row>
    <row r="172" spans="2:65" s="14" customFormat="1" ht="11.25">
      <c r="B172" s="161"/>
      <c r="D172" s="144" t="s">
        <v>138</v>
      </c>
      <c r="E172" s="162" t="s">
        <v>1</v>
      </c>
      <c r="F172" s="163" t="s">
        <v>151</v>
      </c>
      <c r="H172" s="164">
        <v>84.019999999999982</v>
      </c>
      <c r="I172" s="165"/>
      <c r="L172" s="161"/>
      <c r="M172" s="166"/>
      <c r="T172" s="167"/>
      <c r="AT172" s="162" t="s">
        <v>138</v>
      </c>
      <c r="AU172" s="162" t="s">
        <v>90</v>
      </c>
      <c r="AV172" s="14" t="s">
        <v>134</v>
      </c>
      <c r="AW172" s="14" t="s">
        <v>36</v>
      </c>
      <c r="AX172" s="14" t="s">
        <v>88</v>
      </c>
      <c r="AY172" s="162" t="s">
        <v>127</v>
      </c>
    </row>
    <row r="173" spans="2:65" s="1" customFormat="1" ht="24.2" customHeight="1">
      <c r="B173" s="31"/>
      <c r="C173" s="131" t="s">
        <v>171</v>
      </c>
      <c r="D173" s="131" t="s">
        <v>129</v>
      </c>
      <c r="E173" s="132" t="s">
        <v>172</v>
      </c>
      <c r="F173" s="133" t="s">
        <v>173</v>
      </c>
      <c r="G173" s="134" t="s">
        <v>132</v>
      </c>
      <c r="H173" s="135">
        <v>28.8</v>
      </c>
      <c r="I173" s="136"/>
      <c r="J173" s="137">
        <f>ROUND(I173*H173,2)</f>
        <v>0</v>
      </c>
      <c r="K173" s="133" t="s">
        <v>133</v>
      </c>
      <c r="L173" s="31"/>
      <c r="M173" s="138" t="s">
        <v>1</v>
      </c>
      <c r="N173" s="139" t="s">
        <v>45</v>
      </c>
      <c r="P173" s="140">
        <f>O173*H173</f>
        <v>0</v>
      </c>
      <c r="Q173" s="140">
        <v>0</v>
      </c>
      <c r="R173" s="140">
        <f>Q173*H173</f>
        <v>0</v>
      </c>
      <c r="S173" s="140">
        <v>0.28999999999999998</v>
      </c>
      <c r="T173" s="141">
        <f>S173*H173</f>
        <v>8.3520000000000003</v>
      </c>
      <c r="AR173" s="142" t="s">
        <v>134</v>
      </c>
      <c r="AT173" s="142" t="s">
        <v>129</v>
      </c>
      <c r="AU173" s="142" t="s">
        <v>90</v>
      </c>
      <c r="AY173" s="16" t="s">
        <v>127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88</v>
      </c>
      <c r="BK173" s="143">
        <f>ROUND(I173*H173,2)</f>
        <v>0</v>
      </c>
      <c r="BL173" s="16" t="s">
        <v>134</v>
      </c>
      <c r="BM173" s="142" t="s">
        <v>174</v>
      </c>
    </row>
    <row r="174" spans="2:65" s="1" customFormat="1" ht="39">
      <c r="B174" s="31"/>
      <c r="D174" s="144" t="s">
        <v>136</v>
      </c>
      <c r="F174" s="145" t="s">
        <v>175</v>
      </c>
      <c r="I174" s="146"/>
      <c r="L174" s="31"/>
      <c r="M174" s="147"/>
      <c r="T174" s="55"/>
      <c r="AT174" s="16" t="s">
        <v>136</v>
      </c>
      <c r="AU174" s="16" t="s">
        <v>90</v>
      </c>
    </row>
    <row r="175" spans="2:65" s="12" customFormat="1" ht="11.25">
      <c r="B175" s="148"/>
      <c r="D175" s="144" t="s">
        <v>138</v>
      </c>
      <c r="E175" s="149" t="s">
        <v>1</v>
      </c>
      <c r="F175" s="150" t="s">
        <v>157</v>
      </c>
      <c r="H175" s="149" t="s">
        <v>1</v>
      </c>
      <c r="I175" s="151"/>
      <c r="L175" s="148"/>
      <c r="M175" s="152"/>
      <c r="T175" s="153"/>
      <c r="AT175" s="149" t="s">
        <v>138</v>
      </c>
      <c r="AU175" s="149" t="s">
        <v>90</v>
      </c>
      <c r="AV175" s="12" t="s">
        <v>88</v>
      </c>
      <c r="AW175" s="12" t="s">
        <v>36</v>
      </c>
      <c r="AX175" s="12" t="s">
        <v>80</v>
      </c>
      <c r="AY175" s="149" t="s">
        <v>127</v>
      </c>
    </row>
    <row r="176" spans="2:65" s="12" customFormat="1" ht="11.25">
      <c r="B176" s="148"/>
      <c r="D176" s="144" t="s">
        <v>138</v>
      </c>
      <c r="E176" s="149" t="s">
        <v>1</v>
      </c>
      <c r="F176" s="150" t="s">
        <v>158</v>
      </c>
      <c r="H176" s="149" t="s">
        <v>1</v>
      </c>
      <c r="I176" s="151"/>
      <c r="L176" s="148"/>
      <c r="M176" s="152"/>
      <c r="T176" s="153"/>
      <c r="AT176" s="149" t="s">
        <v>138</v>
      </c>
      <c r="AU176" s="149" t="s">
        <v>90</v>
      </c>
      <c r="AV176" s="12" t="s">
        <v>88</v>
      </c>
      <c r="AW176" s="12" t="s">
        <v>36</v>
      </c>
      <c r="AX176" s="12" t="s">
        <v>80</v>
      </c>
      <c r="AY176" s="149" t="s">
        <v>127</v>
      </c>
    </row>
    <row r="177" spans="2:65" s="13" customFormat="1" ht="11.25">
      <c r="B177" s="154"/>
      <c r="D177" s="144" t="s">
        <v>138</v>
      </c>
      <c r="E177" s="155" t="s">
        <v>1</v>
      </c>
      <c r="F177" s="156" t="s">
        <v>176</v>
      </c>
      <c r="H177" s="157">
        <v>25.3</v>
      </c>
      <c r="I177" s="158"/>
      <c r="L177" s="154"/>
      <c r="M177" s="159"/>
      <c r="T177" s="160"/>
      <c r="AT177" s="155" t="s">
        <v>138</v>
      </c>
      <c r="AU177" s="155" t="s">
        <v>90</v>
      </c>
      <c r="AV177" s="13" t="s">
        <v>90</v>
      </c>
      <c r="AW177" s="13" t="s">
        <v>36</v>
      </c>
      <c r="AX177" s="13" t="s">
        <v>80</v>
      </c>
      <c r="AY177" s="155" t="s">
        <v>127</v>
      </c>
    </row>
    <row r="178" spans="2:65" s="12" customFormat="1" ht="11.25">
      <c r="B178" s="148"/>
      <c r="D178" s="144" t="s">
        <v>138</v>
      </c>
      <c r="E178" s="149" t="s">
        <v>1</v>
      </c>
      <c r="F178" s="150" t="s">
        <v>140</v>
      </c>
      <c r="H178" s="149" t="s">
        <v>1</v>
      </c>
      <c r="I178" s="151"/>
      <c r="L178" s="148"/>
      <c r="M178" s="152"/>
      <c r="T178" s="153"/>
      <c r="AT178" s="149" t="s">
        <v>138</v>
      </c>
      <c r="AU178" s="149" t="s">
        <v>90</v>
      </c>
      <c r="AV178" s="12" t="s">
        <v>88</v>
      </c>
      <c r="AW178" s="12" t="s">
        <v>36</v>
      </c>
      <c r="AX178" s="12" t="s">
        <v>80</v>
      </c>
      <c r="AY178" s="149" t="s">
        <v>127</v>
      </c>
    </row>
    <row r="179" spans="2:65" s="13" customFormat="1" ht="11.25">
      <c r="B179" s="154"/>
      <c r="D179" s="144" t="s">
        <v>138</v>
      </c>
      <c r="E179" s="155" t="s">
        <v>1</v>
      </c>
      <c r="F179" s="156" t="s">
        <v>165</v>
      </c>
      <c r="H179" s="157">
        <v>1.1000000000000001</v>
      </c>
      <c r="I179" s="158"/>
      <c r="L179" s="154"/>
      <c r="M179" s="159"/>
      <c r="T179" s="160"/>
      <c r="AT179" s="155" t="s">
        <v>138</v>
      </c>
      <c r="AU179" s="155" t="s">
        <v>90</v>
      </c>
      <c r="AV179" s="13" t="s">
        <v>90</v>
      </c>
      <c r="AW179" s="13" t="s">
        <v>36</v>
      </c>
      <c r="AX179" s="13" t="s">
        <v>80</v>
      </c>
      <c r="AY179" s="155" t="s">
        <v>127</v>
      </c>
    </row>
    <row r="180" spans="2:65" s="12" customFormat="1" ht="11.25">
      <c r="B180" s="148"/>
      <c r="D180" s="144" t="s">
        <v>138</v>
      </c>
      <c r="E180" s="149" t="s">
        <v>1</v>
      </c>
      <c r="F180" s="150" t="s">
        <v>149</v>
      </c>
      <c r="H180" s="149" t="s">
        <v>1</v>
      </c>
      <c r="I180" s="151"/>
      <c r="L180" s="148"/>
      <c r="M180" s="152"/>
      <c r="T180" s="153"/>
      <c r="AT180" s="149" t="s">
        <v>138</v>
      </c>
      <c r="AU180" s="149" t="s">
        <v>90</v>
      </c>
      <c r="AV180" s="12" t="s">
        <v>88</v>
      </c>
      <c r="AW180" s="12" t="s">
        <v>36</v>
      </c>
      <c r="AX180" s="12" t="s">
        <v>80</v>
      </c>
      <c r="AY180" s="149" t="s">
        <v>127</v>
      </c>
    </row>
    <row r="181" spans="2:65" s="13" customFormat="1" ht="11.25">
      <c r="B181" s="154"/>
      <c r="D181" s="144" t="s">
        <v>138</v>
      </c>
      <c r="E181" s="155" t="s">
        <v>1</v>
      </c>
      <c r="F181" s="156" t="s">
        <v>166</v>
      </c>
      <c r="H181" s="157">
        <v>2.4</v>
      </c>
      <c r="I181" s="158"/>
      <c r="L181" s="154"/>
      <c r="M181" s="159"/>
      <c r="T181" s="160"/>
      <c r="AT181" s="155" t="s">
        <v>138</v>
      </c>
      <c r="AU181" s="155" t="s">
        <v>90</v>
      </c>
      <c r="AV181" s="13" t="s">
        <v>90</v>
      </c>
      <c r="AW181" s="13" t="s">
        <v>36</v>
      </c>
      <c r="AX181" s="13" t="s">
        <v>80</v>
      </c>
      <c r="AY181" s="155" t="s">
        <v>127</v>
      </c>
    </row>
    <row r="182" spans="2:65" s="14" customFormat="1" ht="11.25">
      <c r="B182" s="161"/>
      <c r="D182" s="144" t="s">
        <v>138</v>
      </c>
      <c r="E182" s="162" t="s">
        <v>1</v>
      </c>
      <c r="F182" s="163" t="s">
        <v>151</v>
      </c>
      <c r="H182" s="164">
        <v>28.8</v>
      </c>
      <c r="I182" s="165"/>
      <c r="L182" s="161"/>
      <c r="M182" s="166"/>
      <c r="T182" s="167"/>
      <c r="AT182" s="162" t="s">
        <v>138</v>
      </c>
      <c r="AU182" s="162" t="s">
        <v>90</v>
      </c>
      <c r="AV182" s="14" t="s">
        <v>134</v>
      </c>
      <c r="AW182" s="14" t="s">
        <v>36</v>
      </c>
      <c r="AX182" s="14" t="s">
        <v>88</v>
      </c>
      <c r="AY182" s="162" t="s">
        <v>127</v>
      </c>
    </row>
    <row r="183" spans="2:65" s="1" customFormat="1" ht="24.2" customHeight="1">
      <c r="B183" s="31"/>
      <c r="C183" s="131" t="s">
        <v>177</v>
      </c>
      <c r="D183" s="131" t="s">
        <v>129</v>
      </c>
      <c r="E183" s="132" t="s">
        <v>178</v>
      </c>
      <c r="F183" s="133" t="s">
        <v>179</v>
      </c>
      <c r="G183" s="134" t="s">
        <v>132</v>
      </c>
      <c r="H183" s="135">
        <v>28.8</v>
      </c>
      <c r="I183" s="136"/>
      <c r="J183" s="137">
        <f>ROUND(I183*H183,2)</f>
        <v>0</v>
      </c>
      <c r="K183" s="133" t="s">
        <v>133</v>
      </c>
      <c r="L183" s="31"/>
      <c r="M183" s="138" t="s">
        <v>1</v>
      </c>
      <c r="N183" s="139" t="s">
        <v>45</v>
      </c>
      <c r="P183" s="140">
        <f>O183*H183</f>
        <v>0</v>
      </c>
      <c r="Q183" s="140">
        <v>0</v>
      </c>
      <c r="R183" s="140">
        <f>Q183*H183</f>
        <v>0</v>
      </c>
      <c r="S183" s="140">
        <v>0.24</v>
      </c>
      <c r="T183" s="141">
        <f>S183*H183</f>
        <v>6.9119999999999999</v>
      </c>
      <c r="AR183" s="142" t="s">
        <v>134</v>
      </c>
      <c r="AT183" s="142" t="s">
        <v>129</v>
      </c>
      <c r="AU183" s="142" t="s">
        <v>90</v>
      </c>
      <c r="AY183" s="16" t="s">
        <v>127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88</v>
      </c>
      <c r="BK183" s="143">
        <f>ROUND(I183*H183,2)</f>
        <v>0</v>
      </c>
      <c r="BL183" s="16" t="s">
        <v>134</v>
      </c>
      <c r="BM183" s="142" t="s">
        <v>180</v>
      </c>
    </row>
    <row r="184" spans="2:65" s="1" customFormat="1" ht="39">
      <c r="B184" s="31"/>
      <c r="D184" s="144" t="s">
        <v>136</v>
      </c>
      <c r="F184" s="145" t="s">
        <v>181</v>
      </c>
      <c r="I184" s="146"/>
      <c r="L184" s="31"/>
      <c r="M184" s="147"/>
      <c r="T184" s="55"/>
      <c r="AT184" s="16" t="s">
        <v>136</v>
      </c>
      <c r="AU184" s="16" t="s">
        <v>90</v>
      </c>
    </row>
    <row r="185" spans="2:65" s="12" customFormat="1" ht="11.25">
      <c r="B185" s="148"/>
      <c r="D185" s="144" t="s">
        <v>138</v>
      </c>
      <c r="E185" s="149" t="s">
        <v>1</v>
      </c>
      <c r="F185" s="150" t="s">
        <v>157</v>
      </c>
      <c r="H185" s="149" t="s">
        <v>1</v>
      </c>
      <c r="I185" s="151"/>
      <c r="L185" s="148"/>
      <c r="M185" s="152"/>
      <c r="T185" s="153"/>
      <c r="AT185" s="149" t="s">
        <v>138</v>
      </c>
      <c r="AU185" s="149" t="s">
        <v>90</v>
      </c>
      <c r="AV185" s="12" t="s">
        <v>88</v>
      </c>
      <c r="AW185" s="12" t="s">
        <v>36</v>
      </c>
      <c r="AX185" s="12" t="s">
        <v>80</v>
      </c>
      <c r="AY185" s="149" t="s">
        <v>127</v>
      </c>
    </row>
    <row r="186" spans="2:65" s="12" customFormat="1" ht="11.25">
      <c r="B186" s="148"/>
      <c r="D186" s="144" t="s">
        <v>138</v>
      </c>
      <c r="E186" s="149" t="s">
        <v>1</v>
      </c>
      <c r="F186" s="150" t="s">
        <v>158</v>
      </c>
      <c r="H186" s="149" t="s">
        <v>1</v>
      </c>
      <c r="I186" s="151"/>
      <c r="L186" s="148"/>
      <c r="M186" s="152"/>
      <c r="T186" s="153"/>
      <c r="AT186" s="149" t="s">
        <v>138</v>
      </c>
      <c r="AU186" s="149" t="s">
        <v>90</v>
      </c>
      <c r="AV186" s="12" t="s">
        <v>88</v>
      </c>
      <c r="AW186" s="12" t="s">
        <v>36</v>
      </c>
      <c r="AX186" s="12" t="s">
        <v>80</v>
      </c>
      <c r="AY186" s="149" t="s">
        <v>127</v>
      </c>
    </row>
    <row r="187" spans="2:65" s="13" customFormat="1" ht="11.25">
      <c r="B187" s="154"/>
      <c r="D187" s="144" t="s">
        <v>138</v>
      </c>
      <c r="E187" s="155" t="s">
        <v>1</v>
      </c>
      <c r="F187" s="156" t="s">
        <v>176</v>
      </c>
      <c r="H187" s="157">
        <v>25.3</v>
      </c>
      <c r="I187" s="158"/>
      <c r="L187" s="154"/>
      <c r="M187" s="159"/>
      <c r="T187" s="160"/>
      <c r="AT187" s="155" t="s">
        <v>138</v>
      </c>
      <c r="AU187" s="155" t="s">
        <v>90</v>
      </c>
      <c r="AV187" s="13" t="s">
        <v>90</v>
      </c>
      <c r="AW187" s="13" t="s">
        <v>36</v>
      </c>
      <c r="AX187" s="13" t="s">
        <v>80</v>
      </c>
      <c r="AY187" s="155" t="s">
        <v>127</v>
      </c>
    </row>
    <row r="188" spans="2:65" s="12" customFormat="1" ht="11.25">
      <c r="B188" s="148"/>
      <c r="D188" s="144" t="s">
        <v>138</v>
      </c>
      <c r="E188" s="149" t="s">
        <v>1</v>
      </c>
      <c r="F188" s="150" t="s">
        <v>140</v>
      </c>
      <c r="H188" s="149" t="s">
        <v>1</v>
      </c>
      <c r="I188" s="151"/>
      <c r="L188" s="148"/>
      <c r="M188" s="152"/>
      <c r="T188" s="153"/>
      <c r="AT188" s="149" t="s">
        <v>138</v>
      </c>
      <c r="AU188" s="149" t="s">
        <v>90</v>
      </c>
      <c r="AV188" s="12" t="s">
        <v>88</v>
      </c>
      <c r="AW188" s="12" t="s">
        <v>36</v>
      </c>
      <c r="AX188" s="12" t="s">
        <v>80</v>
      </c>
      <c r="AY188" s="149" t="s">
        <v>127</v>
      </c>
    </row>
    <row r="189" spans="2:65" s="13" customFormat="1" ht="11.25">
      <c r="B189" s="154"/>
      <c r="D189" s="144" t="s">
        <v>138</v>
      </c>
      <c r="E189" s="155" t="s">
        <v>1</v>
      </c>
      <c r="F189" s="156" t="s">
        <v>165</v>
      </c>
      <c r="H189" s="157">
        <v>1.1000000000000001</v>
      </c>
      <c r="I189" s="158"/>
      <c r="L189" s="154"/>
      <c r="M189" s="159"/>
      <c r="T189" s="160"/>
      <c r="AT189" s="155" t="s">
        <v>138</v>
      </c>
      <c r="AU189" s="155" t="s">
        <v>90</v>
      </c>
      <c r="AV189" s="13" t="s">
        <v>90</v>
      </c>
      <c r="AW189" s="13" t="s">
        <v>36</v>
      </c>
      <c r="AX189" s="13" t="s">
        <v>80</v>
      </c>
      <c r="AY189" s="155" t="s">
        <v>127</v>
      </c>
    </row>
    <row r="190" spans="2:65" s="12" customFormat="1" ht="11.25">
      <c r="B190" s="148"/>
      <c r="D190" s="144" t="s">
        <v>138</v>
      </c>
      <c r="E190" s="149" t="s">
        <v>1</v>
      </c>
      <c r="F190" s="150" t="s">
        <v>149</v>
      </c>
      <c r="H190" s="149" t="s">
        <v>1</v>
      </c>
      <c r="I190" s="151"/>
      <c r="L190" s="148"/>
      <c r="M190" s="152"/>
      <c r="T190" s="153"/>
      <c r="AT190" s="149" t="s">
        <v>138</v>
      </c>
      <c r="AU190" s="149" t="s">
        <v>90</v>
      </c>
      <c r="AV190" s="12" t="s">
        <v>88</v>
      </c>
      <c r="AW190" s="12" t="s">
        <v>36</v>
      </c>
      <c r="AX190" s="12" t="s">
        <v>80</v>
      </c>
      <c r="AY190" s="149" t="s">
        <v>127</v>
      </c>
    </row>
    <row r="191" spans="2:65" s="13" customFormat="1" ht="11.25">
      <c r="B191" s="154"/>
      <c r="D191" s="144" t="s">
        <v>138</v>
      </c>
      <c r="E191" s="155" t="s">
        <v>1</v>
      </c>
      <c r="F191" s="156" t="s">
        <v>166</v>
      </c>
      <c r="H191" s="157">
        <v>2.4</v>
      </c>
      <c r="I191" s="158"/>
      <c r="L191" s="154"/>
      <c r="M191" s="159"/>
      <c r="T191" s="160"/>
      <c r="AT191" s="155" t="s">
        <v>138</v>
      </c>
      <c r="AU191" s="155" t="s">
        <v>90</v>
      </c>
      <c r="AV191" s="13" t="s">
        <v>90</v>
      </c>
      <c r="AW191" s="13" t="s">
        <v>36</v>
      </c>
      <c r="AX191" s="13" t="s">
        <v>80</v>
      </c>
      <c r="AY191" s="155" t="s">
        <v>127</v>
      </c>
    </row>
    <row r="192" spans="2:65" s="14" customFormat="1" ht="11.25">
      <c r="B192" s="161"/>
      <c r="D192" s="144" t="s">
        <v>138</v>
      </c>
      <c r="E192" s="162" t="s">
        <v>1</v>
      </c>
      <c r="F192" s="163" t="s">
        <v>151</v>
      </c>
      <c r="H192" s="164">
        <v>28.8</v>
      </c>
      <c r="I192" s="165"/>
      <c r="L192" s="161"/>
      <c r="M192" s="166"/>
      <c r="T192" s="167"/>
      <c r="AT192" s="162" t="s">
        <v>138</v>
      </c>
      <c r="AU192" s="162" t="s">
        <v>90</v>
      </c>
      <c r="AV192" s="14" t="s">
        <v>134</v>
      </c>
      <c r="AW192" s="14" t="s">
        <v>36</v>
      </c>
      <c r="AX192" s="14" t="s">
        <v>88</v>
      </c>
      <c r="AY192" s="162" t="s">
        <v>127</v>
      </c>
    </row>
    <row r="193" spans="2:65" s="1" customFormat="1" ht="24.2" customHeight="1">
      <c r="B193" s="31"/>
      <c r="C193" s="131" t="s">
        <v>182</v>
      </c>
      <c r="D193" s="131" t="s">
        <v>129</v>
      </c>
      <c r="E193" s="132" t="s">
        <v>183</v>
      </c>
      <c r="F193" s="133" t="s">
        <v>184</v>
      </c>
      <c r="G193" s="134" t="s">
        <v>132</v>
      </c>
      <c r="H193" s="135">
        <v>490</v>
      </c>
      <c r="I193" s="136"/>
      <c r="J193" s="137">
        <f>ROUND(I193*H193,2)</f>
        <v>0</v>
      </c>
      <c r="K193" s="133" t="s">
        <v>133</v>
      </c>
      <c r="L193" s="31"/>
      <c r="M193" s="138" t="s">
        <v>1</v>
      </c>
      <c r="N193" s="139" t="s">
        <v>45</v>
      </c>
      <c r="P193" s="140">
        <f>O193*H193</f>
        <v>0</v>
      </c>
      <c r="Q193" s="140">
        <v>9.0000000000000006E-5</v>
      </c>
      <c r="R193" s="140">
        <f>Q193*H193</f>
        <v>4.41E-2</v>
      </c>
      <c r="S193" s="140">
        <v>0.115</v>
      </c>
      <c r="T193" s="141">
        <f>S193*H193</f>
        <v>56.35</v>
      </c>
      <c r="AR193" s="142" t="s">
        <v>134</v>
      </c>
      <c r="AT193" s="142" t="s">
        <v>129</v>
      </c>
      <c r="AU193" s="142" t="s">
        <v>90</v>
      </c>
      <c r="AY193" s="16" t="s">
        <v>127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88</v>
      </c>
      <c r="BK193" s="143">
        <f>ROUND(I193*H193,2)</f>
        <v>0</v>
      </c>
      <c r="BL193" s="16" t="s">
        <v>134</v>
      </c>
      <c r="BM193" s="142" t="s">
        <v>185</v>
      </c>
    </row>
    <row r="194" spans="2:65" s="1" customFormat="1" ht="29.25">
      <c r="B194" s="31"/>
      <c r="D194" s="144" t="s">
        <v>136</v>
      </c>
      <c r="F194" s="145" t="s">
        <v>186</v>
      </c>
      <c r="I194" s="146"/>
      <c r="L194" s="31"/>
      <c r="M194" s="147"/>
      <c r="T194" s="55"/>
      <c r="AT194" s="16" t="s">
        <v>136</v>
      </c>
      <c r="AU194" s="16" t="s">
        <v>90</v>
      </c>
    </row>
    <row r="195" spans="2:65" s="12" customFormat="1" ht="11.25">
      <c r="B195" s="148"/>
      <c r="D195" s="144" t="s">
        <v>138</v>
      </c>
      <c r="E195" s="149" t="s">
        <v>1</v>
      </c>
      <c r="F195" s="150" t="s">
        <v>157</v>
      </c>
      <c r="H195" s="149" t="s">
        <v>1</v>
      </c>
      <c r="I195" s="151"/>
      <c r="L195" s="148"/>
      <c r="M195" s="152"/>
      <c r="T195" s="153"/>
      <c r="AT195" s="149" t="s">
        <v>138</v>
      </c>
      <c r="AU195" s="149" t="s">
        <v>90</v>
      </c>
      <c r="AV195" s="12" t="s">
        <v>88</v>
      </c>
      <c r="AW195" s="12" t="s">
        <v>36</v>
      </c>
      <c r="AX195" s="12" t="s">
        <v>80</v>
      </c>
      <c r="AY195" s="149" t="s">
        <v>127</v>
      </c>
    </row>
    <row r="196" spans="2:65" s="12" customFormat="1" ht="11.25">
      <c r="B196" s="148"/>
      <c r="D196" s="144" t="s">
        <v>138</v>
      </c>
      <c r="E196" s="149" t="s">
        <v>1</v>
      </c>
      <c r="F196" s="150" t="s">
        <v>187</v>
      </c>
      <c r="H196" s="149" t="s">
        <v>1</v>
      </c>
      <c r="I196" s="151"/>
      <c r="L196" s="148"/>
      <c r="M196" s="152"/>
      <c r="T196" s="153"/>
      <c r="AT196" s="149" t="s">
        <v>138</v>
      </c>
      <c r="AU196" s="149" t="s">
        <v>90</v>
      </c>
      <c r="AV196" s="12" t="s">
        <v>88</v>
      </c>
      <c r="AW196" s="12" t="s">
        <v>36</v>
      </c>
      <c r="AX196" s="12" t="s">
        <v>80</v>
      </c>
      <c r="AY196" s="149" t="s">
        <v>127</v>
      </c>
    </row>
    <row r="197" spans="2:65" s="13" customFormat="1" ht="11.25">
      <c r="B197" s="154"/>
      <c r="D197" s="144" t="s">
        <v>138</v>
      </c>
      <c r="E197" s="155" t="s">
        <v>1</v>
      </c>
      <c r="F197" s="156" t="s">
        <v>188</v>
      </c>
      <c r="H197" s="157">
        <v>490</v>
      </c>
      <c r="I197" s="158"/>
      <c r="L197" s="154"/>
      <c r="M197" s="159"/>
      <c r="T197" s="160"/>
      <c r="AT197" s="155" t="s">
        <v>138</v>
      </c>
      <c r="AU197" s="155" t="s">
        <v>90</v>
      </c>
      <c r="AV197" s="13" t="s">
        <v>90</v>
      </c>
      <c r="AW197" s="13" t="s">
        <v>36</v>
      </c>
      <c r="AX197" s="13" t="s">
        <v>80</v>
      </c>
      <c r="AY197" s="155" t="s">
        <v>127</v>
      </c>
    </row>
    <row r="198" spans="2:65" s="14" customFormat="1" ht="11.25">
      <c r="B198" s="161"/>
      <c r="D198" s="144" t="s">
        <v>138</v>
      </c>
      <c r="E198" s="162" t="s">
        <v>1</v>
      </c>
      <c r="F198" s="163" t="s">
        <v>151</v>
      </c>
      <c r="H198" s="164">
        <v>490</v>
      </c>
      <c r="I198" s="165"/>
      <c r="L198" s="161"/>
      <c r="M198" s="166"/>
      <c r="T198" s="167"/>
      <c r="AT198" s="162" t="s">
        <v>138</v>
      </c>
      <c r="AU198" s="162" t="s">
        <v>90</v>
      </c>
      <c r="AV198" s="14" t="s">
        <v>134</v>
      </c>
      <c r="AW198" s="14" t="s">
        <v>36</v>
      </c>
      <c r="AX198" s="14" t="s">
        <v>88</v>
      </c>
      <c r="AY198" s="162" t="s">
        <v>127</v>
      </c>
    </row>
    <row r="199" spans="2:65" s="1" customFormat="1" ht="16.5" customHeight="1">
      <c r="B199" s="31"/>
      <c r="C199" s="131" t="s">
        <v>189</v>
      </c>
      <c r="D199" s="131" t="s">
        <v>129</v>
      </c>
      <c r="E199" s="132" t="s">
        <v>190</v>
      </c>
      <c r="F199" s="133" t="s">
        <v>191</v>
      </c>
      <c r="G199" s="134" t="s">
        <v>192</v>
      </c>
      <c r="H199" s="135">
        <v>12</v>
      </c>
      <c r="I199" s="136"/>
      <c r="J199" s="137">
        <f>ROUND(I199*H199,2)</f>
        <v>0</v>
      </c>
      <c r="K199" s="133" t="s">
        <v>133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0</v>
      </c>
      <c r="R199" s="140">
        <f>Q199*H199</f>
        <v>0</v>
      </c>
      <c r="S199" s="140">
        <v>0.28999999999999998</v>
      </c>
      <c r="T199" s="141">
        <f>S199*H199</f>
        <v>3.4799999999999995</v>
      </c>
      <c r="AR199" s="142" t="s">
        <v>134</v>
      </c>
      <c r="AT199" s="142" t="s">
        <v>129</v>
      </c>
      <c r="AU199" s="142" t="s">
        <v>90</v>
      </c>
      <c r="AY199" s="16" t="s">
        <v>127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88</v>
      </c>
      <c r="BK199" s="143">
        <f>ROUND(I199*H199,2)</f>
        <v>0</v>
      </c>
      <c r="BL199" s="16" t="s">
        <v>134</v>
      </c>
      <c r="BM199" s="142" t="s">
        <v>193</v>
      </c>
    </row>
    <row r="200" spans="2:65" s="1" customFormat="1" ht="11.25">
      <c r="B200" s="31"/>
      <c r="D200" s="144" t="s">
        <v>136</v>
      </c>
      <c r="F200" s="145" t="s">
        <v>191</v>
      </c>
      <c r="I200" s="146"/>
      <c r="L200" s="31"/>
      <c r="M200" s="147"/>
      <c r="T200" s="55"/>
      <c r="AT200" s="16" t="s">
        <v>136</v>
      </c>
      <c r="AU200" s="16" t="s">
        <v>90</v>
      </c>
    </row>
    <row r="201" spans="2:65" s="12" customFormat="1" ht="11.25">
      <c r="B201" s="148"/>
      <c r="D201" s="144" t="s">
        <v>138</v>
      </c>
      <c r="E201" s="149" t="s">
        <v>1</v>
      </c>
      <c r="F201" s="150" t="s">
        <v>194</v>
      </c>
      <c r="H201" s="149" t="s">
        <v>1</v>
      </c>
      <c r="I201" s="151"/>
      <c r="L201" s="148"/>
      <c r="M201" s="152"/>
      <c r="T201" s="153"/>
      <c r="AT201" s="149" t="s">
        <v>138</v>
      </c>
      <c r="AU201" s="149" t="s">
        <v>90</v>
      </c>
      <c r="AV201" s="12" t="s">
        <v>88</v>
      </c>
      <c r="AW201" s="12" t="s">
        <v>36</v>
      </c>
      <c r="AX201" s="12" t="s">
        <v>80</v>
      </c>
      <c r="AY201" s="149" t="s">
        <v>127</v>
      </c>
    </row>
    <row r="202" spans="2:65" s="12" customFormat="1" ht="11.25">
      <c r="B202" s="148"/>
      <c r="D202" s="144" t="s">
        <v>138</v>
      </c>
      <c r="E202" s="149" t="s">
        <v>1</v>
      </c>
      <c r="F202" s="150" t="s">
        <v>158</v>
      </c>
      <c r="H202" s="149" t="s">
        <v>1</v>
      </c>
      <c r="I202" s="151"/>
      <c r="L202" s="148"/>
      <c r="M202" s="152"/>
      <c r="T202" s="153"/>
      <c r="AT202" s="149" t="s">
        <v>138</v>
      </c>
      <c r="AU202" s="149" t="s">
        <v>90</v>
      </c>
      <c r="AV202" s="12" t="s">
        <v>88</v>
      </c>
      <c r="AW202" s="12" t="s">
        <v>36</v>
      </c>
      <c r="AX202" s="12" t="s">
        <v>80</v>
      </c>
      <c r="AY202" s="149" t="s">
        <v>127</v>
      </c>
    </row>
    <row r="203" spans="2:65" s="13" customFormat="1" ht="11.25">
      <c r="B203" s="154"/>
      <c r="D203" s="144" t="s">
        <v>138</v>
      </c>
      <c r="E203" s="155" t="s">
        <v>1</v>
      </c>
      <c r="F203" s="156" t="s">
        <v>195</v>
      </c>
      <c r="H203" s="157">
        <v>4</v>
      </c>
      <c r="I203" s="158"/>
      <c r="L203" s="154"/>
      <c r="M203" s="159"/>
      <c r="T203" s="160"/>
      <c r="AT203" s="155" t="s">
        <v>138</v>
      </c>
      <c r="AU203" s="155" t="s">
        <v>90</v>
      </c>
      <c r="AV203" s="13" t="s">
        <v>90</v>
      </c>
      <c r="AW203" s="13" t="s">
        <v>36</v>
      </c>
      <c r="AX203" s="13" t="s">
        <v>80</v>
      </c>
      <c r="AY203" s="155" t="s">
        <v>127</v>
      </c>
    </row>
    <row r="204" spans="2:65" s="12" customFormat="1" ht="11.25">
      <c r="B204" s="148"/>
      <c r="D204" s="144" t="s">
        <v>138</v>
      </c>
      <c r="E204" s="149" t="s">
        <v>1</v>
      </c>
      <c r="F204" s="150" t="s">
        <v>140</v>
      </c>
      <c r="H204" s="149" t="s">
        <v>1</v>
      </c>
      <c r="I204" s="151"/>
      <c r="L204" s="148"/>
      <c r="M204" s="152"/>
      <c r="T204" s="153"/>
      <c r="AT204" s="149" t="s">
        <v>138</v>
      </c>
      <c r="AU204" s="149" t="s">
        <v>90</v>
      </c>
      <c r="AV204" s="12" t="s">
        <v>88</v>
      </c>
      <c r="AW204" s="12" t="s">
        <v>36</v>
      </c>
      <c r="AX204" s="12" t="s">
        <v>80</v>
      </c>
      <c r="AY204" s="149" t="s">
        <v>127</v>
      </c>
    </row>
    <row r="205" spans="2:65" s="13" customFormat="1" ht="11.25">
      <c r="B205" s="154"/>
      <c r="D205" s="144" t="s">
        <v>138</v>
      </c>
      <c r="E205" s="155" t="s">
        <v>1</v>
      </c>
      <c r="F205" s="156" t="s">
        <v>90</v>
      </c>
      <c r="H205" s="157">
        <v>2</v>
      </c>
      <c r="I205" s="158"/>
      <c r="L205" s="154"/>
      <c r="M205" s="159"/>
      <c r="T205" s="160"/>
      <c r="AT205" s="155" t="s">
        <v>138</v>
      </c>
      <c r="AU205" s="155" t="s">
        <v>90</v>
      </c>
      <c r="AV205" s="13" t="s">
        <v>90</v>
      </c>
      <c r="AW205" s="13" t="s">
        <v>36</v>
      </c>
      <c r="AX205" s="13" t="s">
        <v>80</v>
      </c>
      <c r="AY205" s="155" t="s">
        <v>127</v>
      </c>
    </row>
    <row r="206" spans="2:65" s="12" customFormat="1" ht="11.25">
      <c r="B206" s="148"/>
      <c r="D206" s="144" t="s">
        <v>138</v>
      </c>
      <c r="E206" s="149" t="s">
        <v>1</v>
      </c>
      <c r="F206" s="150" t="s">
        <v>161</v>
      </c>
      <c r="H206" s="149" t="s">
        <v>1</v>
      </c>
      <c r="I206" s="151"/>
      <c r="L206" s="148"/>
      <c r="M206" s="152"/>
      <c r="T206" s="153"/>
      <c r="AT206" s="149" t="s">
        <v>138</v>
      </c>
      <c r="AU206" s="149" t="s">
        <v>90</v>
      </c>
      <c r="AV206" s="12" t="s">
        <v>88</v>
      </c>
      <c r="AW206" s="12" t="s">
        <v>36</v>
      </c>
      <c r="AX206" s="12" t="s">
        <v>80</v>
      </c>
      <c r="AY206" s="149" t="s">
        <v>127</v>
      </c>
    </row>
    <row r="207" spans="2:65" s="13" customFormat="1" ht="11.25">
      <c r="B207" s="154"/>
      <c r="D207" s="144" t="s">
        <v>138</v>
      </c>
      <c r="E207" s="155" t="s">
        <v>1</v>
      </c>
      <c r="F207" s="156" t="s">
        <v>90</v>
      </c>
      <c r="H207" s="157">
        <v>2</v>
      </c>
      <c r="I207" s="158"/>
      <c r="L207" s="154"/>
      <c r="M207" s="159"/>
      <c r="T207" s="160"/>
      <c r="AT207" s="155" t="s">
        <v>138</v>
      </c>
      <c r="AU207" s="155" t="s">
        <v>90</v>
      </c>
      <c r="AV207" s="13" t="s">
        <v>90</v>
      </c>
      <c r="AW207" s="13" t="s">
        <v>36</v>
      </c>
      <c r="AX207" s="13" t="s">
        <v>80</v>
      </c>
      <c r="AY207" s="155" t="s">
        <v>127</v>
      </c>
    </row>
    <row r="208" spans="2:65" s="12" customFormat="1" ht="11.25">
      <c r="B208" s="148"/>
      <c r="D208" s="144" t="s">
        <v>138</v>
      </c>
      <c r="E208" s="149" t="s">
        <v>1</v>
      </c>
      <c r="F208" s="150" t="s">
        <v>149</v>
      </c>
      <c r="H208" s="149" t="s">
        <v>1</v>
      </c>
      <c r="I208" s="151"/>
      <c r="L208" s="148"/>
      <c r="M208" s="152"/>
      <c r="T208" s="153"/>
      <c r="AT208" s="149" t="s">
        <v>138</v>
      </c>
      <c r="AU208" s="149" t="s">
        <v>90</v>
      </c>
      <c r="AV208" s="12" t="s">
        <v>88</v>
      </c>
      <c r="AW208" s="12" t="s">
        <v>36</v>
      </c>
      <c r="AX208" s="12" t="s">
        <v>80</v>
      </c>
      <c r="AY208" s="149" t="s">
        <v>127</v>
      </c>
    </row>
    <row r="209" spans="2:65" s="13" customFormat="1" ht="11.25">
      <c r="B209" s="154"/>
      <c r="D209" s="144" t="s">
        <v>138</v>
      </c>
      <c r="E209" s="155" t="s">
        <v>1</v>
      </c>
      <c r="F209" s="156" t="s">
        <v>195</v>
      </c>
      <c r="H209" s="157">
        <v>4</v>
      </c>
      <c r="I209" s="158"/>
      <c r="L209" s="154"/>
      <c r="M209" s="159"/>
      <c r="T209" s="160"/>
      <c r="AT209" s="155" t="s">
        <v>138</v>
      </c>
      <c r="AU209" s="155" t="s">
        <v>90</v>
      </c>
      <c r="AV209" s="13" t="s">
        <v>90</v>
      </c>
      <c r="AW209" s="13" t="s">
        <v>36</v>
      </c>
      <c r="AX209" s="13" t="s">
        <v>80</v>
      </c>
      <c r="AY209" s="155" t="s">
        <v>127</v>
      </c>
    </row>
    <row r="210" spans="2:65" s="14" customFormat="1" ht="11.25">
      <c r="B210" s="161"/>
      <c r="D210" s="144" t="s">
        <v>138</v>
      </c>
      <c r="E210" s="162" t="s">
        <v>1</v>
      </c>
      <c r="F210" s="163" t="s">
        <v>151</v>
      </c>
      <c r="H210" s="164">
        <v>12</v>
      </c>
      <c r="I210" s="165"/>
      <c r="L210" s="161"/>
      <c r="M210" s="166"/>
      <c r="T210" s="167"/>
      <c r="AT210" s="162" t="s">
        <v>138</v>
      </c>
      <c r="AU210" s="162" t="s">
        <v>90</v>
      </c>
      <c r="AV210" s="14" t="s">
        <v>134</v>
      </c>
      <c r="AW210" s="14" t="s">
        <v>36</v>
      </c>
      <c r="AX210" s="14" t="s">
        <v>88</v>
      </c>
      <c r="AY210" s="162" t="s">
        <v>127</v>
      </c>
    </row>
    <row r="211" spans="2:65" s="1" customFormat="1" ht="16.5" customHeight="1">
      <c r="B211" s="31"/>
      <c r="C211" s="131" t="s">
        <v>196</v>
      </c>
      <c r="D211" s="131" t="s">
        <v>129</v>
      </c>
      <c r="E211" s="132" t="s">
        <v>197</v>
      </c>
      <c r="F211" s="133" t="s">
        <v>198</v>
      </c>
      <c r="G211" s="134" t="s">
        <v>192</v>
      </c>
      <c r="H211" s="135">
        <v>85</v>
      </c>
      <c r="I211" s="136"/>
      <c r="J211" s="137">
        <f>ROUND(I211*H211,2)</f>
        <v>0</v>
      </c>
      <c r="K211" s="133" t="s">
        <v>1</v>
      </c>
      <c r="L211" s="31"/>
      <c r="M211" s="138" t="s">
        <v>1</v>
      </c>
      <c r="N211" s="139" t="s">
        <v>45</v>
      </c>
      <c r="P211" s="140">
        <f>O211*H211</f>
        <v>0</v>
      </c>
      <c r="Q211" s="140">
        <v>9.5200000000000007E-3</v>
      </c>
      <c r="R211" s="140">
        <f>Q211*H211</f>
        <v>0.80920000000000003</v>
      </c>
      <c r="S211" s="140">
        <v>0</v>
      </c>
      <c r="T211" s="141">
        <f>S211*H211</f>
        <v>0</v>
      </c>
      <c r="AR211" s="142" t="s">
        <v>134</v>
      </c>
      <c r="AT211" s="142" t="s">
        <v>129</v>
      </c>
      <c r="AU211" s="142" t="s">
        <v>90</v>
      </c>
      <c r="AY211" s="16" t="s">
        <v>127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88</v>
      </c>
      <c r="BK211" s="143">
        <f>ROUND(I211*H211,2)</f>
        <v>0</v>
      </c>
      <c r="BL211" s="16" t="s">
        <v>134</v>
      </c>
      <c r="BM211" s="142" t="s">
        <v>199</v>
      </c>
    </row>
    <row r="212" spans="2:65" s="1" customFormat="1" ht="11.25">
      <c r="B212" s="31"/>
      <c r="D212" s="144" t="s">
        <v>136</v>
      </c>
      <c r="F212" s="145" t="s">
        <v>198</v>
      </c>
      <c r="I212" s="146"/>
      <c r="L212" s="31"/>
      <c r="M212" s="147"/>
      <c r="T212" s="55"/>
      <c r="AT212" s="16" t="s">
        <v>136</v>
      </c>
      <c r="AU212" s="16" t="s">
        <v>90</v>
      </c>
    </row>
    <row r="213" spans="2:65" s="12" customFormat="1" ht="11.25">
      <c r="B213" s="148"/>
      <c r="D213" s="144" t="s">
        <v>138</v>
      </c>
      <c r="E213" s="149" t="s">
        <v>1</v>
      </c>
      <c r="F213" s="150" t="s">
        <v>200</v>
      </c>
      <c r="H213" s="149" t="s">
        <v>1</v>
      </c>
      <c r="I213" s="151"/>
      <c r="L213" s="148"/>
      <c r="M213" s="152"/>
      <c r="T213" s="153"/>
      <c r="AT213" s="149" t="s">
        <v>138</v>
      </c>
      <c r="AU213" s="149" t="s">
        <v>90</v>
      </c>
      <c r="AV213" s="12" t="s">
        <v>88</v>
      </c>
      <c r="AW213" s="12" t="s">
        <v>36</v>
      </c>
      <c r="AX213" s="12" t="s">
        <v>80</v>
      </c>
      <c r="AY213" s="149" t="s">
        <v>127</v>
      </c>
    </row>
    <row r="214" spans="2:65" s="13" customFormat="1" ht="11.25">
      <c r="B214" s="154"/>
      <c r="D214" s="144" t="s">
        <v>138</v>
      </c>
      <c r="E214" s="155" t="s">
        <v>1</v>
      </c>
      <c r="F214" s="156" t="s">
        <v>201</v>
      </c>
      <c r="H214" s="157">
        <v>85</v>
      </c>
      <c r="I214" s="158"/>
      <c r="L214" s="154"/>
      <c r="M214" s="159"/>
      <c r="T214" s="160"/>
      <c r="AT214" s="155" t="s">
        <v>138</v>
      </c>
      <c r="AU214" s="155" t="s">
        <v>90</v>
      </c>
      <c r="AV214" s="13" t="s">
        <v>90</v>
      </c>
      <c r="AW214" s="13" t="s">
        <v>36</v>
      </c>
      <c r="AX214" s="13" t="s">
        <v>88</v>
      </c>
      <c r="AY214" s="155" t="s">
        <v>127</v>
      </c>
    </row>
    <row r="215" spans="2:65" s="1" customFormat="1" ht="24.2" customHeight="1">
      <c r="B215" s="31"/>
      <c r="C215" s="131" t="s">
        <v>202</v>
      </c>
      <c r="D215" s="131" t="s">
        <v>129</v>
      </c>
      <c r="E215" s="132" t="s">
        <v>203</v>
      </c>
      <c r="F215" s="133" t="s">
        <v>204</v>
      </c>
      <c r="G215" s="134" t="s">
        <v>205</v>
      </c>
      <c r="H215" s="135">
        <v>240</v>
      </c>
      <c r="I215" s="136"/>
      <c r="J215" s="137">
        <f>ROUND(I215*H215,2)</f>
        <v>0</v>
      </c>
      <c r="K215" s="133" t="s">
        <v>133</v>
      </c>
      <c r="L215" s="31"/>
      <c r="M215" s="138" t="s">
        <v>1</v>
      </c>
      <c r="N215" s="139" t="s">
        <v>45</v>
      </c>
      <c r="P215" s="140">
        <f>O215*H215</f>
        <v>0</v>
      </c>
      <c r="Q215" s="140">
        <v>3.0000000000000001E-5</v>
      </c>
      <c r="R215" s="140">
        <f>Q215*H215</f>
        <v>7.1999999999999998E-3</v>
      </c>
      <c r="S215" s="140">
        <v>0</v>
      </c>
      <c r="T215" s="141">
        <f>S215*H215</f>
        <v>0</v>
      </c>
      <c r="AR215" s="142" t="s">
        <v>134</v>
      </c>
      <c r="AT215" s="142" t="s">
        <v>129</v>
      </c>
      <c r="AU215" s="142" t="s">
        <v>90</v>
      </c>
      <c r="AY215" s="16" t="s">
        <v>127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88</v>
      </c>
      <c r="BK215" s="143">
        <f>ROUND(I215*H215,2)</f>
        <v>0</v>
      </c>
      <c r="BL215" s="16" t="s">
        <v>134</v>
      </c>
      <c r="BM215" s="142" t="s">
        <v>206</v>
      </c>
    </row>
    <row r="216" spans="2:65" s="1" customFormat="1" ht="19.5">
      <c r="B216" s="31"/>
      <c r="D216" s="144" t="s">
        <v>136</v>
      </c>
      <c r="F216" s="145" t="s">
        <v>207</v>
      </c>
      <c r="I216" s="146"/>
      <c r="L216" s="31"/>
      <c r="M216" s="147"/>
      <c r="T216" s="55"/>
      <c r="AT216" s="16" t="s">
        <v>136</v>
      </c>
      <c r="AU216" s="16" t="s">
        <v>90</v>
      </c>
    </row>
    <row r="217" spans="2:65" s="12" customFormat="1" ht="11.25">
      <c r="B217" s="148"/>
      <c r="D217" s="144" t="s">
        <v>138</v>
      </c>
      <c r="E217" s="149" t="s">
        <v>1</v>
      </c>
      <c r="F217" s="150" t="s">
        <v>208</v>
      </c>
      <c r="H217" s="149" t="s">
        <v>1</v>
      </c>
      <c r="I217" s="151"/>
      <c r="L217" s="148"/>
      <c r="M217" s="152"/>
      <c r="T217" s="153"/>
      <c r="AT217" s="149" t="s">
        <v>138</v>
      </c>
      <c r="AU217" s="149" t="s">
        <v>90</v>
      </c>
      <c r="AV217" s="12" t="s">
        <v>88</v>
      </c>
      <c r="AW217" s="12" t="s">
        <v>36</v>
      </c>
      <c r="AX217" s="12" t="s">
        <v>80</v>
      </c>
      <c r="AY217" s="149" t="s">
        <v>127</v>
      </c>
    </row>
    <row r="218" spans="2:65" s="13" customFormat="1" ht="11.25">
      <c r="B218" s="154"/>
      <c r="D218" s="144" t="s">
        <v>138</v>
      </c>
      <c r="E218" s="155" t="s">
        <v>1</v>
      </c>
      <c r="F218" s="156" t="s">
        <v>209</v>
      </c>
      <c r="H218" s="157">
        <v>240</v>
      </c>
      <c r="I218" s="158"/>
      <c r="L218" s="154"/>
      <c r="M218" s="159"/>
      <c r="T218" s="160"/>
      <c r="AT218" s="155" t="s">
        <v>138</v>
      </c>
      <c r="AU218" s="155" t="s">
        <v>90</v>
      </c>
      <c r="AV218" s="13" t="s">
        <v>90</v>
      </c>
      <c r="AW218" s="13" t="s">
        <v>36</v>
      </c>
      <c r="AX218" s="13" t="s">
        <v>80</v>
      </c>
      <c r="AY218" s="155" t="s">
        <v>127</v>
      </c>
    </row>
    <row r="219" spans="2:65" s="1" customFormat="1" ht="24.2" customHeight="1">
      <c r="B219" s="31"/>
      <c r="C219" s="131" t="s">
        <v>210</v>
      </c>
      <c r="D219" s="131" t="s">
        <v>129</v>
      </c>
      <c r="E219" s="132" t="s">
        <v>211</v>
      </c>
      <c r="F219" s="133" t="s">
        <v>212</v>
      </c>
      <c r="G219" s="134" t="s">
        <v>213</v>
      </c>
      <c r="H219" s="135">
        <v>10</v>
      </c>
      <c r="I219" s="136"/>
      <c r="J219" s="137">
        <f>ROUND(I219*H219,2)</f>
        <v>0</v>
      </c>
      <c r="K219" s="133" t="s">
        <v>133</v>
      </c>
      <c r="L219" s="31"/>
      <c r="M219" s="138" t="s">
        <v>1</v>
      </c>
      <c r="N219" s="139" t="s">
        <v>45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134</v>
      </c>
      <c r="AT219" s="142" t="s">
        <v>129</v>
      </c>
      <c r="AU219" s="142" t="s">
        <v>90</v>
      </c>
      <c r="AY219" s="16" t="s">
        <v>127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88</v>
      </c>
      <c r="BK219" s="143">
        <f>ROUND(I219*H219,2)</f>
        <v>0</v>
      </c>
      <c r="BL219" s="16" t="s">
        <v>134</v>
      </c>
      <c r="BM219" s="142" t="s">
        <v>214</v>
      </c>
    </row>
    <row r="220" spans="2:65" s="1" customFormat="1" ht="19.5">
      <c r="B220" s="31"/>
      <c r="D220" s="144" t="s">
        <v>136</v>
      </c>
      <c r="F220" s="145" t="s">
        <v>215</v>
      </c>
      <c r="I220" s="146"/>
      <c r="L220" s="31"/>
      <c r="M220" s="147"/>
      <c r="T220" s="55"/>
      <c r="AT220" s="16" t="s">
        <v>136</v>
      </c>
      <c r="AU220" s="16" t="s">
        <v>90</v>
      </c>
    </row>
    <row r="221" spans="2:65" s="12" customFormat="1" ht="11.25">
      <c r="B221" s="148"/>
      <c r="D221" s="144" t="s">
        <v>138</v>
      </c>
      <c r="E221" s="149" t="s">
        <v>1</v>
      </c>
      <c r="F221" s="150" t="s">
        <v>208</v>
      </c>
      <c r="H221" s="149" t="s">
        <v>1</v>
      </c>
      <c r="I221" s="151"/>
      <c r="L221" s="148"/>
      <c r="M221" s="152"/>
      <c r="T221" s="153"/>
      <c r="AT221" s="149" t="s">
        <v>138</v>
      </c>
      <c r="AU221" s="149" t="s">
        <v>90</v>
      </c>
      <c r="AV221" s="12" t="s">
        <v>88</v>
      </c>
      <c r="AW221" s="12" t="s">
        <v>36</v>
      </c>
      <c r="AX221" s="12" t="s">
        <v>80</v>
      </c>
      <c r="AY221" s="149" t="s">
        <v>127</v>
      </c>
    </row>
    <row r="222" spans="2:65" s="13" customFormat="1" ht="11.25">
      <c r="B222" s="154"/>
      <c r="D222" s="144" t="s">
        <v>138</v>
      </c>
      <c r="E222" s="155" t="s">
        <v>1</v>
      </c>
      <c r="F222" s="156" t="s">
        <v>202</v>
      </c>
      <c r="H222" s="157">
        <v>10</v>
      </c>
      <c r="I222" s="158"/>
      <c r="L222" s="154"/>
      <c r="M222" s="159"/>
      <c r="T222" s="160"/>
      <c r="AT222" s="155" t="s">
        <v>138</v>
      </c>
      <c r="AU222" s="155" t="s">
        <v>90</v>
      </c>
      <c r="AV222" s="13" t="s">
        <v>90</v>
      </c>
      <c r="AW222" s="13" t="s">
        <v>36</v>
      </c>
      <c r="AX222" s="13" t="s">
        <v>80</v>
      </c>
      <c r="AY222" s="155" t="s">
        <v>127</v>
      </c>
    </row>
    <row r="223" spans="2:65" s="1" customFormat="1" ht="24.2" customHeight="1">
      <c r="B223" s="31"/>
      <c r="C223" s="131" t="s">
        <v>216</v>
      </c>
      <c r="D223" s="131" t="s">
        <v>129</v>
      </c>
      <c r="E223" s="132" t="s">
        <v>217</v>
      </c>
      <c r="F223" s="133" t="s">
        <v>218</v>
      </c>
      <c r="G223" s="134" t="s">
        <v>192</v>
      </c>
      <c r="H223" s="135">
        <v>5.7</v>
      </c>
      <c r="I223" s="136"/>
      <c r="J223" s="137">
        <f>ROUND(I223*H223,2)</f>
        <v>0</v>
      </c>
      <c r="K223" s="133" t="s">
        <v>133</v>
      </c>
      <c r="L223" s="31"/>
      <c r="M223" s="138" t="s">
        <v>1</v>
      </c>
      <c r="N223" s="139" t="s">
        <v>45</v>
      </c>
      <c r="P223" s="140">
        <f>O223*H223</f>
        <v>0</v>
      </c>
      <c r="Q223" s="140">
        <v>8.6800000000000002E-3</v>
      </c>
      <c r="R223" s="140">
        <f>Q223*H223</f>
        <v>4.9476000000000006E-2</v>
      </c>
      <c r="S223" s="140">
        <v>0</v>
      </c>
      <c r="T223" s="141">
        <f>S223*H223</f>
        <v>0</v>
      </c>
      <c r="AR223" s="142" t="s">
        <v>134</v>
      </c>
      <c r="AT223" s="142" t="s">
        <v>129</v>
      </c>
      <c r="AU223" s="142" t="s">
        <v>90</v>
      </c>
      <c r="AY223" s="16" t="s">
        <v>127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88</v>
      </c>
      <c r="BK223" s="143">
        <f>ROUND(I223*H223,2)</f>
        <v>0</v>
      </c>
      <c r="BL223" s="16" t="s">
        <v>134</v>
      </c>
      <c r="BM223" s="142" t="s">
        <v>219</v>
      </c>
    </row>
    <row r="224" spans="2:65" s="1" customFormat="1" ht="58.5">
      <c r="B224" s="31"/>
      <c r="D224" s="144" t="s">
        <v>136</v>
      </c>
      <c r="F224" s="145" t="s">
        <v>220</v>
      </c>
      <c r="I224" s="146"/>
      <c r="L224" s="31"/>
      <c r="M224" s="147"/>
      <c r="T224" s="55"/>
      <c r="AT224" s="16" t="s">
        <v>136</v>
      </c>
      <c r="AU224" s="16" t="s">
        <v>90</v>
      </c>
    </row>
    <row r="225" spans="2:65" s="12" customFormat="1" ht="11.25">
      <c r="B225" s="148"/>
      <c r="D225" s="144" t="s">
        <v>138</v>
      </c>
      <c r="E225" s="149" t="s">
        <v>1</v>
      </c>
      <c r="F225" s="150" t="s">
        <v>221</v>
      </c>
      <c r="H225" s="149" t="s">
        <v>1</v>
      </c>
      <c r="I225" s="151"/>
      <c r="L225" s="148"/>
      <c r="M225" s="152"/>
      <c r="T225" s="153"/>
      <c r="AT225" s="149" t="s">
        <v>138</v>
      </c>
      <c r="AU225" s="149" t="s">
        <v>90</v>
      </c>
      <c r="AV225" s="12" t="s">
        <v>88</v>
      </c>
      <c r="AW225" s="12" t="s">
        <v>36</v>
      </c>
      <c r="AX225" s="12" t="s">
        <v>80</v>
      </c>
      <c r="AY225" s="149" t="s">
        <v>127</v>
      </c>
    </row>
    <row r="226" spans="2:65" s="12" customFormat="1" ht="11.25">
      <c r="B226" s="148"/>
      <c r="D226" s="144" t="s">
        <v>138</v>
      </c>
      <c r="E226" s="149" t="s">
        <v>1</v>
      </c>
      <c r="F226" s="150" t="s">
        <v>161</v>
      </c>
      <c r="H226" s="149" t="s">
        <v>1</v>
      </c>
      <c r="I226" s="151"/>
      <c r="L226" s="148"/>
      <c r="M226" s="152"/>
      <c r="T226" s="153"/>
      <c r="AT226" s="149" t="s">
        <v>138</v>
      </c>
      <c r="AU226" s="149" t="s">
        <v>90</v>
      </c>
      <c r="AV226" s="12" t="s">
        <v>88</v>
      </c>
      <c r="AW226" s="12" t="s">
        <v>36</v>
      </c>
      <c r="AX226" s="12" t="s">
        <v>80</v>
      </c>
      <c r="AY226" s="149" t="s">
        <v>127</v>
      </c>
    </row>
    <row r="227" spans="2:65" s="13" customFormat="1" ht="11.25">
      <c r="B227" s="154"/>
      <c r="D227" s="144" t="s">
        <v>138</v>
      </c>
      <c r="E227" s="155" t="s">
        <v>1</v>
      </c>
      <c r="F227" s="156" t="s">
        <v>222</v>
      </c>
      <c r="H227" s="157">
        <v>3.3</v>
      </c>
      <c r="I227" s="158"/>
      <c r="L227" s="154"/>
      <c r="M227" s="159"/>
      <c r="T227" s="160"/>
      <c r="AT227" s="155" t="s">
        <v>138</v>
      </c>
      <c r="AU227" s="155" t="s">
        <v>90</v>
      </c>
      <c r="AV227" s="13" t="s">
        <v>90</v>
      </c>
      <c r="AW227" s="13" t="s">
        <v>36</v>
      </c>
      <c r="AX227" s="13" t="s">
        <v>80</v>
      </c>
      <c r="AY227" s="155" t="s">
        <v>127</v>
      </c>
    </row>
    <row r="228" spans="2:65" s="12" customFormat="1" ht="11.25">
      <c r="B228" s="148"/>
      <c r="D228" s="144" t="s">
        <v>138</v>
      </c>
      <c r="E228" s="149" t="s">
        <v>1</v>
      </c>
      <c r="F228" s="150" t="s">
        <v>149</v>
      </c>
      <c r="H228" s="149" t="s">
        <v>1</v>
      </c>
      <c r="I228" s="151"/>
      <c r="L228" s="148"/>
      <c r="M228" s="152"/>
      <c r="T228" s="153"/>
      <c r="AT228" s="149" t="s">
        <v>138</v>
      </c>
      <c r="AU228" s="149" t="s">
        <v>90</v>
      </c>
      <c r="AV228" s="12" t="s">
        <v>88</v>
      </c>
      <c r="AW228" s="12" t="s">
        <v>36</v>
      </c>
      <c r="AX228" s="12" t="s">
        <v>80</v>
      </c>
      <c r="AY228" s="149" t="s">
        <v>127</v>
      </c>
    </row>
    <row r="229" spans="2:65" s="13" customFormat="1" ht="11.25">
      <c r="B229" s="154"/>
      <c r="D229" s="144" t="s">
        <v>138</v>
      </c>
      <c r="E229" s="155" t="s">
        <v>1</v>
      </c>
      <c r="F229" s="156" t="s">
        <v>166</v>
      </c>
      <c r="H229" s="157">
        <v>2.4</v>
      </c>
      <c r="I229" s="158"/>
      <c r="L229" s="154"/>
      <c r="M229" s="159"/>
      <c r="T229" s="160"/>
      <c r="AT229" s="155" t="s">
        <v>138</v>
      </c>
      <c r="AU229" s="155" t="s">
        <v>90</v>
      </c>
      <c r="AV229" s="13" t="s">
        <v>90</v>
      </c>
      <c r="AW229" s="13" t="s">
        <v>36</v>
      </c>
      <c r="AX229" s="13" t="s">
        <v>80</v>
      </c>
      <c r="AY229" s="155" t="s">
        <v>127</v>
      </c>
    </row>
    <row r="230" spans="2:65" s="14" customFormat="1" ht="11.25">
      <c r="B230" s="161"/>
      <c r="D230" s="144" t="s">
        <v>138</v>
      </c>
      <c r="E230" s="162" t="s">
        <v>1</v>
      </c>
      <c r="F230" s="163" t="s">
        <v>151</v>
      </c>
      <c r="H230" s="164">
        <v>5.6999999999999993</v>
      </c>
      <c r="I230" s="165"/>
      <c r="L230" s="161"/>
      <c r="M230" s="166"/>
      <c r="T230" s="167"/>
      <c r="AT230" s="162" t="s">
        <v>138</v>
      </c>
      <c r="AU230" s="162" t="s">
        <v>90</v>
      </c>
      <c r="AV230" s="14" t="s">
        <v>134</v>
      </c>
      <c r="AW230" s="14" t="s">
        <v>4</v>
      </c>
      <c r="AX230" s="14" t="s">
        <v>88</v>
      </c>
      <c r="AY230" s="162" t="s">
        <v>127</v>
      </c>
    </row>
    <row r="231" spans="2:65" s="1" customFormat="1" ht="24.2" customHeight="1">
      <c r="B231" s="31"/>
      <c r="C231" s="131" t="s">
        <v>223</v>
      </c>
      <c r="D231" s="131" t="s">
        <v>129</v>
      </c>
      <c r="E231" s="132" t="s">
        <v>224</v>
      </c>
      <c r="F231" s="133" t="s">
        <v>225</v>
      </c>
      <c r="G231" s="134" t="s">
        <v>192</v>
      </c>
      <c r="H231" s="135">
        <v>1.1000000000000001</v>
      </c>
      <c r="I231" s="136"/>
      <c r="J231" s="137">
        <f>ROUND(I231*H231,2)</f>
        <v>0</v>
      </c>
      <c r="K231" s="133" t="s">
        <v>133</v>
      </c>
      <c r="L231" s="31"/>
      <c r="M231" s="138" t="s">
        <v>1</v>
      </c>
      <c r="N231" s="139" t="s">
        <v>45</v>
      </c>
      <c r="P231" s="140">
        <f>O231*H231</f>
        <v>0</v>
      </c>
      <c r="Q231" s="140">
        <v>1.269E-2</v>
      </c>
      <c r="R231" s="140">
        <f>Q231*H231</f>
        <v>1.3959000000000001E-2</v>
      </c>
      <c r="S231" s="140">
        <v>0</v>
      </c>
      <c r="T231" s="141">
        <f>S231*H231</f>
        <v>0</v>
      </c>
      <c r="AR231" s="142" t="s">
        <v>134</v>
      </c>
      <c r="AT231" s="142" t="s">
        <v>129</v>
      </c>
      <c r="AU231" s="142" t="s">
        <v>90</v>
      </c>
      <c r="AY231" s="16" t="s">
        <v>127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88</v>
      </c>
      <c r="BK231" s="143">
        <f>ROUND(I231*H231,2)</f>
        <v>0</v>
      </c>
      <c r="BL231" s="16" t="s">
        <v>134</v>
      </c>
      <c r="BM231" s="142" t="s">
        <v>226</v>
      </c>
    </row>
    <row r="232" spans="2:65" s="1" customFormat="1" ht="58.5">
      <c r="B232" s="31"/>
      <c r="D232" s="144" t="s">
        <v>136</v>
      </c>
      <c r="F232" s="145" t="s">
        <v>227</v>
      </c>
      <c r="I232" s="146"/>
      <c r="L232" s="31"/>
      <c r="M232" s="147"/>
      <c r="T232" s="55"/>
      <c r="AT232" s="16" t="s">
        <v>136</v>
      </c>
      <c r="AU232" s="16" t="s">
        <v>90</v>
      </c>
    </row>
    <row r="233" spans="2:65" s="12" customFormat="1" ht="11.25">
      <c r="B233" s="148"/>
      <c r="D233" s="144" t="s">
        <v>138</v>
      </c>
      <c r="E233" s="149" t="s">
        <v>1</v>
      </c>
      <c r="F233" s="150" t="s">
        <v>228</v>
      </c>
      <c r="H233" s="149" t="s">
        <v>1</v>
      </c>
      <c r="I233" s="151"/>
      <c r="L233" s="148"/>
      <c r="M233" s="152"/>
      <c r="T233" s="153"/>
      <c r="AT233" s="149" t="s">
        <v>138</v>
      </c>
      <c r="AU233" s="149" t="s">
        <v>90</v>
      </c>
      <c r="AV233" s="12" t="s">
        <v>88</v>
      </c>
      <c r="AW233" s="12" t="s">
        <v>36</v>
      </c>
      <c r="AX233" s="12" t="s">
        <v>80</v>
      </c>
      <c r="AY233" s="149" t="s">
        <v>127</v>
      </c>
    </row>
    <row r="234" spans="2:65" s="12" customFormat="1" ht="11.25">
      <c r="B234" s="148"/>
      <c r="D234" s="144" t="s">
        <v>138</v>
      </c>
      <c r="E234" s="149" t="s">
        <v>1</v>
      </c>
      <c r="F234" s="150" t="s">
        <v>229</v>
      </c>
      <c r="H234" s="149" t="s">
        <v>1</v>
      </c>
      <c r="I234" s="151"/>
      <c r="L234" s="148"/>
      <c r="M234" s="152"/>
      <c r="T234" s="153"/>
      <c r="AT234" s="149" t="s">
        <v>138</v>
      </c>
      <c r="AU234" s="149" t="s">
        <v>90</v>
      </c>
      <c r="AV234" s="12" t="s">
        <v>88</v>
      </c>
      <c r="AW234" s="12" t="s">
        <v>36</v>
      </c>
      <c r="AX234" s="12" t="s">
        <v>80</v>
      </c>
      <c r="AY234" s="149" t="s">
        <v>127</v>
      </c>
    </row>
    <row r="235" spans="2:65" s="13" customFormat="1" ht="11.25">
      <c r="B235" s="154"/>
      <c r="D235" s="144" t="s">
        <v>138</v>
      </c>
      <c r="E235" s="155" t="s">
        <v>1</v>
      </c>
      <c r="F235" s="156" t="s">
        <v>165</v>
      </c>
      <c r="H235" s="157">
        <v>1.1000000000000001</v>
      </c>
      <c r="I235" s="158"/>
      <c r="L235" s="154"/>
      <c r="M235" s="159"/>
      <c r="T235" s="160"/>
      <c r="AT235" s="155" t="s">
        <v>138</v>
      </c>
      <c r="AU235" s="155" t="s">
        <v>90</v>
      </c>
      <c r="AV235" s="13" t="s">
        <v>90</v>
      </c>
      <c r="AW235" s="13" t="s">
        <v>36</v>
      </c>
      <c r="AX235" s="13" t="s">
        <v>88</v>
      </c>
      <c r="AY235" s="155" t="s">
        <v>127</v>
      </c>
    </row>
    <row r="236" spans="2:65" s="1" customFormat="1" ht="24.2" customHeight="1">
      <c r="B236" s="31"/>
      <c r="C236" s="131" t="s">
        <v>230</v>
      </c>
      <c r="D236" s="131" t="s">
        <v>129</v>
      </c>
      <c r="E236" s="132" t="s">
        <v>231</v>
      </c>
      <c r="F236" s="133" t="s">
        <v>232</v>
      </c>
      <c r="G236" s="134" t="s">
        <v>192</v>
      </c>
      <c r="H236" s="135">
        <v>20.6</v>
      </c>
      <c r="I236" s="136"/>
      <c r="J236" s="137">
        <f>ROUND(I236*H236,2)</f>
        <v>0</v>
      </c>
      <c r="K236" s="133" t="s">
        <v>133</v>
      </c>
      <c r="L236" s="31"/>
      <c r="M236" s="138" t="s">
        <v>1</v>
      </c>
      <c r="N236" s="139" t="s">
        <v>45</v>
      </c>
      <c r="P236" s="140">
        <f>O236*H236</f>
        <v>0</v>
      </c>
      <c r="Q236" s="140">
        <v>3.6900000000000002E-2</v>
      </c>
      <c r="R236" s="140">
        <f>Q236*H236</f>
        <v>0.76014000000000015</v>
      </c>
      <c r="S236" s="140">
        <v>0</v>
      </c>
      <c r="T236" s="141">
        <f>S236*H236</f>
        <v>0</v>
      </c>
      <c r="AR236" s="142" t="s">
        <v>134</v>
      </c>
      <c r="AT236" s="142" t="s">
        <v>129</v>
      </c>
      <c r="AU236" s="142" t="s">
        <v>90</v>
      </c>
      <c r="AY236" s="16" t="s">
        <v>127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88</v>
      </c>
      <c r="BK236" s="143">
        <f>ROUND(I236*H236,2)</f>
        <v>0</v>
      </c>
      <c r="BL236" s="16" t="s">
        <v>134</v>
      </c>
      <c r="BM236" s="142" t="s">
        <v>233</v>
      </c>
    </row>
    <row r="237" spans="2:65" s="1" customFormat="1" ht="58.5">
      <c r="B237" s="31"/>
      <c r="D237" s="144" t="s">
        <v>136</v>
      </c>
      <c r="F237" s="145" t="s">
        <v>234</v>
      </c>
      <c r="I237" s="146"/>
      <c r="L237" s="31"/>
      <c r="M237" s="147"/>
      <c r="T237" s="55"/>
      <c r="AT237" s="16" t="s">
        <v>136</v>
      </c>
      <c r="AU237" s="16" t="s">
        <v>90</v>
      </c>
    </row>
    <row r="238" spans="2:65" s="12" customFormat="1" ht="11.25">
      <c r="B238" s="148"/>
      <c r="D238" s="144" t="s">
        <v>138</v>
      </c>
      <c r="E238" s="149" t="s">
        <v>1</v>
      </c>
      <c r="F238" s="150" t="s">
        <v>228</v>
      </c>
      <c r="H238" s="149" t="s">
        <v>1</v>
      </c>
      <c r="I238" s="151"/>
      <c r="L238" s="148"/>
      <c r="M238" s="152"/>
      <c r="T238" s="153"/>
      <c r="AT238" s="149" t="s">
        <v>138</v>
      </c>
      <c r="AU238" s="149" t="s">
        <v>90</v>
      </c>
      <c r="AV238" s="12" t="s">
        <v>88</v>
      </c>
      <c r="AW238" s="12" t="s">
        <v>36</v>
      </c>
      <c r="AX238" s="12" t="s">
        <v>80</v>
      </c>
      <c r="AY238" s="149" t="s">
        <v>127</v>
      </c>
    </row>
    <row r="239" spans="2:65" s="12" customFormat="1" ht="11.25">
      <c r="B239" s="148"/>
      <c r="D239" s="144" t="s">
        <v>138</v>
      </c>
      <c r="E239" s="149" t="s">
        <v>1</v>
      </c>
      <c r="F239" s="150" t="s">
        <v>229</v>
      </c>
      <c r="H239" s="149" t="s">
        <v>1</v>
      </c>
      <c r="I239" s="151"/>
      <c r="L239" s="148"/>
      <c r="M239" s="152"/>
      <c r="T239" s="153"/>
      <c r="AT239" s="149" t="s">
        <v>138</v>
      </c>
      <c r="AU239" s="149" t="s">
        <v>90</v>
      </c>
      <c r="AV239" s="12" t="s">
        <v>88</v>
      </c>
      <c r="AW239" s="12" t="s">
        <v>36</v>
      </c>
      <c r="AX239" s="12" t="s">
        <v>80</v>
      </c>
      <c r="AY239" s="149" t="s">
        <v>127</v>
      </c>
    </row>
    <row r="240" spans="2:65" s="13" customFormat="1" ht="11.25">
      <c r="B240" s="154"/>
      <c r="D240" s="144" t="s">
        <v>138</v>
      </c>
      <c r="E240" s="155" t="s">
        <v>1</v>
      </c>
      <c r="F240" s="156" t="s">
        <v>235</v>
      </c>
      <c r="H240" s="157">
        <v>8.8000000000000007</v>
      </c>
      <c r="I240" s="158"/>
      <c r="L240" s="154"/>
      <c r="M240" s="159"/>
      <c r="T240" s="160"/>
      <c r="AT240" s="155" t="s">
        <v>138</v>
      </c>
      <c r="AU240" s="155" t="s">
        <v>90</v>
      </c>
      <c r="AV240" s="13" t="s">
        <v>90</v>
      </c>
      <c r="AW240" s="13" t="s">
        <v>36</v>
      </c>
      <c r="AX240" s="13" t="s">
        <v>80</v>
      </c>
      <c r="AY240" s="155" t="s">
        <v>127</v>
      </c>
    </row>
    <row r="241" spans="2:65" s="12" customFormat="1" ht="11.25">
      <c r="B241" s="148"/>
      <c r="D241" s="144" t="s">
        <v>138</v>
      </c>
      <c r="E241" s="149" t="s">
        <v>1</v>
      </c>
      <c r="F241" s="150" t="s">
        <v>140</v>
      </c>
      <c r="H241" s="149" t="s">
        <v>1</v>
      </c>
      <c r="I241" s="151"/>
      <c r="L241" s="148"/>
      <c r="M241" s="152"/>
      <c r="T241" s="153"/>
      <c r="AT241" s="149" t="s">
        <v>138</v>
      </c>
      <c r="AU241" s="149" t="s">
        <v>90</v>
      </c>
      <c r="AV241" s="12" t="s">
        <v>88</v>
      </c>
      <c r="AW241" s="12" t="s">
        <v>36</v>
      </c>
      <c r="AX241" s="12" t="s">
        <v>80</v>
      </c>
      <c r="AY241" s="149" t="s">
        <v>127</v>
      </c>
    </row>
    <row r="242" spans="2:65" s="13" customFormat="1" ht="11.25">
      <c r="B242" s="154"/>
      <c r="D242" s="144" t="s">
        <v>138</v>
      </c>
      <c r="E242" s="155" t="s">
        <v>1</v>
      </c>
      <c r="F242" s="156" t="s">
        <v>165</v>
      </c>
      <c r="H242" s="157">
        <v>1.1000000000000001</v>
      </c>
      <c r="I242" s="158"/>
      <c r="L242" s="154"/>
      <c r="M242" s="159"/>
      <c r="T242" s="160"/>
      <c r="AT242" s="155" t="s">
        <v>138</v>
      </c>
      <c r="AU242" s="155" t="s">
        <v>90</v>
      </c>
      <c r="AV242" s="13" t="s">
        <v>90</v>
      </c>
      <c r="AW242" s="13" t="s">
        <v>36</v>
      </c>
      <c r="AX242" s="13" t="s">
        <v>80</v>
      </c>
      <c r="AY242" s="155" t="s">
        <v>127</v>
      </c>
    </row>
    <row r="243" spans="2:65" s="12" customFormat="1" ht="11.25">
      <c r="B243" s="148"/>
      <c r="D243" s="144" t="s">
        <v>138</v>
      </c>
      <c r="E243" s="149" t="s">
        <v>1</v>
      </c>
      <c r="F243" s="150" t="s">
        <v>161</v>
      </c>
      <c r="H243" s="149" t="s">
        <v>1</v>
      </c>
      <c r="I243" s="151"/>
      <c r="L243" s="148"/>
      <c r="M243" s="152"/>
      <c r="T243" s="153"/>
      <c r="AT243" s="149" t="s">
        <v>138</v>
      </c>
      <c r="AU243" s="149" t="s">
        <v>90</v>
      </c>
      <c r="AV243" s="12" t="s">
        <v>88</v>
      </c>
      <c r="AW243" s="12" t="s">
        <v>36</v>
      </c>
      <c r="AX243" s="12" t="s">
        <v>80</v>
      </c>
      <c r="AY243" s="149" t="s">
        <v>127</v>
      </c>
    </row>
    <row r="244" spans="2:65" s="13" customFormat="1" ht="11.25">
      <c r="B244" s="154"/>
      <c r="D244" s="144" t="s">
        <v>138</v>
      </c>
      <c r="E244" s="155" t="s">
        <v>1</v>
      </c>
      <c r="F244" s="156" t="s">
        <v>165</v>
      </c>
      <c r="H244" s="157">
        <v>1.1000000000000001</v>
      </c>
      <c r="I244" s="158"/>
      <c r="L244" s="154"/>
      <c r="M244" s="159"/>
      <c r="T244" s="160"/>
      <c r="AT244" s="155" t="s">
        <v>138</v>
      </c>
      <c r="AU244" s="155" t="s">
        <v>90</v>
      </c>
      <c r="AV244" s="13" t="s">
        <v>90</v>
      </c>
      <c r="AW244" s="13" t="s">
        <v>36</v>
      </c>
      <c r="AX244" s="13" t="s">
        <v>80</v>
      </c>
      <c r="AY244" s="155" t="s">
        <v>127</v>
      </c>
    </row>
    <row r="245" spans="2:65" s="12" customFormat="1" ht="11.25">
      <c r="B245" s="148"/>
      <c r="D245" s="144" t="s">
        <v>138</v>
      </c>
      <c r="E245" s="149" t="s">
        <v>1</v>
      </c>
      <c r="F245" s="150" t="s">
        <v>149</v>
      </c>
      <c r="H245" s="149" t="s">
        <v>1</v>
      </c>
      <c r="I245" s="151"/>
      <c r="L245" s="148"/>
      <c r="M245" s="152"/>
      <c r="T245" s="153"/>
      <c r="AT245" s="149" t="s">
        <v>138</v>
      </c>
      <c r="AU245" s="149" t="s">
        <v>90</v>
      </c>
      <c r="AV245" s="12" t="s">
        <v>88</v>
      </c>
      <c r="AW245" s="12" t="s">
        <v>36</v>
      </c>
      <c r="AX245" s="12" t="s">
        <v>80</v>
      </c>
      <c r="AY245" s="149" t="s">
        <v>127</v>
      </c>
    </row>
    <row r="246" spans="2:65" s="13" customFormat="1" ht="11.25">
      <c r="B246" s="154"/>
      <c r="D246" s="144" t="s">
        <v>138</v>
      </c>
      <c r="E246" s="155" t="s">
        <v>1</v>
      </c>
      <c r="F246" s="156" t="s">
        <v>236</v>
      </c>
      <c r="H246" s="157">
        <v>9.6</v>
      </c>
      <c r="I246" s="158"/>
      <c r="L246" s="154"/>
      <c r="M246" s="159"/>
      <c r="T246" s="160"/>
      <c r="AT246" s="155" t="s">
        <v>138</v>
      </c>
      <c r="AU246" s="155" t="s">
        <v>90</v>
      </c>
      <c r="AV246" s="13" t="s">
        <v>90</v>
      </c>
      <c r="AW246" s="13" t="s">
        <v>36</v>
      </c>
      <c r="AX246" s="13" t="s">
        <v>80</v>
      </c>
      <c r="AY246" s="155" t="s">
        <v>127</v>
      </c>
    </row>
    <row r="247" spans="2:65" s="14" customFormat="1" ht="11.25">
      <c r="B247" s="161"/>
      <c r="D247" s="144" t="s">
        <v>138</v>
      </c>
      <c r="E247" s="162" t="s">
        <v>1</v>
      </c>
      <c r="F247" s="163" t="s">
        <v>151</v>
      </c>
      <c r="H247" s="164">
        <v>20.6</v>
      </c>
      <c r="I247" s="165"/>
      <c r="L247" s="161"/>
      <c r="M247" s="166"/>
      <c r="T247" s="167"/>
      <c r="AT247" s="162" t="s">
        <v>138</v>
      </c>
      <c r="AU247" s="162" t="s">
        <v>90</v>
      </c>
      <c r="AV247" s="14" t="s">
        <v>134</v>
      </c>
      <c r="AW247" s="14" t="s">
        <v>4</v>
      </c>
      <c r="AX247" s="14" t="s">
        <v>88</v>
      </c>
      <c r="AY247" s="162" t="s">
        <v>127</v>
      </c>
    </row>
    <row r="248" spans="2:65" s="1" customFormat="1" ht="33" customHeight="1">
      <c r="B248" s="31"/>
      <c r="C248" s="131" t="s">
        <v>8</v>
      </c>
      <c r="D248" s="131" t="s">
        <v>129</v>
      </c>
      <c r="E248" s="132" t="s">
        <v>237</v>
      </c>
      <c r="F248" s="133" t="s">
        <v>238</v>
      </c>
      <c r="G248" s="134" t="s">
        <v>239</v>
      </c>
      <c r="H248" s="135">
        <v>3</v>
      </c>
      <c r="I248" s="136"/>
      <c r="J248" s="137">
        <f>ROUND(I248*H248,2)</f>
        <v>0</v>
      </c>
      <c r="K248" s="133" t="s">
        <v>133</v>
      </c>
      <c r="L248" s="31"/>
      <c r="M248" s="138" t="s">
        <v>1</v>
      </c>
      <c r="N248" s="139" t="s">
        <v>45</v>
      </c>
      <c r="P248" s="140">
        <f>O248*H248</f>
        <v>0</v>
      </c>
      <c r="Q248" s="140">
        <v>6.4999999999999997E-4</v>
      </c>
      <c r="R248" s="140">
        <f>Q248*H248</f>
        <v>1.9499999999999999E-3</v>
      </c>
      <c r="S248" s="140">
        <v>0</v>
      </c>
      <c r="T248" s="141">
        <f>S248*H248</f>
        <v>0</v>
      </c>
      <c r="AR248" s="142" t="s">
        <v>134</v>
      </c>
      <c r="AT248" s="142" t="s">
        <v>129</v>
      </c>
      <c r="AU248" s="142" t="s">
        <v>90</v>
      </c>
      <c r="AY248" s="16" t="s">
        <v>127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88</v>
      </c>
      <c r="BK248" s="143">
        <f>ROUND(I248*H248,2)</f>
        <v>0</v>
      </c>
      <c r="BL248" s="16" t="s">
        <v>134</v>
      </c>
      <c r="BM248" s="142" t="s">
        <v>240</v>
      </c>
    </row>
    <row r="249" spans="2:65" s="1" customFormat="1" ht="19.5">
      <c r="B249" s="31"/>
      <c r="D249" s="144" t="s">
        <v>136</v>
      </c>
      <c r="F249" s="145" t="s">
        <v>241</v>
      </c>
      <c r="I249" s="146"/>
      <c r="L249" s="31"/>
      <c r="M249" s="147"/>
      <c r="T249" s="55"/>
      <c r="AT249" s="16" t="s">
        <v>136</v>
      </c>
      <c r="AU249" s="16" t="s">
        <v>90</v>
      </c>
    </row>
    <row r="250" spans="2:65" s="12" customFormat="1" ht="11.25">
      <c r="B250" s="148"/>
      <c r="D250" s="144" t="s">
        <v>138</v>
      </c>
      <c r="E250" s="149" t="s">
        <v>1</v>
      </c>
      <c r="F250" s="150" t="s">
        <v>200</v>
      </c>
      <c r="H250" s="149" t="s">
        <v>1</v>
      </c>
      <c r="I250" s="151"/>
      <c r="L250" s="148"/>
      <c r="M250" s="152"/>
      <c r="T250" s="153"/>
      <c r="AT250" s="149" t="s">
        <v>138</v>
      </c>
      <c r="AU250" s="149" t="s">
        <v>90</v>
      </c>
      <c r="AV250" s="12" t="s">
        <v>88</v>
      </c>
      <c r="AW250" s="12" t="s">
        <v>36</v>
      </c>
      <c r="AX250" s="12" t="s">
        <v>80</v>
      </c>
      <c r="AY250" s="149" t="s">
        <v>127</v>
      </c>
    </row>
    <row r="251" spans="2:65" s="13" customFormat="1" ht="11.25">
      <c r="B251" s="154"/>
      <c r="D251" s="144" t="s">
        <v>138</v>
      </c>
      <c r="E251" s="155" t="s">
        <v>1</v>
      </c>
      <c r="F251" s="156" t="s">
        <v>152</v>
      </c>
      <c r="H251" s="157">
        <v>3</v>
      </c>
      <c r="I251" s="158"/>
      <c r="L251" s="154"/>
      <c r="M251" s="159"/>
      <c r="T251" s="160"/>
      <c r="AT251" s="155" t="s">
        <v>138</v>
      </c>
      <c r="AU251" s="155" t="s">
        <v>90</v>
      </c>
      <c r="AV251" s="13" t="s">
        <v>90</v>
      </c>
      <c r="AW251" s="13" t="s">
        <v>36</v>
      </c>
      <c r="AX251" s="13" t="s">
        <v>88</v>
      </c>
      <c r="AY251" s="155" t="s">
        <v>127</v>
      </c>
    </row>
    <row r="252" spans="2:65" s="1" customFormat="1" ht="37.9" customHeight="1">
      <c r="B252" s="31"/>
      <c r="C252" s="131" t="s">
        <v>242</v>
      </c>
      <c r="D252" s="131" t="s">
        <v>129</v>
      </c>
      <c r="E252" s="132" t="s">
        <v>243</v>
      </c>
      <c r="F252" s="133" t="s">
        <v>244</v>
      </c>
      <c r="G252" s="134" t="s">
        <v>239</v>
      </c>
      <c r="H252" s="135">
        <v>3</v>
      </c>
      <c r="I252" s="136"/>
      <c r="J252" s="137">
        <f>ROUND(I252*H252,2)</f>
        <v>0</v>
      </c>
      <c r="K252" s="133" t="s">
        <v>133</v>
      </c>
      <c r="L252" s="31"/>
      <c r="M252" s="138" t="s">
        <v>1</v>
      </c>
      <c r="N252" s="139" t="s">
        <v>45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134</v>
      </c>
      <c r="AT252" s="142" t="s">
        <v>129</v>
      </c>
      <c r="AU252" s="142" t="s">
        <v>90</v>
      </c>
      <c r="AY252" s="16" t="s">
        <v>127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88</v>
      </c>
      <c r="BK252" s="143">
        <f>ROUND(I252*H252,2)</f>
        <v>0</v>
      </c>
      <c r="BL252" s="16" t="s">
        <v>134</v>
      </c>
      <c r="BM252" s="142" t="s">
        <v>245</v>
      </c>
    </row>
    <row r="253" spans="2:65" s="1" customFormat="1" ht="19.5">
      <c r="B253" s="31"/>
      <c r="D253" s="144" t="s">
        <v>136</v>
      </c>
      <c r="F253" s="145" t="s">
        <v>246</v>
      </c>
      <c r="I253" s="146"/>
      <c r="L253" s="31"/>
      <c r="M253" s="147"/>
      <c r="T253" s="55"/>
      <c r="AT253" s="16" t="s">
        <v>136</v>
      </c>
      <c r="AU253" s="16" t="s">
        <v>90</v>
      </c>
    </row>
    <row r="254" spans="2:65" s="12" customFormat="1" ht="11.25">
      <c r="B254" s="148"/>
      <c r="D254" s="144" t="s">
        <v>138</v>
      </c>
      <c r="E254" s="149" t="s">
        <v>1</v>
      </c>
      <c r="F254" s="150" t="s">
        <v>200</v>
      </c>
      <c r="H254" s="149" t="s">
        <v>1</v>
      </c>
      <c r="I254" s="151"/>
      <c r="L254" s="148"/>
      <c r="M254" s="152"/>
      <c r="T254" s="153"/>
      <c r="AT254" s="149" t="s">
        <v>138</v>
      </c>
      <c r="AU254" s="149" t="s">
        <v>90</v>
      </c>
      <c r="AV254" s="12" t="s">
        <v>88</v>
      </c>
      <c r="AW254" s="12" t="s">
        <v>36</v>
      </c>
      <c r="AX254" s="12" t="s">
        <v>80</v>
      </c>
      <c r="AY254" s="149" t="s">
        <v>127</v>
      </c>
    </row>
    <row r="255" spans="2:65" s="13" customFormat="1" ht="11.25">
      <c r="B255" s="154"/>
      <c r="D255" s="144" t="s">
        <v>138</v>
      </c>
      <c r="E255" s="155" t="s">
        <v>1</v>
      </c>
      <c r="F255" s="156" t="s">
        <v>152</v>
      </c>
      <c r="H255" s="157">
        <v>3</v>
      </c>
      <c r="I255" s="158"/>
      <c r="L255" s="154"/>
      <c r="M255" s="159"/>
      <c r="T255" s="160"/>
      <c r="AT255" s="155" t="s">
        <v>138</v>
      </c>
      <c r="AU255" s="155" t="s">
        <v>90</v>
      </c>
      <c r="AV255" s="13" t="s">
        <v>90</v>
      </c>
      <c r="AW255" s="13" t="s">
        <v>36</v>
      </c>
      <c r="AX255" s="13" t="s">
        <v>88</v>
      </c>
      <c r="AY255" s="155" t="s">
        <v>127</v>
      </c>
    </row>
    <row r="256" spans="2:65" s="1" customFormat="1" ht="24.2" customHeight="1">
      <c r="B256" s="31"/>
      <c r="C256" s="131" t="s">
        <v>247</v>
      </c>
      <c r="D256" s="131" t="s">
        <v>129</v>
      </c>
      <c r="E256" s="132" t="s">
        <v>248</v>
      </c>
      <c r="F256" s="133" t="s">
        <v>249</v>
      </c>
      <c r="G256" s="134" t="s">
        <v>132</v>
      </c>
      <c r="H256" s="135">
        <v>18</v>
      </c>
      <c r="I256" s="136"/>
      <c r="J256" s="137">
        <f>ROUND(I256*H256,2)</f>
        <v>0</v>
      </c>
      <c r="K256" s="133" t="s">
        <v>133</v>
      </c>
      <c r="L256" s="31"/>
      <c r="M256" s="138" t="s">
        <v>1</v>
      </c>
      <c r="N256" s="139" t="s">
        <v>45</v>
      </c>
      <c r="P256" s="140">
        <f>O256*H256</f>
        <v>0</v>
      </c>
      <c r="Q256" s="140">
        <v>6.4000000000000005E-4</v>
      </c>
      <c r="R256" s="140">
        <f>Q256*H256</f>
        <v>1.1520000000000001E-2</v>
      </c>
      <c r="S256" s="140">
        <v>0</v>
      </c>
      <c r="T256" s="141">
        <f>S256*H256</f>
        <v>0</v>
      </c>
      <c r="AR256" s="142" t="s">
        <v>134</v>
      </c>
      <c r="AT256" s="142" t="s">
        <v>129</v>
      </c>
      <c r="AU256" s="142" t="s">
        <v>90</v>
      </c>
      <c r="AY256" s="16" t="s">
        <v>127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88</v>
      </c>
      <c r="BK256" s="143">
        <f>ROUND(I256*H256,2)</f>
        <v>0</v>
      </c>
      <c r="BL256" s="16" t="s">
        <v>134</v>
      </c>
      <c r="BM256" s="142" t="s">
        <v>250</v>
      </c>
    </row>
    <row r="257" spans="2:65" s="1" customFormat="1" ht="19.5">
      <c r="B257" s="31"/>
      <c r="D257" s="144" t="s">
        <v>136</v>
      </c>
      <c r="F257" s="145" t="s">
        <v>251</v>
      </c>
      <c r="I257" s="146"/>
      <c r="L257" s="31"/>
      <c r="M257" s="147"/>
      <c r="T257" s="55"/>
      <c r="AT257" s="16" t="s">
        <v>136</v>
      </c>
      <c r="AU257" s="16" t="s">
        <v>90</v>
      </c>
    </row>
    <row r="258" spans="2:65" s="12" customFormat="1" ht="11.25">
      <c r="B258" s="148"/>
      <c r="D258" s="144" t="s">
        <v>138</v>
      </c>
      <c r="E258" s="149" t="s">
        <v>1</v>
      </c>
      <c r="F258" s="150" t="s">
        <v>200</v>
      </c>
      <c r="H258" s="149" t="s">
        <v>1</v>
      </c>
      <c r="I258" s="151"/>
      <c r="L258" s="148"/>
      <c r="M258" s="152"/>
      <c r="T258" s="153"/>
      <c r="AT258" s="149" t="s">
        <v>138</v>
      </c>
      <c r="AU258" s="149" t="s">
        <v>90</v>
      </c>
      <c r="AV258" s="12" t="s">
        <v>88</v>
      </c>
      <c r="AW258" s="12" t="s">
        <v>36</v>
      </c>
      <c r="AX258" s="12" t="s">
        <v>80</v>
      </c>
      <c r="AY258" s="149" t="s">
        <v>127</v>
      </c>
    </row>
    <row r="259" spans="2:65" s="13" customFormat="1" ht="11.25">
      <c r="B259" s="154"/>
      <c r="D259" s="144" t="s">
        <v>138</v>
      </c>
      <c r="E259" s="155" t="s">
        <v>1</v>
      </c>
      <c r="F259" s="156" t="s">
        <v>252</v>
      </c>
      <c r="H259" s="157">
        <v>18</v>
      </c>
      <c r="I259" s="158"/>
      <c r="L259" s="154"/>
      <c r="M259" s="159"/>
      <c r="T259" s="160"/>
      <c r="AT259" s="155" t="s">
        <v>138</v>
      </c>
      <c r="AU259" s="155" t="s">
        <v>90</v>
      </c>
      <c r="AV259" s="13" t="s">
        <v>90</v>
      </c>
      <c r="AW259" s="13" t="s">
        <v>36</v>
      </c>
      <c r="AX259" s="13" t="s">
        <v>88</v>
      </c>
      <c r="AY259" s="155" t="s">
        <v>127</v>
      </c>
    </row>
    <row r="260" spans="2:65" s="1" customFormat="1" ht="24.2" customHeight="1">
      <c r="B260" s="31"/>
      <c r="C260" s="131" t="s">
        <v>253</v>
      </c>
      <c r="D260" s="131" t="s">
        <v>129</v>
      </c>
      <c r="E260" s="132" t="s">
        <v>254</v>
      </c>
      <c r="F260" s="133" t="s">
        <v>255</v>
      </c>
      <c r="G260" s="134" t="s">
        <v>132</v>
      </c>
      <c r="H260" s="135">
        <v>18</v>
      </c>
      <c r="I260" s="136"/>
      <c r="J260" s="137">
        <f>ROUND(I260*H260,2)</f>
        <v>0</v>
      </c>
      <c r="K260" s="133" t="s">
        <v>133</v>
      </c>
      <c r="L260" s="31"/>
      <c r="M260" s="138" t="s">
        <v>1</v>
      </c>
      <c r="N260" s="139" t="s">
        <v>45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134</v>
      </c>
      <c r="AT260" s="142" t="s">
        <v>129</v>
      </c>
      <c r="AU260" s="142" t="s">
        <v>90</v>
      </c>
      <c r="AY260" s="16" t="s">
        <v>127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88</v>
      </c>
      <c r="BK260" s="143">
        <f>ROUND(I260*H260,2)</f>
        <v>0</v>
      </c>
      <c r="BL260" s="16" t="s">
        <v>134</v>
      </c>
      <c r="BM260" s="142" t="s">
        <v>256</v>
      </c>
    </row>
    <row r="261" spans="2:65" s="1" customFormat="1" ht="19.5">
      <c r="B261" s="31"/>
      <c r="D261" s="144" t="s">
        <v>136</v>
      </c>
      <c r="F261" s="145" t="s">
        <v>257</v>
      </c>
      <c r="I261" s="146"/>
      <c r="L261" s="31"/>
      <c r="M261" s="147"/>
      <c r="T261" s="55"/>
      <c r="AT261" s="16" t="s">
        <v>136</v>
      </c>
      <c r="AU261" s="16" t="s">
        <v>90</v>
      </c>
    </row>
    <row r="262" spans="2:65" s="12" customFormat="1" ht="11.25">
      <c r="B262" s="148"/>
      <c r="D262" s="144" t="s">
        <v>138</v>
      </c>
      <c r="E262" s="149" t="s">
        <v>1</v>
      </c>
      <c r="F262" s="150" t="s">
        <v>200</v>
      </c>
      <c r="H262" s="149" t="s">
        <v>1</v>
      </c>
      <c r="I262" s="151"/>
      <c r="L262" s="148"/>
      <c r="M262" s="152"/>
      <c r="T262" s="153"/>
      <c r="AT262" s="149" t="s">
        <v>138</v>
      </c>
      <c r="AU262" s="149" t="s">
        <v>90</v>
      </c>
      <c r="AV262" s="12" t="s">
        <v>88</v>
      </c>
      <c r="AW262" s="12" t="s">
        <v>36</v>
      </c>
      <c r="AX262" s="12" t="s">
        <v>80</v>
      </c>
      <c r="AY262" s="149" t="s">
        <v>127</v>
      </c>
    </row>
    <row r="263" spans="2:65" s="13" customFormat="1" ht="11.25">
      <c r="B263" s="154"/>
      <c r="D263" s="144" t="s">
        <v>138</v>
      </c>
      <c r="E263" s="155" t="s">
        <v>1</v>
      </c>
      <c r="F263" s="156" t="s">
        <v>252</v>
      </c>
      <c r="H263" s="157">
        <v>18</v>
      </c>
      <c r="I263" s="158"/>
      <c r="L263" s="154"/>
      <c r="M263" s="159"/>
      <c r="T263" s="160"/>
      <c r="AT263" s="155" t="s">
        <v>138</v>
      </c>
      <c r="AU263" s="155" t="s">
        <v>90</v>
      </c>
      <c r="AV263" s="13" t="s">
        <v>90</v>
      </c>
      <c r="AW263" s="13" t="s">
        <v>36</v>
      </c>
      <c r="AX263" s="13" t="s">
        <v>88</v>
      </c>
      <c r="AY263" s="155" t="s">
        <v>127</v>
      </c>
    </row>
    <row r="264" spans="2:65" s="1" customFormat="1" ht="24.2" customHeight="1">
      <c r="B264" s="31"/>
      <c r="C264" s="131" t="s">
        <v>258</v>
      </c>
      <c r="D264" s="131" t="s">
        <v>129</v>
      </c>
      <c r="E264" s="132" t="s">
        <v>259</v>
      </c>
      <c r="F264" s="133" t="s">
        <v>260</v>
      </c>
      <c r="G264" s="134" t="s">
        <v>192</v>
      </c>
      <c r="H264" s="135">
        <v>428</v>
      </c>
      <c r="I264" s="136"/>
      <c r="J264" s="137">
        <f>ROUND(I264*H264,2)</f>
        <v>0</v>
      </c>
      <c r="K264" s="133" t="s">
        <v>133</v>
      </c>
      <c r="L264" s="31"/>
      <c r="M264" s="138" t="s">
        <v>1</v>
      </c>
      <c r="N264" s="139" t="s">
        <v>45</v>
      </c>
      <c r="P264" s="140">
        <f>O264*H264</f>
        <v>0</v>
      </c>
      <c r="Q264" s="140">
        <v>2.9999999999999997E-4</v>
      </c>
      <c r="R264" s="140">
        <f>Q264*H264</f>
        <v>0.12839999999999999</v>
      </c>
      <c r="S264" s="140">
        <v>0</v>
      </c>
      <c r="T264" s="141">
        <f>S264*H264</f>
        <v>0</v>
      </c>
      <c r="AR264" s="142" t="s">
        <v>134</v>
      </c>
      <c r="AT264" s="142" t="s">
        <v>129</v>
      </c>
      <c r="AU264" s="142" t="s">
        <v>90</v>
      </c>
      <c r="AY264" s="16" t="s">
        <v>127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88</v>
      </c>
      <c r="BK264" s="143">
        <f>ROUND(I264*H264,2)</f>
        <v>0</v>
      </c>
      <c r="BL264" s="16" t="s">
        <v>134</v>
      </c>
      <c r="BM264" s="142" t="s">
        <v>261</v>
      </c>
    </row>
    <row r="265" spans="2:65" s="1" customFormat="1" ht="29.25">
      <c r="B265" s="31"/>
      <c r="D265" s="144" t="s">
        <v>136</v>
      </c>
      <c r="F265" s="145" t="s">
        <v>262</v>
      </c>
      <c r="I265" s="146"/>
      <c r="L265" s="31"/>
      <c r="M265" s="147"/>
      <c r="T265" s="55"/>
      <c r="AT265" s="16" t="s">
        <v>136</v>
      </c>
      <c r="AU265" s="16" t="s">
        <v>90</v>
      </c>
    </row>
    <row r="266" spans="2:65" s="12" customFormat="1" ht="11.25">
      <c r="B266" s="148"/>
      <c r="D266" s="144" t="s">
        <v>138</v>
      </c>
      <c r="E266" s="149" t="s">
        <v>1</v>
      </c>
      <c r="F266" s="150" t="s">
        <v>200</v>
      </c>
      <c r="H266" s="149" t="s">
        <v>1</v>
      </c>
      <c r="I266" s="151"/>
      <c r="L266" s="148"/>
      <c r="M266" s="152"/>
      <c r="T266" s="153"/>
      <c r="AT266" s="149" t="s">
        <v>138</v>
      </c>
      <c r="AU266" s="149" t="s">
        <v>90</v>
      </c>
      <c r="AV266" s="12" t="s">
        <v>88</v>
      </c>
      <c r="AW266" s="12" t="s">
        <v>36</v>
      </c>
      <c r="AX266" s="12" t="s">
        <v>80</v>
      </c>
      <c r="AY266" s="149" t="s">
        <v>127</v>
      </c>
    </row>
    <row r="267" spans="2:65" s="12" customFormat="1" ht="11.25">
      <c r="B267" s="148"/>
      <c r="D267" s="144" t="s">
        <v>138</v>
      </c>
      <c r="E267" s="149" t="s">
        <v>1</v>
      </c>
      <c r="F267" s="150" t="s">
        <v>229</v>
      </c>
      <c r="H267" s="149" t="s">
        <v>1</v>
      </c>
      <c r="I267" s="151"/>
      <c r="L267" s="148"/>
      <c r="M267" s="152"/>
      <c r="T267" s="153"/>
      <c r="AT267" s="149" t="s">
        <v>138</v>
      </c>
      <c r="AU267" s="149" t="s">
        <v>90</v>
      </c>
      <c r="AV267" s="12" t="s">
        <v>88</v>
      </c>
      <c r="AW267" s="12" t="s">
        <v>36</v>
      </c>
      <c r="AX267" s="12" t="s">
        <v>80</v>
      </c>
      <c r="AY267" s="149" t="s">
        <v>127</v>
      </c>
    </row>
    <row r="268" spans="2:65" s="13" customFormat="1" ht="11.25">
      <c r="B268" s="154"/>
      <c r="D268" s="144" t="s">
        <v>138</v>
      </c>
      <c r="E268" s="155" t="s">
        <v>1</v>
      </c>
      <c r="F268" s="156" t="s">
        <v>263</v>
      </c>
      <c r="H268" s="157">
        <v>168</v>
      </c>
      <c r="I268" s="158"/>
      <c r="L268" s="154"/>
      <c r="M268" s="159"/>
      <c r="T268" s="160"/>
      <c r="AT268" s="155" t="s">
        <v>138</v>
      </c>
      <c r="AU268" s="155" t="s">
        <v>90</v>
      </c>
      <c r="AV268" s="13" t="s">
        <v>90</v>
      </c>
      <c r="AW268" s="13" t="s">
        <v>36</v>
      </c>
      <c r="AX268" s="13" t="s">
        <v>80</v>
      </c>
      <c r="AY268" s="155" t="s">
        <v>127</v>
      </c>
    </row>
    <row r="269" spans="2:65" s="12" customFormat="1" ht="11.25">
      <c r="B269" s="148"/>
      <c r="D269" s="144" t="s">
        <v>138</v>
      </c>
      <c r="E269" s="149" t="s">
        <v>1</v>
      </c>
      <c r="F269" s="150" t="s">
        <v>140</v>
      </c>
      <c r="H269" s="149" t="s">
        <v>1</v>
      </c>
      <c r="I269" s="151"/>
      <c r="L269" s="148"/>
      <c r="M269" s="152"/>
      <c r="T269" s="153"/>
      <c r="AT269" s="149" t="s">
        <v>138</v>
      </c>
      <c r="AU269" s="149" t="s">
        <v>90</v>
      </c>
      <c r="AV269" s="12" t="s">
        <v>88</v>
      </c>
      <c r="AW269" s="12" t="s">
        <v>36</v>
      </c>
      <c r="AX269" s="12" t="s">
        <v>80</v>
      </c>
      <c r="AY269" s="149" t="s">
        <v>127</v>
      </c>
    </row>
    <row r="270" spans="2:65" s="13" customFormat="1" ht="11.25">
      <c r="B270" s="154"/>
      <c r="D270" s="144" t="s">
        <v>138</v>
      </c>
      <c r="E270" s="155" t="s">
        <v>1</v>
      </c>
      <c r="F270" s="156" t="s">
        <v>264</v>
      </c>
      <c r="H270" s="157">
        <v>196</v>
      </c>
      <c r="I270" s="158"/>
      <c r="L270" s="154"/>
      <c r="M270" s="159"/>
      <c r="T270" s="160"/>
      <c r="AT270" s="155" t="s">
        <v>138</v>
      </c>
      <c r="AU270" s="155" t="s">
        <v>90</v>
      </c>
      <c r="AV270" s="13" t="s">
        <v>90</v>
      </c>
      <c r="AW270" s="13" t="s">
        <v>36</v>
      </c>
      <c r="AX270" s="13" t="s">
        <v>80</v>
      </c>
      <c r="AY270" s="155" t="s">
        <v>127</v>
      </c>
    </row>
    <row r="271" spans="2:65" s="12" customFormat="1" ht="11.25">
      <c r="B271" s="148"/>
      <c r="D271" s="144" t="s">
        <v>138</v>
      </c>
      <c r="E271" s="149" t="s">
        <v>1</v>
      </c>
      <c r="F271" s="150" t="s">
        <v>161</v>
      </c>
      <c r="H271" s="149" t="s">
        <v>1</v>
      </c>
      <c r="I271" s="151"/>
      <c r="L271" s="148"/>
      <c r="M271" s="152"/>
      <c r="T271" s="153"/>
      <c r="AT271" s="149" t="s">
        <v>138</v>
      </c>
      <c r="AU271" s="149" t="s">
        <v>90</v>
      </c>
      <c r="AV271" s="12" t="s">
        <v>88</v>
      </c>
      <c r="AW271" s="12" t="s">
        <v>36</v>
      </c>
      <c r="AX271" s="12" t="s">
        <v>80</v>
      </c>
      <c r="AY271" s="149" t="s">
        <v>127</v>
      </c>
    </row>
    <row r="272" spans="2:65" s="13" customFormat="1" ht="11.25">
      <c r="B272" s="154"/>
      <c r="D272" s="144" t="s">
        <v>138</v>
      </c>
      <c r="E272" s="155" t="s">
        <v>1</v>
      </c>
      <c r="F272" s="156" t="s">
        <v>265</v>
      </c>
      <c r="H272" s="157">
        <v>64</v>
      </c>
      <c r="I272" s="158"/>
      <c r="L272" s="154"/>
      <c r="M272" s="159"/>
      <c r="T272" s="160"/>
      <c r="AT272" s="155" t="s">
        <v>138</v>
      </c>
      <c r="AU272" s="155" t="s">
        <v>90</v>
      </c>
      <c r="AV272" s="13" t="s">
        <v>90</v>
      </c>
      <c r="AW272" s="13" t="s">
        <v>36</v>
      </c>
      <c r="AX272" s="13" t="s">
        <v>80</v>
      </c>
      <c r="AY272" s="155" t="s">
        <v>127</v>
      </c>
    </row>
    <row r="273" spans="2:65" s="14" customFormat="1" ht="11.25">
      <c r="B273" s="161"/>
      <c r="D273" s="144" t="s">
        <v>138</v>
      </c>
      <c r="E273" s="162" t="s">
        <v>1</v>
      </c>
      <c r="F273" s="163" t="s">
        <v>151</v>
      </c>
      <c r="H273" s="164">
        <v>428</v>
      </c>
      <c r="I273" s="165"/>
      <c r="L273" s="161"/>
      <c r="M273" s="166"/>
      <c r="T273" s="167"/>
      <c r="AT273" s="162" t="s">
        <v>138</v>
      </c>
      <c r="AU273" s="162" t="s">
        <v>90</v>
      </c>
      <c r="AV273" s="14" t="s">
        <v>134</v>
      </c>
      <c r="AW273" s="14" t="s">
        <v>4</v>
      </c>
      <c r="AX273" s="14" t="s">
        <v>88</v>
      </c>
      <c r="AY273" s="162" t="s">
        <v>127</v>
      </c>
    </row>
    <row r="274" spans="2:65" s="1" customFormat="1" ht="33" customHeight="1">
      <c r="B274" s="31"/>
      <c r="C274" s="131" t="s">
        <v>266</v>
      </c>
      <c r="D274" s="131" t="s">
        <v>129</v>
      </c>
      <c r="E274" s="132" t="s">
        <v>267</v>
      </c>
      <c r="F274" s="133" t="s">
        <v>268</v>
      </c>
      <c r="G274" s="134" t="s">
        <v>192</v>
      </c>
      <c r="H274" s="135">
        <v>428</v>
      </c>
      <c r="I274" s="136"/>
      <c r="J274" s="137">
        <f>ROUND(I274*H274,2)</f>
        <v>0</v>
      </c>
      <c r="K274" s="133" t="s">
        <v>133</v>
      </c>
      <c r="L274" s="31"/>
      <c r="M274" s="138" t="s">
        <v>1</v>
      </c>
      <c r="N274" s="139" t="s">
        <v>45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134</v>
      </c>
      <c r="AT274" s="142" t="s">
        <v>129</v>
      </c>
      <c r="AU274" s="142" t="s">
        <v>90</v>
      </c>
      <c r="AY274" s="16" t="s">
        <v>127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88</v>
      </c>
      <c r="BK274" s="143">
        <f>ROUND(I274*H274,2)</f>
        <v>0</v>
      </c>
      <c r="BL274" s="16" t="s">
        <v>134</v>
      </c>
      <c r="BM274" s="142" t="s">
        <v>269</v>
      </c>
    </row>
    <row r="275" spans="2:65" s="1" customFormat="1" ht="29.25">
      <c r="B275" s="31"/>
      <c r="D275" s="144" t="s">
        <v>136</v>
      </c>
      <c r="F275" s="145" t="s">
        <v>270</v>
      </c>
      <c r="I275" s="146"/>
      <c r="L275" s="31"/>
      <c r="M275" s="147"/>
      <c r="T275" s="55"/>
      <c r="AT275" s="16" t="s">
        <v>136</v>
      </c>
      <c r="AU275" s="16" t="s">
        <v>90</v>
      </c>
    </row>
    <row r="276" spans="2:65" s="1" customFormat="1" ht="16.5" customHeight="1">
      <c r="B276" s="31"/>
      <c r="C276" s="131" t="s">
        <v>7</v>
      </c>
      <c r="D276" s="131" t="s">
        <v>129</v>
      </c>
      <c r="E276" s="132" t="s">
        <v>271</v>
      </c>
      <c r="F276" s="133" t="s">
        <v>272</v>
      </c>
      <c r="G276" s="134" t="s">
        <v>132</v>
      </c>
      <c r="H276" s="135">
        <v>33.6</v>
      </c>
      <c r="I276" s="136"/>
      <c r="J276" s="137">
        <f>ROUND(I276*H276,2)</f>
        <v>0</v>
      </c>
      <c r="K276" s="133" t="s">
        <v>133</v>
      </c>
      <c r="L276" s="31"/>
      <c r="M276" s="138" t="s">
        <v>1</v>
      </c>
      <c r="N276" s="139" t="s">
        <v>45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134</v>
      </c>
      <c r="AT276" s="142" t="s">
        <v>129</v>
      </c>
      <c r="AU276" s="142" t="s">
        <v>90</v>
      </c>
      <c r="AY276" s="16" t="s">
        <v>127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88</v>
      </c>
      <c r="BK276" s="143">
        <f>ROUND(I276*H276,2)</f>
        <v>0</v>
      </c>
      <c r="BL276" s="16" t="s">
        <v>134</v>
      </c>
      <c r="BM276" s="142" t="s">
        <v>273</v>
      </c>
    </row>
    <row r="277" spans="2:65" s="1" customFormat="1" ht="11.25">
      <c r="B277" s="31"/>
      <c r="D277" s="144" t="s">
        <v>136</v>
      </c>
      <c r="F277" s="145" t="s">
        <v>274</v>
      </c>
      <c r="I277" s="146"/>
      <c r="L277" s="31"/>
      <c r="M277" s="147"/>
      <c r="T277" s="55"/>
      <c r="AT277" s="16" t="s">
        <v>136</v>
      </c>
      <c r="AU277" s="16" t="s">
        <v>90</v>
      </c>
    </row>
    <row r="278" spans="2:65" s="12" customFormat="1" ht="11.25">
      <c r="B278" s="148"/>
      <c r="D278" s="144" t="s">
        <v>138</v>
      </c>
      <c r="E278" s="149" t="s">
        <v>1</v>
      </c>
      <c r="F278" s="150" t="s">
        <v>275</v>
      </c>
      <c r="H278" s="149" t="s">
        <v>1</v>
      </c>
      <c r="I278" s="151"/>
      <c r="L278" s="148"/>
      <c r="M278" s="152"/>
      <c r="T278" s="153"/>
      <c r="AT278" s="149" t="s">
        <v>138</v>
      </c>
      <c r="AU278" s="149" t="s">
        <v>90</v>
      </c>
      <c r="AV278" s="12" t="s">
        <v>88</v>
      </c>
      <c r="AW278" s="12" t="s">
        <v>36</v>
      </c>
      <c r="AX278" s="12" t="s">
        <v>80</v>
      </c>
      <c r="AY278" s="149" t="s">
        <v>127</v>
      </c>
    </row>
    <row r="279" spans="2:65" s="12" customFormat="1" ht="11.25">
      <c r="B279" s="148"/>
      <c r="D279" s="144" t="s">
        <v>138</v>
      </c>
      <c r="E279" s="149" t="s">
        <v>1</v>
      </c>
      <c r="F279" s="150" t="s">
        <v>140</v>
      </c>
      <c r="H279" s="149" t="s">
        <v>1</v>
      </c>
      <c r="I279" s="151"/>
      <c r="L279" s="148"/>
      <c r="M279" s="152"/>
      <c r="T279" s="153"/>
      <c r="AT279" s="149" t="s">
        <v>138</v>
      </c>
      <c r="AU279" s="149" t="s">
        <v>90</v>
      </c>
      <c r="AV279" s="12" t="s">
        <v>88</v>
      </c>
      <c r="AW279" s="12" t="s">
        <v>36</v>
      </c>
      <c r="AX279" s="12" t="s">
        <v>80</v>
      </c>
      <c r="AY279" s="149" t="s">
        <v>127</v>
      </c>
    </row>
    <row r="280" spans="2:65" s="13" customFormat="1" ht="11.25">
      <c r="B280" s="154"/>
      <c r="D280" s="144" t="s">
        <v>138</v>
      </c>
      <c r="E280" s="155" t="s">
        <v>1</v>
      </c>
      <c r="F280" s="156" t="s">
        <v>276</v>
      </c>
      <c r="H280" s="157">
        <v>18.8</v>
      </c>
      <c r="I280" s="158"/>
      <c r="L280" s="154"/>
      <c r="M280" s="159"/>
      <c r="T280" s="160"/>
      <c r="AT280" s="155" t="s">
        <v>138</v>
      </c>
      <c r="AU280" s="155" t="s">
        <v>90</v>
      </c>
      <c r="AV280" s="13" t="s">
        <v>90</v>
      </c>
      <c r="AW280" s="13" t="s">
        <v>36</v>
      </c>
      <c r="AX280" s="13" t="s">
        <v>80</v>
      </c>
      <c r="AY280" s="155" t="s">
        <v>127</v>
      </c>
    </row>
    <row r="281" spans="2:65" s="12" customFormat="1" ht="11.25">
      <c r="B281" s="148"/>
      <c r="D281" s="144" t="s">
        <v>138</v>
      </c>
      <c r="E281" s="149" t="s">
        <v>1</v>
      </c>
      <c r="F281" s="150" t="s">
        <v>161</v>
      </c>
      <c r="H281" s="149" t="s">
        <v>1</v>
      </c>
      <c r="I281" s="151"/>
      <c r="L281" s="148"/>
      <c r="M281" s="152"/>
      <c r="T281" s="153"/>
      <c r="AT281" s="149" t="s">
        <v>138</v>
      </c>
      <c r="AU281" s="149" t="s">
        <v>90</v>
      </c>
      <c r="AV281" s="12" t="s">
        <v>88</v>
      </c>
      <c r="AW281" s="12" t="s">
        <v>36</v>
      </c>
      <c r="AX281" s="12" t="s">
        <v>80</v>
      </c>
      <c r="AY281" s="149" t="s">
        <v>127</v>
      </c>
    </row>
    <row r="282" spans="2:65" s="13" customFormat="1" ht="11.25">
      <c r="B282" s="154"/>
      <c r="D282" s="144" t="s">
        <v>138</v>
      </c>
      <c r="E282" s="155" t="s">
        <v>1</v>
      </c>
      <c r="F282" s="156" t="s">
        <v>277</v>
      </c>
      <c r="H282" s="157">
        <v>8.8000000000000007</v>
      </c>
      <c r="I282" s="158"/>
      <c r="L282" s="154"/>
      <c r="M282" s="159"/>
      <c r="T282" s="160"/>
      <c r="AT282" s="155" t="s">
        <v>138</v>
      </c>
      <c r="AU282" s="155" t="s">
        <v>90</v>
      </c>
      <c r="AV282" s="13" t="s">
        <v>90</v>
      </c>
      <c r="AW282" s="13" t="s">
        <v>36</v>
      </c>
      <c r="AX282" s="13" t="s">
        <v>80</v>
      </c>
      <c r="AY282" s="155" t="s">
        <v>127</v>
      </c>
    </row>
    <row r="283" spans="2:65" s="12" customFormat="1" ht="11.25">
      <c r="B283" s="148"/>
      <c r="D283" s="144" t="s">
        <v>138</v>
      </c>
      <c r="E283" s="149" t="s">
        <v>1</v>
      </c>
      <c r="F283" s="150" t="s">
        <v>149</v>
      </c>
      <c r="H283" s="149" t="s">
        <v>1</v>
      </c>
      <c r="I283" s="151"/>
      <c r="L283" s="148"/>
      <c r="M283" s="152"/>
      <c r="T283" s="153"/>
      <c r="AT283" s="149" t="s">
        <v>138</v>
      </c>
      <c r="AU283" s="149" t="s">
        <v>90</v>
      </c>
      <c r="AV283" s="12" t="s">
        <v>88</v>
      </c>
      <c r="AW283" s="12" t="s">
        <v>36</v>
      </c>
      <c r="AX283" s="12" t="s">
        <v>80</v>
      </c>
      <c r="AY283" s="149" t="s">
        <v>127</v>
      </c>
    </row>
    <row r="284" spans="2:65" s="13" customFormat="1" ht="11.25">
      <c r="B284" s="154"/>
      <c r="D284" s="144" t="s">
        <v>138</v>
      </c>
      <c r="E284" s="155" t="s">
        <v>1</v>
      </c>
      <c r="F284" s="156" t="s">
        <v>278</v>
      </c>
      <c r="H284" s="157">
        <v>6</v>
      </c>
      <c r="I284" s="158"/>
      <c r="L284" s="154"/>
      <c r="M284" s="159"/>
      <c r="T284" s="160"/>
      <c r="AT284" s="155" t="s">
        <v>138</v>
      </c>
      <c r="AU284" s="155" t="s">
        <v>90</v>
      </c>
      <c r="AV284" s="13" t="s">
        <v>90</v>
      </c>
      <c r="AW284" s="13" t="s">
        <v>36</v>
      </c>
      <c r="AX284" s="13" t="s">
        <v>80</v>
      </c>
      <c r="AY284" s="155" t="s">
        <v>127</v>
      </c>
    </row>
    <row r="285" spans="2:65" s="14" customFormat="1" ht="11.25">
      <c r="B285" s="161"/>
      <c r="D285" s="144" t="s">
        <v>138</v>
      </c>
      <c r="E285" s="162" t="s">
        <v>1</v>
      </c>
      <c r="F285" s="163" t="s">
        <v>151</v>
      </c>
      <c r="H285" s="164">
        <v>33.6</v>
      </c>
      <c r="I285" s="165"/>
      <c r="L285" s="161"/>
      <c r="M285" s="166"/>
      <c r="T285" s="167"/>
      <c r="AT285" s="162" t="s">
        <v>138</v>
      </c>
      <c r="AU285" s="162" t="s">
        <v>90</v>
      </c>
      <c r="AV285" s="14" t="s">
        <v>134</v>
      </c>
      <c r="AW285" s="14" t="s">
        <v>4</v>
      </c>
      <c r="AX285" s="14" t="s">
        <v>88</v>
      </c>
      <c r="AY285" s="162" t="s">
        <v>127</v>
      </c>
    </row>
    <row r="286" spans="2:65" s="1" customFormat="1" ht="24.2" customHeight="1">
      <c r="B286" s="31"/>
      <c r="C286" s="131" t="s">
        <v>279</v>
      </c>
      <c r="D286" s="131" t="s">
        <v>129</v>
      </c>
      <c r="E286" s="132" t="s">
        <v>280</v>
      </c>
      <c r="F286" s="133" t="s">
        <v>281</v>
      </c>
      <c r="G286" s="134" t="s">
        <v>282</v>
      </c>
      <c r="H286" s="135">
        <v>91.4</v>
      </c>
      <c r="I286" s="136"/>
      <c r="J286" s="137">
        <f>ROUND(I286*H286,2)</f>
        <v>0</v>
      </c>
      <c r="K286" s="133" t="s">
        <v>133</v>
      </c>
      <c r="L286" s="31"/>
      <c r="M286" s="138" t="s">
        <v>1</v>
      </c>
      <c r="N286" s="139" t="s">
        <v>45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134</v>
      </c>
      <c r="AT286" s="142" t="s">
        <v>129</v>
      </c>
      <c r="AU286" s="142" t="s">
        <v>90</v>
      </c>
      <c r="AY286" s="16" t="s">
        <v>127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88</v>
      </c>
      <c r="BK286" s="143">
        <f>ROUND(I286*H286,2)</f>
        <v>0</v>
      </c>
      <c r="BL286" s="16" t="s">
        <v>134</v>
      </c>
      <c r="BM286" s="142" t="s">
        <v>283</v>
      </c>
    </row>
    <row r="287" spans="2:65" s="1" customFormat="1" ht="19.5">
      <c r="B287" s="31"/>
      <c r="D287" s="144" t="s">
        <v>136</v>
      </c>
      <c r="F287" s="145" t="s">
        <v>284</v>
      </c>
      <c r="I287" s="146"/>
      <c r="L287" s="31"/>
      <c r="M287" s="147"/>
      <c r="T287" s="55"/>
      <c r="AT287" s="16" t="s">
        <v>136</v>
      </c>
      <c r="AU287" s="16" t="s">
        <v>90</v>
      </c>
    </row>
    <row r="288" spans="2:65" s="12" customFormat="1" ht="11.25">
      <c r="B288" s="148"/>
      <c r="D288" s="144" t="s">
        <v>138</v>
      </c>
      <c r="E288" s="149" t="s">
        <v>1</v>
      </c>
      <c r="F288" s="150" t="s">
        <v>228</v>
      </c>
      <c r="H288" s="149" t="s">
        <v>1</v>
      </c>
      <c r="I288" s="151"/>
      <c r="L288" s="148"/>
      <c r="M288" s="152"/>
      <c r="T288" s="153"/>
      <c r="AT288" s="149" t="s">
        <v>138</v>
      </c>
      <c r="AU288" s="149" t="s">
        <v>90</v>
      </c>
      <c r="AV288" s="12" t="s">
        <v>88</v>
      </c>
      <c r="AW288" s="12" t="s">
        <v>36</v>
      </c>
      <c r="AX288" s="12" t="s">
        <v>80</v>
      </c>
      <c r="AY288" s="149" t="s">
        <v>127</v>
      </c>
    </row>
    <row r="289" spans="2:65" s="12" customFormat="1" ht="11.25">
      <c r="B289" s="148"/>
      <c r="D289" s="144" t="s">
        <v>138</v>
      </c>
      <c r="E289" s="149" t="s">
        <v>1</v>
      </c>
      <c r="F289" s="150" t="s">
        <v>229</v>
      </c>
      <c r="H289" s="149" t="s">
        <v>1</v>
      </c>
      <c r="I289" s="151"/>
      <c r="L289" s="148"/>
      <c r="M289" s="152"/>
      <c r="T289" s="153"/>
      <c r="AT289" s="149" t="s">
        <v>138</v>
      </c>
      <c r="AU289" s="149" t="s">
        <v>90</v>
      </c>
      <c r="AV289" s="12" t="s">
        <v>88</v>
      </c>
      <c r="AW289" s="12" t="s">
        <v>36</v>
      </c>
      <c r="AX289" s="12" t="s">
        <v>80</v>
      </c>
      <c r="AY289" s="149" t="s">
        <v>127</v>
      </c>
    </row>
    <row r="290" spans="2:65" s="13" customFormat="1" ht="11.25">
      <c r="B290" s="154"/>
      <c r="D290" s="144" t="s">
        <v>138</v>
      </c>
      <c r="E290" s="155" t="s">
        <v>1</v>
      </c>
      <c r="F290" s="156" t="s">
        <v>285</v>
      </c>
      <c r="H290" s="157">
        <v>33.659999999999997</v>
      </c>
      <c r="I290" s="158"/>
      <c r="L290" s="154"/>
      <c r="M290" s="159"/>
      <c r="T290" s="160"/>
      <c r="AT290" s="155" t="s">
        <v>138</v>
      </c>
      <c r="AU290" s="155" t="s">
        <v>90</v>
      </c>
      <c r="AV290" s="13" t="s">
        <v>90</v>
      </c>
      <c r="AW290" s="13" t="s">
        <v>36</v>
      </c>
      <c r="AX290" s="13" t="s">
        <v>80</v>
      </c>
      <c r="AY290" s="155" t="s">
        <v>127</v>
      </c>
    </row>
    <row r="291" spans="2:65" s="12" customFormat="1" ht="11.25">
      <c r="B291" s="148"/>
      <c r="D291" s="144" t="s">
        <v>138</v>
      </c>
      <c r="E291" s="149" t="s">
        <v>1</v>
      </c>
      <c r="F291" s="150" t="s">
        <v>140</v>
      </c>
      <c r="H291" s="149" t="s">
        <v>1</v>
      </c>
      <c r="I291" s="151"/>
      <c r="L291" s="148"/>
      <c r="M291" s="152"/>
      <c r="T291" s="153"/>
      <c r="AT291" s="149" t="s">
        <v>138</v>
      </c>
      <c r="AU291" s="149" t="s">
        <v>90</v>
      </c>
      <c r="AV291" s="12" t="s">
        <v>88</v>
      </c>
      <c r="AW291" s="12" t="s">
        <v>36</v>
      </c>
      <c r="AX291" s="12" t="s">
        <v>80</v>
      </c>
      <c r="AY291" s="149" t="s">
        <v>127</v>
      </c>
    </row>
    <row r="292" spans="2:65" s="13" customFormat="1" ht="11.25">
      <c r="B292" s="154"/>
      <c r="D292" s="144" t="s">
        <v>138</v>
      </c>
      <c r="E292" s="155" t="s">
        <v>1</v>
      </c>
      <c r="F292" s="156" t="s">
        <v>286</v>
      </c>
      <c r="H292" s="157">
        <v>3.74</v>
      </c>
      <c r="I292" s="158"/>
      <c r="L292" s="154"/>
      <c r="M292" s="159"/>
      <c r="T292" s="160"/>
      <c r="AT292" s="155" t="s">
        <v>138</v>
      </c>
      <c r="AU292" s="155" t="s">
        <v>90</v>
      </c>
      <c r="AV292" s="13" t="s">
        <v>90</v>
      </c>
      <c r="AW292" s="13" t="s">
        <v>36</v>
      </c>
      <c r="AX292" s="13" t="s">
        <v>80</v>
      </c>
      <c r="AY292" s="155" t="s">
        <v>127</v>
      </c>
    </row>
    <row r="293" spans="2:65" s="12" customFormat="1" ht="11.25">
      <c r="B293" s="148"/>
      <c r="D293" s="144" t="s">
        <v>138</v>
      </c>
      <c r="E293" s="149" t="s">
        <v>1</v>
      </c>
      <c r="F293" s="150" t="s">
        <v>161</v>
      </c>
      <c r="H293" s="149" t="s">
        <v>1</v>
      </c>
      <c r="I293" s="151"/>
      <c r="L293" s="148"/>
      <c r="M293" s="152"/>
      <c r="T293" s="153"/>
      <c r="AT293" s="149" t="s">
        <v>138</v>
      </c>
      <c r="AU293" s="149" t="s">
        <v>90</v>
      </c>
      <c r="AV293" s="12" t="s">
        <v>88</v>
      </c>
      <c r="AW293" s="12" t="s">
        <v>36</v>
      </c>
      <c r="AX293" s="12" t="s">
        <v>80</v>
      </c>
      <c r="AY293" s="149" t="s">
        <v>127</v>
      </c>
    </row>
    <row r="294" spans="2:65" s="13" customFormat="1" ht="11.25">
      <c r="B294" s="154"/>
      <c r="D294" s="144" t="s">
        <v>138</v>
      </c>
      <c r="E294" s="155" t="s">
        <v>1</v>
      </c>
      <c r="F294" s="156" t="s">
        <v>287</v>
      </c>
      <c r="H294" s="157">
        <v>13.2</v>
      </c>
      <c r="I294" s="158"/>
      <c r="L294" s="154"/>
      <c r="M294" s="159"/>
      <c r="T294" s="160"/>
      <c r="AT294" s="155" t="s">
        <v>138</v>
      </c>
      <c r="AU294" s="155" t="s">
        <v>90</v>
      </c>
      <c r="AV294" s="13" t="s">
        <v>90</v>
      </c>
      <c r="AW294" s="13" t="s">
        <v>36</v>
      </c>
      <c r="AX294" s="13" t="s">
        <v>80</v>
      </c>
      <c r="AY294" s="155" t="s">
        <v>127</v>
      </c>
    </row>
    <row r="295" spans="2:65" s="12" customFormat="1" ht="11.25">
      <c r="B295" s="148"/>
      <c r="D295" s="144" t="s">
        <v>138</v>
      </c>
      <c r="E295" s="149" t="s">
        <v>1</v>
      </c>
      <c r="F295" s="150" t="s">
        <v>149</v>
      </c>
      <c r="H295" s="149" t="s">
        <v>1</v>
      </c>
      <c r="I295" s="151"/>
      <c r="L295" s="148"/>
      <c r="M295" s="152"/>
      <c r="T295" s="153"/>
      <c r="AT295" s="149" t="s">
        <v>138</v>
      </c>
      <c r="AU295" s="149" t="s">
        <v>90</v>
      </c>
      <c r="AV295" s="12" t="s">
        <v>88</v>
      </c>
      <c r="AW295" s="12" t="s">
        <v>36</v>
      </c>
      <c r="AX295" s="12" t="s">
        <v>80</v>
      </c>
      <c r="AY295" s="149" t="s">
        <v>127</v>
      </c>
    </row>
    <row r="296" spans="2:65" s="13" customFormat="1" ht="11.25">
      <c r="B296" s="154"/>
      <c r="D296" s="144" t="s">
        <v>138</v>
      </c>
      <c r="E296" s="155" t="s">
        <v>1</v>
      </c>
      <c r="F296" s="156" t="s">
        <v>288</v>
      </c>
      <c r="H296" s="157">
        <v>40.799999999999997</v>
      </c>
      <c r="I296" s="158"/>
      <c r="L296" s="154"/>
      <c r="M296" s="159"/>
      <c r="T296" s="160"/>
      <c r="AT296" s="155" t="s">
        <v>138</v>
      </c>
      <c r="AU296" s="155" t="s">
        <v>90</v>
      </c>
      <c r="AV296" s="13" t="s">
        <v>90</v>
      </c>
      <c r="AW296" s="13" t="s">
        <v>36</v>
      </c>
      <c r="AX296" s="13" t="s">
        <v>80</v>
      </c>
      <c r="AY296" s="155" t="s">
        <v>127</v>
      </c>
    </row>
    <row r="297" spans="2:65" s="14" customFormat="1" ht="11.25">
      <c r="B297" s="161"/>
      <c r="D297" s="144" t="s">
        <v>138</v>
      </c>
      <c r="E297" s="162" t="s">
        <v>1</v>
      </c>
      <c r="F297" s="163" t="s">
        <v>151</v>
      </c>
      <c r="H297" s="164">
        <v>91.399999999999991</v>
      </c>
      <c r="I297" s="165"/>
      <c r="L297" s="161"/>
      <c r="M297" s="166"/>
      <c r="T297" s="167"/>
      <c r="AT297" s="162" t="s">
        <v>138</v>
      </c>
      <c r="AU297" s="162" t="s">
        <v>90</v>
      </c>
      <c r="AV297" s="14" t="s">
        <v>134</v>
      </c>
      <c r="AW297" s="14" t="s">
        <v>4</v>
      </c>
      <c r="AX297" s="14" t="s">
        <v>88</v>
      </c>
      <c r="AY297" s="162" t="s">
        <v>127</v>
      </c>
    </row>
    <row r="298" spans="2:65" s="1" customFormat="1" ht="33" customHeight="1">
      <c r="B298" s="31"/>
      <c r="C298" s="131" t="s">
        <v>289</v>
      </c>
      <c r="D298" s="131" t="s">
        <v>129</v>
      </c>
      <c r="E298" s="132" t="s">
        <v>290</v>
      </c>
      <c r="F298" s="133" t="s">
        <v>291</v>
      </c>
      <c r="G298" s="134" t="s">
        <v>282</v>
      </c>
      <c r="H298" s="135">
        <v>219.26</v>
      </c>
      <c r="I298" s="136"/>
      <c r="J298" s="137">
        <f>ROUND(I298*H298,2)</f>
        <v>0</v>
      </c>
      <c r="K298" s="133" t="s">
        <v>133</v>
      </c>
      <c r="L298" s="31"/>
      <c r="M298" s="138" t="s">
        <v>1</v>
      </c>
      <c r="N298" s="139" t="s">
        <v>45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134</v>
      </c>
      <c r="AT298" s="142" t="s">
        <v>129</v>
      </c>
      <c r="AU298" s="142" t="s">
        <v>90</v>
      </c>
      <c r="AY298" s="16" t="s">
        <v>127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88</v>
      </c>
      <c r="BK298" s="143">
        <f>ROUND(I298*H298,2)</f>
        <v>0</v>
      </c>
      <c r="BL298" s="16" t="s">
        <v>134</v>
      </c>
      <c r="BM298" s="142" t="s">
        <v>292</v>
      </c>
    </row>
    <row r="299" spans="2:65" s="1" customFormat="1" ht="29.25">
      <c r="B299" s="31"/>
      <c r="D299" s="144" t="s">
        <v>136</v>
      </c>
      <c r="F299" s="145" t="s">
        <v>293</v>
      </c>
      <c r="I299" s="146"/>
      <c r="L299" s="31"/>
      <c r="M299" s="147"/>
      <c r="T299" s="55"/>
      <c r="AT299" s="16" t="s">
        <v>136</v>
      </c>
      <c r="AU299" s="16" t="s">
        <v>90</v>
      </c>
    </row>
    <row r="300" spans="2:65" s="12" customFormat="1" ht="11.25">
      <c r="B300" s="148"/>
      <c r="D300" s="144" t="s">
        <v>138</v>
      </c>
      <c r="E300" s="149" t="s">
        <v>1</v>
      </c>
      <c r="F300" s="150" t="s">
        <v>228</v>
      </c>
      <c r="H300" s="149" t="s">
        <v>1</v>
      </c>
      <c r="I300" s="151"/>
      <c r="L300" s="148"/>
      <c r="M300" s="152"/>
      <c r="T300" s="153"/>
      <c r="AT300" s="149" t="s">
        <v>138</v>
      </c>
      <c r="AU300" s="149" t="s">
        <v>90</v>
      </c>
      <c r="AV300" s="12" t="s">
        <v>88</v>
      </c>
      <c r="AW300" s="12" t="s">
        <v>36</v>
      </c>
      <c r="AX300" s="12" t="s">
        <v>80</v>
      </c>
      <c r="AY300" s="149" t="s">
        <v>127</v>
      </c>
    </row>
    <row r="301" spans="2:65" s="12" customFormat="1" ht="11.25">
      <c r="B301" s="148"/>
      <c r="D301" s="144" t="s">
        <v>138</v>
      </c>
      <c r="E301" s="149" t="s">
        <v>1</v>
      </c>
      <c r="F301" s="150" t="s">
        <v>229</v>
      </c>
      <c r="H301" s="149" t="s">
        <v>1</v>
      </c>
      <c r="I301" s="151"/>
      <c r="L301" s="148"/>
      <c r="M301" s="152"/>
      <c r="T301" s="153"/>
      <c r="AT301" s="149" t="s">
        <v>138</v>
      </c>
      <c r="AU301" s="149" t="s">
        <v>90</v>
      </c>
      <c r="AV301" s="12" t="s">
        <v>88</v>
      </c>
      <c r="AW301" s="12" t="s">
        <v>36</v>
      </c>
      <c r="AX301" s="12" t="s">
        <v>80</v>
      </c>
      <c r="AY301" s="149" t="s">
        <v>127</v>
      </c>
    </row>
    <row r="302" spans="2:65" s="13" customFormat="1" ht="11.25">
      <c r="B302" s="154"/>
      <c r="D302" s="144" t="s">
        <v>138</v>
      </c>
      <c r="E302" s="155" t="s">
        <v>1</v>
      </c>
      <c r="F302" s="156" t="s">
        <v>294</v>
      </c>
      <c r="H302" s="157">
        <v>157.08000000000001</v>
      </c>
      <c r="I302" s="158"/>
      <c r="L302" s="154"/>
      <c r="M302" s="159"/>
      <c r="T302" s="160"/>
      <c r="AT302" s="155" t="s">
        <v>138</v>
      </c>
      <c r="AU302" s="155" t="s">
        <v>90</v>
      </c>
      <c r="AV302" s="13" t="s">
        <v>90</v>
      </c>
      <c r="AW302" s="13" t="s">
        <v>36</v>
      </c>
      <c r="AX302" s="13" t="s">
        <v>80</v>
      </c>
      <c r="AY302" s="155" t="s">
        <v>127</v>
      </c>
    </row>
    <row r="303" spans="2:65" s="12" customFormat="1" ht="11.25">
      <c r="B303" s="148"/>
      <c r="D303" s="144" t="s">
        <v>138</v>
      </c>
      <c r="E303" s="149" t="s">
        <v>1</v>
      </c>
      <c r="F303" s="150" t="s">
        <v>140</v>
      </c>
      <c r="H303" s="149" t="s">
        <v>1</v>
      </c>
      <c r="I303" s="151"/>
      <c r="L303" s="148"/>
      <c r="M303" s="152"/>
      <c r="T303" s="153"/>
      <c r="AT303" s="149" t="s">
        <v>138</v>
      </c>
      <c r="AU303" s="149" t="s">
        <v>90</v>
      </c>
      <c r="AV303" s="12" t="s">
        <v>88</v>
      </c>
      <c r="AW303" s="12" t="s">
        <v>36</v>
      </c>
      <c r="AX303" s="12" t="s">
        <v>80</v>
      </c>
      <c r="AY303" s="149" t="s">
        <v>127</v>
      </c>
    </row>
    <row r="304" spans="2:65" s="13" customFormat="1" ht="11.25">
      <c r="B304" s="154"/>
      <c r="D304" s="144" t="s">
        <v>138</v>
      </c>
      <c r="E304" s="155" t="s">
        <v>1</v>
      </c>
      <c r="F304" s="156" t="s">
        <v>295</v>
      </c>
      <c r="H304" s="157">
        <v>26.18</v>
      </c>
      <c r="I304" s="158"/>
      <c r="L304" s="154"/>
      <c r="M304" s="159"/>
      <c r="T304" s="160"/>
      <c r="AT304" s="155" t="s">
        <v>138</v>
      </c>
      <c r="AU304" s="155" t="s">
        <v>90</v>
      </c>
      <c r="AV304" s="13" t="s">
        <v>90</v>
      </c>
      <c r="AW304" s="13" t="s">
        <v>36</v>
      </c>
      <c r="AX304" s="13" t="s">
        <v>80</v>
      </c>
      <c r="AY304" s="155" t="s">
        <v>127</v>
      </c>
    </row>
    <row r="305" spans="2:65" s="12" customFormat="1" ht="11.25">
      <c r="B305" s="148"/>
      <c r="D305" s="144" t="s">
        <v>138</v>
      </c>
      <c r="E305" s="149" t="s">
        <v>1</v>
      </c>
      <c r="F305" s="150" t="s">
        <v>161</v>
      </c>
      <c r="H305" s="149" t="s">
        <v>1</v>
      </c>
      <c r="I305" s="151"/>
      <c r="L305" s="148"/>
      <c r="M305" s="152"/>
      <c r="T305" s="153"/>
      <c r="AT305" s="149" t="s">
        <v>138</v>
      </c>
      <c r="AU305" s="149" t="s">
        <v>90</v>
      </c>
      <c r="AV305" s="12" t="s">
        <v>88</v>
      </c>
      <c r="AW305" s="12" t="s">
        <v>36</v>
      </c>
      <c r="AX305" s="12" t="s">
        <v>80</v>
      </c>
      <c r="AY305" s="149" t="s">
        <v>127</v>
      </c>
    </row>
    <row r="306" spans="2:65" s="13" customFormat="1" ht="11.25">
      <c r="B306" s="154"/>
      <c r="D306" s="144" t="s">
        <v>138</v>
      </c>
      <c r="E306" s="155" t="s">
        <v>1</v>
      </c>
      <c r="F306" s="156" t="s">
        <v>296</v>
      </c>
      <c r="H306" s="157">
        <v>13.2</v>
      </c>
      <c r="I306" s="158"/>
      <c r="L306" s="154"/>
      <c r="M306" s="159"/>
      <c r="T306" s="160"/>
      <c r="AT306" s="155" t="s">
        <v>138</v>
      </c>
      <c r="AU306" s="155" t="s">
        <v>90</v>
      </c>
      <c r="AV306" s="13" t="s">
        <v>90</v>
      </c>
      <c r="AW306" s="13" t="s">
        <v>36</v>
      </c>
      <c r="AX306" s="13" t="s">
        <v>80</v>
      </c>
      <c r="AY306" s="155" t="s">
        <v>127</v>
      </c>
    </row>
    <row r="307" spans="2:65" s="12" customFormat="1" ht="11.25">
      <c r="B307" s="148"/>
      <c r="D307" s="144" t="s">
        <v>138</v>
      </c>
      <c r="E307" s="149" t="s">
        <v>1</v>
      </c>
      <c r="F307" s="150" t="s">
        <v>162</v>
      </c>
      <c r="H307" s="149" t="s">
        <v>1</v>
      </c>
      <c r="I307" s="151"/>
      <c r="L307" s="148"/>
      <c r="M307" s="152"/>
      <c r="T307" s="153"/>
      <c r="AT307" s="149" t="s">
        <v>138</v>
      </c>
      <c r="AU307" s="149" t="s">
        <v>90</v>
      </c>
      <c r="AV307" s="12" t="s">
        <v>88</v>
      </c>
      <c r="AW307" s="12" t="s">
        <v>36</v>
      </c>
      <c r="AX307" s="12" t="s">
        <v>80</v>
      </c>
      <c r="AY307" s="149" t="s">
        <v>127</v>
      </c>
    </row>
    <row r="308" spans="2:65" s="13" customFormat="1" ht="11.25">
      <c r="B308" s="154"/>
      <c r="D308" s="144" t="s">
        <v>138</v>
      </c>
      <c r="E308" s="155" t="s">
        <v>1</v>
      </c>
      <c r="F308" s="156" t="s">
        <v>297</v>
      </c>
      <c r="H308" s="157">
        <v>8.8000000000000007</v>
      </c>
      <c r="I308" s="158"/>
      <c r="L308" s="154"/>
      <c r="M308" s="159"/>
      <c r="T308" s="160"/>
      <c r="AT308" s="155" t="s">
        <v>138</v>
      </c>
      <c r="AU308" s="155" t="s">
        <v>90</v>
      </c>
      <c r="AV308" s="13" t="s">
        <v>90</v>
      </c>
      <c r="AW308" s="13" t="s">
        <v>36</v>
      </c>
      <c r="AX308" s="13" t="s">
        <v>80</v>
      </c>
      <c r="AY308" s="155" t="s">
        <v>127</v>
      </c>
    </row>
    <row r="309" spans="2:65" s="12" customFormat="1" ht="11.25">
      <c r="B309" s="148"/>
      <c r="D309" s="144" t="s">
        <v>138</v>
      </c>
      <c r="E309" s="149" t="s">
        <v>1</v>
      </c>
      <c r="F309" s="150" t="s">
        <v>298</v>
      </c>
      <c r="H309" s="149" t="s">
        <v>1</v>
      </c>
      <c r="I309" s="151"/>
      <c r="L309" s="148"/>
      <c r="M309" s="152"/>
      <c r="T309" s="153"/>
      <c r="AT309" s="149" t="s">
        <v>138</v>
      </c>
      <c r="AU309" s="149" t="s">
        <v>90</v>
      </c>
      <c r="AV309" s="12" t="s">
        <v>88</v>
      </c>
      <c r="AW309" s="12" t="s">
        <v>36</v>
      </c>
      <c r="AX309" s="12" t="s">
        <v>80</v>
      </c>
      <c r="AY309" s="149" t="s">
        <v>127</v>
      </c>
    </row>
    <row r="310" spans="2:65" s="13" customFormat="1" ht="11.25">
      <c r="B310" s="154"/>
      <c r="D310" s="144" t="s">
        <v>138</v>
      </c>
      <c r="E310" s="155" t="s">
        <v>1</v>
      </c>
      <c r="F310" s="156" t="s">
        <v>299</v>
      </c>
      <c r="H310" s="157">
        <v>1.76</v>
      </c>
      <c r="I310" s="158"/>
      <c r="L310" s="154"/>
      <c r="M310" s="159"/>
      <c r="T310" s="160"/>
      <c r="AT310" s="155" t="s">
        <v>138</v>
      </c>
      <c r="AU310" s="155" t="s">
        <v>90</v>
      </c>
      <c r="AV310" s="13" t="s">
        <v>90</v>
      </c>
      <c r="AW310" s="13" t="s">
        <v>36</v>
      </c>
      <c r="AX310" s="13" t="s">
        <v>80</v>
      </c>
      <c r="AY310" s="155" t="s">
        <v>127</v>
      </c>
    </row>
    <row r="311" spans="2:65" s="12" customFormat="1" ht="11.25">
      <c r="B311" s="148"/>
      <c r="D311" s="144" t="s">
        <v>138</v>
      </c>
      <c r="E311" s="149" t="s">
        <v>1</v>
      </c>
      <c r="F311" s="150" t="s">
        <v>149</v>
      </c>
      <c r="H311" s="149" t="s">
        <v>1</v>
      </c>
      <c r="I311" s="151"/>
      <c r="L311" s="148"/>
      <c r="M311" s="152"/>
      <c r="T311" s="153"/>
      <c r="AT311" s="149" t="s">
        <v>138</v>
      </c>
      <c r="AU311" s="149" t="s">
        <v>90</v>
      </c>
      <c r="AV311" s="12" t="s">
        <v>88</v>
      </c>
      <c r="AW311" s="12" t="s">
        <v>36</v>
      </c>
      <c r="AX311" s="12" t="s">
        <v>80</v>
      </c>
      <c r="AY311" s="149" t="s">
        <v>127</v>
      </c>
    </row>
    <row r="312" spans="2:65" s="13" customFormat="1" ht="11.25">
      <c r="B312" s="154"/>
      <c r="D312" s="144" t="s">
        <v>138</v>
      </c>
      <c r="E312" s="155" t="s">
        <v>1</v>
      </c>
      <c r="F312" s="156" t="s">
        <v>300</v>
      </c>
      <c r="H312" s="157">
        <v>12.24</v>
      </c>
      <c r="I312" s="158"/>
      <c r="L312" s="154"/>
      <c r="M312" s="159"/>
      <c r="T312" s="160"/>
      <c r="AT312" s="155" t="s">
        <v>138</v>
      </c>
      <c r="AU312" s="155" t="s">
        <v>90</v>
      </c>
      <c r="AV312" s="13" t="s">
        <v>90</v>
      </c>
      <c r="AW312" s="13" t="s">
        <v>36</v>
      </c>
      <c r="AX312" s="13" t="s">
        <v>80</v>
      </c>
      <c r="AY312" s="155" t="s">
        <v>127</v>
      </c>
    </row>
    <row r="313" spans="2:65" s="14" customFormat="1" ht="11.25">
      <c r="B313" s="161"/>
      <c r="D313" s="144" t="s">
        <v>138</v>
      </c>
      <c r="E313" s="162" t="s">
        <v>1</v>
      </c>
      <c r="F313" s="163" t="s">
        <v>151</v>
      </c>
      <c r="H313" s="164">
        <v>219.26000000000002</v>
      </c>
      <c r="I313" s="165"/>
      <c r="L313" s="161"/>
      <c r="M313" s="166"/>
      <c r="T313" s="167"/>
      <c r="AT313" s="162" t="s">
        <v>138</v>
      </c>
      <c r="AU313" s="162" t="s">
        <v>90</v>
      </c>
      <c r="AV313" s="14" t="s">
        <v>134</v>
      </c>
      <c r="AW313" s="14" t="s">
        <v>4</v>
      </c>
      <c r="AX313" s="14" t="s">
        <v>88</v>
      </c>
      <c r="AY313" s="162" t="s">
        <v>127</v>
      </c>
    </row>
    <row r="314" spans="2:65" s="1" customFormat="1" ht="21.75" customHeight="1">
      <c r="B314" s="31"/>
      <c r="C314" s="131" t="s">
        <v>301</v>
      </c>
      <c r="D314" s="131" t="s">
        <v>129</v>
      </c>
      <c r="E314" s="132" t="s">
        <v>302</v>
      </c>
      <c r="F314" s="133" t="s">
        <v>303</v>
      </c>
      <c r="G314" s="134" t="s">
        <v>132</v>
      </c>
      <c r="H314" s="135">
        <v>407</v>
      </c>
      <c r="I314" s="136"/>
      <c r="J314" s="137">
        <f>ROUND(I314*H314,2)</f>
        <v>0</v>
      </c>
      <c r="K314" s="133" t="s">
        <v>133</v>
      </c>
      <c r="L314" s="31"/>
      <c r="M314" s="138" t="s">
        <v>1</v>
      </c>
      <c r="N314" s="139" t="s">
        <v>45</v>
      </c>
      <c r="P314" s="140">
        <f>O314*H314</f>
        <v>0</v>
      </c>
      <c r="Q314" s="140">
        <v>8.4000000000000003E-4</v>
      </c>
      <c r="R314" s="140">
        <f>Q314*H314</f>
        <v>0.34188000000000002</v>
      </c>
      <c r="S314" s="140">
        <v>0</v>
      </c>
      <c r="T314" s="141">
        <f>S314*H314</f>
        <v>0</v>
      </c>
      <c r="AR314" s="142" t="s">
        <v>134</v>
      </c>
      <c r="AT314" s="142" t="s">
        <v>129</v>
      </c>
      <c r="AU314" s="142" t="s">
        <v>90</v>
      </c>
      <c r="AY314" s="16" t="s">
        <v>127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88</v>
      </c>
      <c r="BK314" s="143">
        <f>ROUND(I314*H314,2)</f>
        <v>0</v>
      </c>
      <c r="BL314" s="16" t="s">
        <v>134</v>
      </c>
      <c r="BM314" s="142" t="s">
        <v>304</v>
      </c>
    </row>
    <row r="315" spans="2:65" s="1" customFormat="1" ht="29.25">
      <c r="B315" s="31"/>
      <c r="D315" s="144" t="s">
        <v>136</v>
      </c>
      <c r="F315" s="145" t="s">
        <v>305</v>
      </c>
      <c r="I315" s="146"/>
      <c r="L315" s="31"/>
      <c r="M315" s="147"/>
      <c r="T315" s="55"/>
      <c r="AT315" s="16" t="s">
        <v>136</v>
      </c>
      <c r="AU315" s="16" t="s">
        <v>90</v>
      </c>
    </row>
    <row r="316" spans="2:65" s="12" customFormat="1" ht="11.25">
      <c r="B316" s="148"/>
      <c r="D316" s="144" t="s">
        <v>138</v>
      </c>
      <c r="E316" s="149" t="s">
        <v>1</v>
      </c>
      <c r="F316" s="150" t="s">
        <v>228</v>
      </c>
      <c r="H316" s="149" t="s">
        <v>1</v>
      </c>
      <c r="I316" s="151"/>
      <c r="L316" s="148"/>
      <c r="M316" s="152"/>
      <c r="T316" s="153"/>
      <c r="AT316" s="149" t="s">
        <v>138</v>
      </c>
      <c r="AU316" s="149" t="s">
        <v>90</v>
      </c>
      <c r="AV316" s="12" t="s">
        <v>88</v>
      </c>
      <c r="AW316" s="12" t="s">
        <v>36</v>
      </c>
      <c r="AX316" s="12" t="s">
        <v>80</v>
      </c>
      <c r="AY316" s="149" t="s">
        <v>127</v>
      </c>
    </row>
    <row r="317" spans="2:65" s="12" customFormat="1" ht="11.25">
      <c r="B317" s="148"/>
      <c r="D317" s="144" t="s">
        <v>138</v>
      </c>
      <c r="E317" s="149" t="s">
        <v>1</v>
      </c>
      <c r="F317" s="150" t="s">
        <v>229</v>
      </c>
      <c r="H317" s="149" t="s">
        <v>1</v>
      </c>
      <c r="I317" s="151"/>
      <c r="L317" s="148"/>
      <c r="M317" s="152"/>
      <c r="T317" s="153"/>
      <c r="AT317" s="149" t="s">
        <v>138</v>
      </c>
      <c r="AU317" s="149" t="s">
        <v>90</v>
      </c>
      <c r="AV317" s="12" t="s">
        <v>88</v>
      </c>
      <c r="AW317" s="12" t="s">
        <v>36</v>
      </c>
      <c r="AX317" s="12" t="s">
        <v>80</v>
      </c>
      <c r="AY317" s="149" t="s">
        <v>127</v>
      </c>
    </row>
    <row r="318" spans="2:65" s="13" customFormat="1" ht="11.25">
      <c r="B318" s="154"/>
      <c r="D318" s="144" t="s">
        <v>138</v>
      </c>
      <c r="E318" s="155" t="s">
        <v>1</v>
      </c>
      <c r="F318" s="156" t="s">
        <v>306</v>
      </c>
      <c r="H318" s="157">
        <v>285.60000000000002</v>
      </c>
      <c r="I318" s="158"/>
      <c r="L318" s="154"/>
      <c r="M318" s="159"/>
      <c r="T318" s="160"/>
      <c r="AT318" s="155" t="s">
        <v>138</v>
      </c>
      <c r="AU318" s="155" t="s">
        <v>90</v>
      </c>
      <c r="AV318" s="13" t="s">
        <v>90</v>
      </c>
      <c r="AW318" s="13" t="s">
        <v>36</v>
      </c>
      <c r="AX318" s="13" t="s">
        <v>80</v>
      </c>
      <c r="AY318" s="155" t="s">
        <v>127</v>
      </c>
    </row>
    <row r="319" spans="2:65" s="12" customFormat="1" ht="11.25">
      <c r="B319" s="148"/>
      <c r="D319" s="144" t="s">
        <v>138</v>
      </c>
      <c r="E319" s="149" t="s">
        <v>1</v>
      </c>
      <c r="F319" s="150" t="s">
        <v>140</v>
      </c>
      <c r="H319" s="149" t="s">
        <v>1</v>
      </c>
      <c r="I319" s="151"/>
      <c r="L319" s="148"/>
      <c r="M319" s="152"/>
      <c r="T319" s="153"/>
      <c r="AT319" s="149" t="s">
        <v>138</v>
      </c>
      <c r="AU319" s="149" t="s">
        <v>90</v>
      </c>
      <c r="AV319" s="12" t="s">
        <v>88</v>
      </c>
      <c r="AW319" s="12" t="s">
        <v>36</v>
      </c>
      <c r="AX319" s="12" t="s">
        <v>80</v>
      </c>
      <c r="AY319" s="149" t="s">
        <v>127</v>
      </c>
    </row>
    <row r="320" spans="2:65" s="13" customFormat="1" ht="11.25">
      <c r="B320" s="154"/>
      <c r="D320" s="144" t="s">
        <v>138</v>
      </c>
      <c r="E320" s="155" t="s">
        <v>1</v>
      </c>
      <c r="F320" s="156" t="s">
        <v>307</v>
      </c>
      <c r="H320" s="157">
        <v>47.6</v>
      </c>
      <c r="I320" s="158"/>
      <c r="L320" s="154"/>
      <c r="M320" s="159"/>
      <c r="T320" s="160"/>
      <c r="AT320" s="155" t="s">
        <v>138</v>
      </c>
      <c r="AU320" s="155" t="s">
        <v>90</v>
      </c>
      <c r="AV320" s="13" t="s">
        <v>90</v>
      </c>
      <c r="AW320" s="13" t="s">
        <v>36</v>
      </c>
      <c r="AX320" s="13" t="s">
        <v>80</v>
      </c>
      <c r="AY320" s="155" t="s">
        <v>127</v>
      </c>
    </row>
    <row r="321" spans="2:65" s="12" customFormat="1" ht="11.25">
      <c r="B321" s="148"/>
      <c r="D321" s="144" t="s">
        <v>138</v>
      </c>
      <c r="E321" s="149" t="s">
        <v>1</v>
      </c>
      <c r="F321" s="150" t="s">
        <v>161</v>
      </c>
      <c r="H321" s="149" t="s">
        <v>1</v>
      </c>
      <c r="I321" s="151"/>
      <c r="L321" s="148"/>
      <c r="M321" s="152"/>
      <c r="T321" s="153"/>
      <c r="AT321" s="149" t="s">
        <v>138</v>
      </c>
      <c r="AU321" s="149" t="s">
        <v>90</v>
      </c>
      <c r="AV321" s="12" t="s">
        <v>88</v>
      </c>
      <c r="AW321" s="12" t="s">
        <v>36</v>
      </c>
      <c r="AX321" s="12" t="s">
        <v>80</v>
      </c>
      <c r="AY321" s="149" t="s">
        <v>127</v>
      </c>
    </row>
    <row r="322" spans="2:65" s="13" customFormat="1" ht="11.25">
      <c r="B322" s="154"/>
      <c r="D322" s="144" t="s">
        <v>138</v>
      </c>
      <c r="E322" s="155" t="s">
        <v>1</v>
      </c>
      <c r="F322" s="156" t="s">
        <v>308</v>
      </c>
      <c r="H322" s="157">
        <v>24</v>
      </c>
      <c r="I322" s="158"/>
      <c r="L322" s="154"/>
      <c r="M322" s="159"/>
      <c r="T322" s="160"/>
      <c r="AT322" s="155" t="s">
        <v>138</v>
      </c>
      <c r="AU322" s="155" t="s">
        <v>90</v>
      </c>
      <c r="AV322" s="13" t="s">
        <v>90</v>
      </c>
      <c r="AW322" s="13" t="s">
        <v>36</v>
      </c>
      <c r="AX322" s="13" t="s">
        <v>80</v>
      </c>
      <c r="AY322" s="155" t="s">
        <v>127</v>
      </c>
    </row>
    <row r="323" spans="2:65" s="12" customFormat="1" ht="11.25">
      <c r="B323" s="148"/>
      <c r="D323" s="144" t="s">
        <v>138</v>
      </c>
      <c r="E323" s="149" t="s">
        <v>1</v>
      </c>
      <c r="F323" s="150" t="s">
        <v>162</v>
      </c>
      <c r="H323" s="149" t="s">
        <v>1</v>
      </c>
      <c r="I323" s="151"/>
      <c r="L323" s="148"/>
      <c r="M323" s="152"/>
      <c r="T323" s="153"/>
      <c r="AT323" s="149" t="s">
        <v>138</v>
      </c>
      <c r="AU323" s="149" t="s">
        <v>90</v>
      </c>
      <c r="AV323" s="12" t="s">
        <v>88</v>
      </c>
      <c r="AW323" s="12" t="s">
        <v>36</v>
      </c>
      <c r="AX323" s="12" t="s">
        <v>80</v>
      </c>
      <c r="AY323" s="149" t="s">
        <v>127</v>
      </c>
    </row>
    <row r="324" spans="2:65" s="13" customFormat="1" ht="11.25">
      <c r="B324" s="154"/>
      <c r="D324" s="144" t="s">
        <v>138</v>
      </c>
      <c r="E324" s="155" t="s">
        <v>1</v>
      </c>
      <c r="F324" s="156" t="s">
        <v>309</v>
      </c>
      <c r="H324" s="157">
        <v>16</v>
      </c>
      <c r="I324" s="158"/>
      <c r="L324" s="154"/>
      <c r="M324" s="159"/>
      <c r="T324" s="160"/>
      <c r="AT324" s="155" t="s">
        <v>138</v>
      </c>
      <c r="AU324" s="155" t="s">
        <v>90</v>
      </c>
      <c r="AV324" s="13" t="s">
        <v>90</v>
      </c>
      <c r="AW324" s="13" t="s">
        <v>36</v>
      </c>
      <c r="AX324" s="13" t="s">
        <v>80</v>
      </c>
      <c r="AY324" s="155" t="s">
        <v>127</v>
      </c>
    </row>
    <row r="325" spans="2:65" s="12" customFormat="1" ht="11.25">
      <c r="B325" s="148"/>
      <c r="D325" s="144" t="s">
        <v>138</v>
      </c>
      <c r="E325" s="149" t="s">
        <v>1</v>
      </c>
      <c r="F325" s="150" t="s">
        <v>298</v>
      </c>
      <c r="H325" s="149" t="s">
        <v>1</v>
      </c>
      <c r="I325" s="151"/>
      <c r="L325" s="148"/>
      <c r="M325" s="152"/>
      <c r="T325" s="153"/>
      <c r="AT325" s="149" t="s">
        <v>138</v>
      </c>
      <c r="AU325" s="149" t="s">
        <v>90</v>
      </c>
      <c r="AV325" s="12" t="s">
        <v>88</v>
      </c>
      <c r="AW325" s="12" t="s">
        <v>36</v>
      </c>
      <c r="AX325" s="12" t="s">
        <v>80</v>
      </c>
      <c r="AY325" s="149" t="s">
        <v>127</v>
      </c>
    </row>
    <row r="326" spans="2:65" s="13" customFormat="1" ht="11.25">
      <c r="B326" s="154"/>
      <c r="D326" s="144" t="s">
        <v>138</v>
      </c>
      <c r="E326" s="155" t="s">
        <v>1</v>
      </c>
      <c r="F326" s="156" t="s">
        <v>310</v>
      </c>
      <c r="H326" s="157">
        <v>3.2</v>
      </c>
      <c r="I326" s="158"/>
      <c r="L326" s="154"/>
      <c r="M326" s="159"/>
      <c r="T326" s="160"/>
      <c r="AT326" s="155" t="s">
        <v>138</v>
      </c>
      <c r="AU326" s="155" t="s">
        <v>90</v>
      </c>
      <c r="AV326" s="13" t="s">
        <v>90</v>
      </c>
      <c r="AW326" s="13" t="s">
        <v>36</v>
      </c>
      <c r="AX326" s="13" t="s">
        <v>80</v>
      </c>
      <c r="AY326" s="155" t="s">
        <v>127</v>
      </c>
    </row>
    <row r="327" spans="2:65" s="12" customFormat="1" ht="11.25">
      <c r="B327" s="148"/>
      <c r="D327" s="144" t="s">
        <v>138</v>
      </c>
      <c r="E327" s="149" t="s">
        <v>1</v>
      </c>
      <c r="F327" s="150" t="s">
        <v>149</v>
      </c>
      <c r="H327" s="149" t="s">
        <v>1</v>
      </c>
      <c r="I327" s="151"/>
      <c r="L327" s="148"/>
      <c r="M327" s="152"/>
      <c r="T327" s="153"/>
      <c r="AT327" s="149" t="s">
        <v>138</v>
      </c>
      <c r="AU327" s="149" t="s">
        <v>90</v>
      </c>
      <c r="AV327" s="12" t="s">
        <v>88</v>
      </c>
      <c r="AW327" s="12" t="s">
        <v>36</v>
      </c>
      <c r="AX327" s="12" t="s">
        <v>80</v>
      </c>
      <c r="AY327" s="149" t="s">
        <v>127</v>
      </c>
    </row>
    <row r="328" spans="2:65" s="13" customFormat="1" ht="11.25">
      <c r="B328" s="154"/>
      <c r="D328" s="144" t="s">
        <v>138</v>
      </c>
      <c r="E328" s="155" t="s">
        <v>1</v>
      </c>
      <c r="F328" s="156" t="s">
        <v>311</v>
      </c>
      <c r="H328" s="157">
        <v>30.6</v>
      </c>
      <c r="I328" s="158"/>
      <c r="L328" s="154"/>
      <c r="M328" s="159"/>
      <c r="T328" s="160"/>
      <c r="AT328" s="155" t="s">
        <v>138</v>
      </c>
      <c r="AU328" s="155" t="s">
        <v>90</v>
      </c>
      <c r="AV328" s="13" t="s">
        <v>90</v>
      </c>
      <c r="AW328" s="13" t="s">
        <v>36</v>
      </c>
      <c r="AX328" s="13" t="s">
        <v>80</v>
      </c>
      <c r="AY328" s="155" t="s">
        <v>127</v>
      </c>
    </row>
    <row r="329" spans="2:65" s="14" customFormat="1" ht="11.25">
      <c r="B329" s="161"/>
      <c r="D329" s="144" t="s">
        <v>138</v>
      </c>
      <c r="E329" s="162" t="s">
        <v>1</v>
      </c>
      <c r="F329" s="163" t="s">
        <v>151</v>
      </c>
      <c r="H329" s="164">
        <v>407.00000000000006</v>
      </c>
      <c r="I329" s="165"/>
      <c r="L329" s="161"/>
      <c r="M329" s="166"/>
      <c r="T329" s="167"/>
      <c r="AT329" s="162" t="s">
        <v>138</v>
      </c>
      <c r="AU329" s="162" t="s">
        <v>90</v>
      </c>
      <c r="AV329" s="14" t="s">
        <v>134</v>
      </c>
      <c r="AW329" s="14" t="s">
        <v>4</v>
      </c>
      <c r="AX329" s="14" t="s">
        <v>88</v>
      </c>
      <c r="AY329" s="162" t="s">
        <v>127</v>
      </c>
    </row>
    <row r="330" spans="2:65" s="1" customFormat="1" ht="24.2" customHeight="1">
      <c r="B330" s="31"/>
      <c r="C330" s="131" t="s">
        <v>312</v>
      </c>
      <c r="D330" s="131" t="s">
        <v>129</v>
      </c>
      <c r="E330" s="132" t="s">
        <v>313</v>
      </c>
      <c r="F330" s="133" t="s">
        <v>314</v>
      </c>
      <c r="G330" s="134" t="s">
        <v>132</v>
      </c>
      <c r="H330" s="135">
        <v>407</v>
      </c>
      <c r="I330" s="136"/>
      <c r="J330" s="137">
        <f>ROUND(I330*H330,2)</f>
        <v>0</v>
      </c>
      <c r="K330" s="133" t="s">
        <v>133</v>
      </c>
      <c r="L330" s="31"/>
      <c r="M330" s="138" t="s">
        <v>1</v>
      </c>
      <c r="N330" s="139" t="s">
        <v>45</v>
      </c>
      <c r="P330" s="140">
        <f>O330*H330</f>
        <v>0</v>
      </c>
      <c r="Q330" s="140">
        <v>0</v>
      </c>
      <c r="R330" s="140">
        <f>Q330*H330</f>
        <v>0</v>
      </c>
      <c r="S330" s="140">
        <v>0</v>
      </c>
      <c r="T330" s="141">
        <f>S330*H330</f>
        <v>0</v>
      </c>
      <c r="AR330" s="142" t="s">
        <v>134</v>
      </c>
      <c r="AT330" s="142" t="s">
        <v>129</v>
      </c>
      <c r="AU330" s="142" t="s">
        <v>90</v>
      </c>
      <c r="AY330" s="16" t="s">
        <v>127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88</v>
      </c>
      <c r="BK330" s="143">
        <f>ROUND(I330*H330,2)</f>
        <v>0</v>
      </c>
      <c r="BL330" s="16" t="s">
        <v>134</v>
      </c>
      <c r="BM330" s="142" t="s">
        <v>315</v>
      </c>
    </row>
    <row r="331" spans="2:65" s="1" customFormat="1" ht="29.25">
      <c r="B331" s="31"/>
      <c r="D331" s="144" t="s">
        <v>136</v>
      </c>
      <c r="F331" s="145" t="s">
        <v>316</v>
      </c>
      <c r="I331" s="146"/>
      <c r="L331" s="31"/>
      <c r="M331" s="147"/>
      <c r="T331" s="55"/>
      <c r="AT331" s="16" t="s">
        <v>136</v>
      </c>
      <c r="AU331" s="16" t="s">
        <v>90</v>
      </c>
    </row>
    <row r="332" spans="2:65" s="1" customFormat="1" ht="33" customHeight="1">
      <c r="B332" s="31"/>
      <c r="C332" s="131" t="s">
        <v>317</v>
      </c>
      <c r="D332" s="131" t="s">
        <v>129</v>
      </c>
      <c r="E332" s="132" t="s">
        <v>318</v>
      </c>
      <c r="F332" s="133" t="s">
        <v>319</v>
      </c>
      <c r="G332" s="134" t="s">
        <v>282</v>
      </c>
      <c r="H332" s="135">
        <v>219.26</v>
      </c>
      <c r="I332" s="136"/>
      <c r="J332" s="137">
        <f>ROUND(I332*H332,2)</f>
        <v>0</v>
      </c>
      <c r="K332" s="133" t="s">
        <v>133</v>
      </c>
      <c r="L332" s="31"/>
      <c r="M332" s="138" t="s">
        <v>1</v>
      </c>
      <c r="N332" s="139" t="s">
        <v>45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134</v>
      </c>
      <c r="AT332" s="142" t="s">
        <v>129</v>
      </c>
      <c r="AU332" s="142" t="s">
        <v>90</v>
      </c>
      <c r="AY332" s="16" t="s">
        <v>127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88</v>
      </c>
      <c r="BK332" s="143">
        <f>ROUND(I332*H332,2)</f>
        <v>0</v>
      </c>
      <c r="BL332" s="16" t="s">
        <v>134</v>
      </c>
      <c r="BM332" s="142" t="s">
        <v>320</v>
      </c>
    </row>
    <row r="333" spans="2:65" s="1" customFormat="1" ht="39">
      <c r="B333" s="31"/>
      <c r="D333" s="144" t="s">
        <v>136</v>
      </c>
      <c r="F333" s="145" t="s">
        <v>321</v>
      </c>
      <c r="I333" s="146"/>
      <c r="L333" s="31"/>
      <c r="M333" s="147"/>
      <c r="T333" s="55"/>
      <c r="AT333" s="16" t="s">
        <v>136</v>
      </c>
      <c r="AU333" s="16" t="s">
        <v>90</v>
      </c>
    </row>
    <row r="334" spans="2:65" s="12" customFormat="1" ht="11.25">
      <c r="B334" s="148"/>
      <c r="D334" s="144" t="s">
        <v>138</v>
      </c>
      <c r="E334" s="149" t="s">
        <v>1</v>
      </c>
      <c r="F334" s="150" t="s">
        <v>228</v>
      </c>
      <c r="H334" s="149" t="s">
        <v>1</v>
      </c>
      <c r="I334" s="151"/>
      <c r="L334" s="148"/>
      <c r="M334" s="152"/>
      <c r="T334" s="153"/>
      <c r="AT334" s="149" t="s">
        <v>138</v>
      </c>
      <c r="AU334" s="149" t="s">
        <v>90</v>
      </c>
      <c r="AV334" s="12" t="s">
        <v>88</v>
      </c>
      <c r="AW334" s="12" t="s">
        <v>36</v>
      </c>
      <c r="AX334" s="12" t="s">
        <v>80</v>
      </c>
      <c r="AY334" s="149" t="s">
        <v>127</v>
      </c>
    </row>
    <row r="335" spans="2:65" s="12" customFormat="1" ht="11.25">
      <c r="B335" s="148"/>
      <c r="D335" s="144" t="s">
        <v>138</v>
      </c>
      <c r="E335" s="149" t="s">
        <v>1</v>
      </c>
      <c r="F335" s="150" t="s">
        <v>229</v>
      </c>
      <c r="H335" s="149" t="s">
        <v>1</v>
      </c>
      <c r="I335" s="151"/>
      <c r="L335" s="148"/>
      <c r="M335" s="152"/>
      <c r="T335" s="153"/>
      <c r="AT335" s="149" t="s">
        <v>138</v>
      </c>
      <c r="AU335" s="149" t="s">
        <v>90</v>
      </c>
      <c r="AV335" s="12" t="s">
        <v>88</v>
      </c>
      <c r="AW335" s="12" t="s">
        <v>36</v>
      </c>
      <c r="AX335" s="12" t="s">
        <v>80</v>
      </c>
      <c r="AY335" s="149" t="s">
        <v>127</v>
      </c>
    </row>
    <row r="336" spans="2:65" s="13" customFormat="1" ht="11.25">
      <c r="B336" s="154"/>
      <c r="D336" s="144" t="s">
        <v>138</v>
      </c>
      <c r="E336" s="155" t="s">
        <v>1</v>
      </c>
      <c r="F336" s="156" t="s">
        <v>294</v>
      </c>
      <c r="H336" s="157">
        <v>157.08000000000001</v>
      </c>
      <c r="I336" s="158"/>
      <c r="L336" s="154"/>
      <c r="M336" s="159"/>
      <c r="T336" s="160"/>
      <c r="AT336" s="155" t="s">
        <v>138</v>
      </c>
      <c r="AU336" s="155" t="s">
        <v>90</v>
      </c>
      <c r="AV336" s="13" t="s">
        <v>90</v>
      </c>
      <c r="AW336" s="13" t="s">
        <v>36</v>
      </c>
      <c r="AX336" s="13" t="s">
        <v>80</v>
      </c>
      <c r="AY336" s="155" t="s">
        <v>127</v>
      </c>
    </row>
    <row r="337" spans="2:65" s="12" customFormat="1" ht="11.25">
      <c r="B337" s="148"/>
      <c r="D337" s="144" t="s">
        <v>138</v>
      </c>
      <c r="E337" s="149" t="s">
        <v>1</v>
      </c>
      <c r="F337" s="150" t="s">
        <v>140</v>
      </c>
      <c r="H337" s="149" t="s">
        <v>1</v>
      </c>
      <c r="I337" s="151"/>
      <c r="L337" s="148"/>
      <c r="M337" s="152"/>
      <c r="T337" s="153"/>
      <c r="AT337" s="149" t="s">
        <v>138</v>
      </c>
      <c r="AU337" s="149" t="s">
        <v>90</v>
      </c>
      <c r="AV337" s="12" t="s">
        <v>88</v>
      </c>
      <c r="AW337" s="12" t="s">
        <v>36</v>
      </c>
      <c r="AX337" s="12" t="s">
        <v>80</v>
      </c>
      <c r="AY337" s="149" t="s">
        <v>127</v>
      </c>
    </row>
    <row r="338" spans="2:65" s="13" customFormat="1" ht="11.25">
      <c r="B338" s="154"/>
      <c r="D338" s="144" t="s">
        <v>138</v>
      </c>
      <c r="E338" s="155" t="s">
        <v>1</v>
      </c>
      <c r="F338" s="156" t="s">
        <v>295</v>
      </c>
      <c r="H338" s="157">
        <v>26.18</v>
      </c>
      <c r="I338" s="158"/>
      <c r="L338" s="154"/>
      <c r="M338" s="159"/>
      <c r="T338" s="160"/>
      <c r="AT338" s="155" t="s">
        <v>138</v>
      </c>
      <c r="AU338" s="155" t="s">
        <v>90</v>
      </c>
      <c r="AV338" s="13" t="s">
        <v>90</v>
      </c>
      <c r="AW338" s="13" t="s">
        <v>36</v>
      </c>
      <c r="AX338" s="13" t="s">
        <v>80</v>
      </c>
      <c r="AY338" s="155" t="s">
        <v>127</v>
      </c>
    </row>
    <row r="339" spans="2:65" s="12" customFormat="1" ht="11.25">
      <c r="B339" s="148"/>
      <c r="D339" s="144" t="s">
        <v>138</v>
      </c>
      <c r="E339" s="149" t="s">
        <v>1</v>
      </c>
      <c r="F339" s="150" t="s">
        <v>161</v>
      </c>
      <c r="H339" s="149" t="s">
        <v>1</v>
      </c>
      <c r="I339" s="151"/>
      <c r="L339" s="148"/>
      <c r="M339" s="152"/>
      <c r="T339" s="153"/>
      <c r="AT339" s="149" t="s">
        <v>138</v>
      </c>
      <c r="AU339" s="149" t="s">
        <v>90</v>
      </c>
      <c r="AV339" s="12" t="s">
        <v>88</v>
      </c>
      <c r="AW339" s="12" t="s">
        <v>36</v>
      </c>
      <c r="AX339" s="12" t="s">
        <v>80</v>
      </c>
      <c r="AY339" s="149" t="s">
        <v>127</v>
      </c>
    </row>
    <row r="340" spans="2:65" s="13" customFormat="1" ht="11.25">
      <c r="B340" s="154"/>
      <c r="D340" s="144" t="s">
        <v>138</v>
      </c>
      <c r="E340" s="155" t="s">
        <v>1</v>
      </c>
      <c r="F340" s="156" t="s">
        <v>296</v>
      </c>
      <c r="H340" s="157">
        <v>13.2</v>
      </c>
      <c r="I340" s="158"/>
      <c r="L340" s="154"/>
      <c r="M340" s="159"/>
      <c r="T340" s="160"/>
      <c r="AT340" s="155" t="s">
        <v>138</v>
      </c>
      <c r="AU340" s="155" t="s">
        <v>90</v>
      </c>
      <c r="AV340" s="13" t="s">
        <v>90</v>
      </c>
      <c r="AW340" s="13" t="s">
        <v>36</v>
      </c>
      <c r="AX340" s="13" t="s">
        <v>80</v>
      </c>
      <c r="AY340" s="155" t="s">
        <v>127</v>
      </c>
    </row>
    <row r="341" spans="2:65" s="12" customFormat="1" ht="11.25">
      <c r="B341" s="148"/>
      <c r="D341" s="144" t="s">
        <v>138</v>
      </c>
      <c r="E341" s="149" t="s">
        <v>1</v>
      </c>
      <c r="F341" s="150" t="s">
        <v>162</v>
      </c>
      <c r="H341" s="149" t="s">
        <v>1</v>
      </c>
      <c r="I341" s="151"/>
      <c r="L341" s="148"/>
      <c r="M341" s="152"/>
      <c r="T341" s="153"/>
      <c r="AT341" s="149" t="s">
        <v>138</v>
      </c>
      <c r="AU341" s="149" t="s">
        <v>90</v>
      </c>
      <c r="AV341" s="12" t="s">
        <v>88</v>
      </c>
      <c r="AW341" s="12" t="s">
        <v>36</v>
      </c>
      <c r="AX341" s="12" t="s">
        <v>80</v>
      </c>
      <c r="AY341" s="149" t="s">
        <v>127</v>
      </c>
    </row>
    <row r="342" spans="2:65" s="13" customFormat="1" ht="11.25">
      <c r="B342" s="154"/>
      <c r="D342" s="144" t="s">
        <v>138</v>
      </c>
      <c r="E342" s="155" t="s">
        <v>1</v>
      </c>
      <c r="F342" s="156" t="s">
        <v>297</v>
      </c>
      <c r="H342" s="157">
        <v>8.8000000000000007</v>
      </c>
      <c r="I342" s="158"/>
      <c r="L342" s="154"/>
      <c r="M342" s="159"/>
      <c r="T342" s="160"/>
      <c r="AT342" s="155" t="s">
        <v>138</v>
      </c>
      <c r="AU342" s="155" t="s">
        <v>90</v>
      </c>
      <c r="AV342" s="13" t="s">
        <v>90</v>
      </c>
      <c r="AW342" s="13" t="s">
        <v>36</v>
      </c>
      <c r="AX342" s="13" t="s">
        <v>80</v>
      </c>
      <c r="AY342" s="155" t="s">
        <v>127</v>
      </c>
    </row>
    <row r="343" spans="2:65" s="12" customFormat="1" ht="11.25">
      <c r="B343" s="148"/>
      <c r="D343" s="144" t="s">
        <v>138</v>
      </c>
      <c r="E343" s="149" t="s">
        <v>1</v>
      </c>
      <c r="F343" s="150" t="s">
        <v>298</v>
      </c>
      <c r="H343" s="149" t="s">
        <v>1</v>
      </c>
      <c r="I343" s="151"/>
      <c r="L343" s="148"/>
      <c r="M343" s="152"/>
      <c r="T343" s="153"/>
      <c r="AT343" s="149" t="s">
        <v>138</v>
      </c>
      <c r="AU343" s="149" t="s">
        <v>90</v>
      </c>
      <c r="AV343" s="12" t="s">
        <v>88</v>
      </c>
      <c r="AW343" s="12" t="s">
        <v>36</v>
      </c>
      <c r="AX343" s="12" t="s">
        <v>80</v>
      </c>
      <c r="AY343" s="149" t="s">
        <v>127</v>
      </c>
    </row>
    <row r="344" spans="2:65" s="13" customFormat="1" ht="11.25">
      <c r="B344" s="154"/>
      <c r="D344" s="144" t="s">
        <v>138</v>
      </c>
      <c r="E344" s="155" t="s">
        <v>1</v>
      </c>
      <c r="F344" s="156" t="s">
        <v>299</v>
      </c>
      <c r="H344" s="157">
        <v>1.76</v>
      </c>
      <c r="I344" s="158"/>
      <c r="L344" s="154"/>
      <c r="M344" s="159"/>
      <c r="T344" s="160"/>
      <c r="AT344" s="155" t="s">
        <v>138</v>
      </c>
      <c r="AU344" s="155" t="s">
        <v>90</v>
      </c>
      <c r="AV344" s="13" t="s">
        <v>90</v>
      </c>
      <c r="AW344" s="13" t="s">
        <v>36</v>
      </c>
      <c r="AX344" s="13" t="s">
        <v>80</v>
      </c>
      <c r="AY344" s="155" t="s">
        <v>127</v>
      </c>
    </row>
    <row r="345" spans="2:65" s="12" customFormat="1" ht="11.25">
      <c r="B345" s="148"/>
      <c r="D345" s="144" t="s">
        <v>138</v>
      </c>
      <c r="E345" s="149" t="s">
        <v>1</v>
      </c>
      <c r="F345" s="150" t="s">
        <v>149</v>
      </c>
      <c r="H345" s="149" t="s">
        <v>1</v>
      </c>
      <c r="I345" s="151"/>
      <c r="L345" s="148"/>
      <c r="M345" s="152"/>
      <c r="T345" s="153"/>
      <c r="AT345" s="149" t="s">
        <v>138</v>
      </c>
      <c r="AU345" s="149" t="s">
        <v>90</v>
      </c>
      <c r="AV345" s="12" t="s">
        <v>88</v>
      </c>
      <c r="AW345" s="12" t="s">
        <v>36</v>
      </c>
      <c r="AX345" s="12" t="s">
        <v>80</v>
      </c>
      <c r="AY345" s="149" t="s">
        <v>127</v>
      </c>
    </row>
    <row r="346" spans="2:65" s="13" customFormat="1" ht="11.25">
      <c r="B346" s="154"/>
      <c r="D346" s="144" t="s">
        <v>138</v>
      </c>
      <c r="E346" s="155" t="s">
        <v>1</v>
      </c>
      <c r="F346" s="156" t="s">
        <v>300</v>
      </c>
      <c r="H346" s="157">
        <v>12.24</v>
      </c>
      <c r="I346" s="158"/>
      <c r="L346" s="154"/>
      <c r="M346" s="159"/>
      <c r="T346" s="160"/>
      <c r="AT346" s="155" t="s">
        <v>138</v>
      </c>
      <c r="AU346" s="155" t="s">
        <v>90</v>
      </c>
      <c r="AV346" s="13" t="s">
        <v>90</v>
      </c>
      <c r="AW346" s="13" t="s">
        <v>36</v>
      </c>
      <c r="AX346" s="13" t="s">
        <v>80</v>
      </c>
      <c r="AY346" s="155" t="s">
        <v>127</v>
      </c>
    </row>
    <row r="347" spans="2:65" s="14" customFormat="1" ht="11.25">
      <c r="B347" s="161"/>
      <c r="D347" s="144" t="s">
        <v>138</v>
      </c>
      <c r="E347" s="162" t="s">
        <v>1</v>
      </c>
      <c r="F347" s="163" t="s">
        <v>151</v>
      </c>
      <c r="H347" s="164">
        <v>219.26000000000002</v>
      </c>
      <c r="I347" s="165"/>
      <c r="L347" s="161"/>
      <c r="M347" s="166"/>
      <c r="T347" s="167"/>
      <c r="AT347" s="162" t="s">
        <v>138</v>
      </c>
      <c r="AU347" s="162" t="s">
        <v>90</v>
      </c>
      <c r="AV347" s="14" t="s">
        <v>134</v>
      </c>
      <c r="AW347" s="14" t="s">
        <v>4</v>
      </c>
      <c r="AX347" s="14" t="s">
        <v>88</v>
      </c>
      <c r="AY347" s="162" t="s">
        <v>127</v>
      </c>
    </row>
    <row r="348" spans="2:65" s="1" customFormat="1" ht="37.9" customHeight="1">
      <c r="B348" s="31"/>
      <c r="C348" s="131" t="s">
        <v>322</v>
      </c>
      <c r="D348" s="131" t="s">
        <v>129</v>
      </c>
      <c r="E348" s="132" t="s">
        <v>323</v>
      </c>
      <c r="F348" s="133" t="s">
        <v>324</v>
      </c>
      <c r="G348" s="134" t="s">
        <v>282</v>
      </c>
      <c r="H348" s="135">
        <v>3288.9</v>
      </c>
      <c r="I348" s="136"/>
      <c r="J348" s="137">
        <f>ROUND(I348*H348,2)</f>
        <v>0</v>
      </c>
      <c r="K348" s="133" t="s">
        <v>133</v>
      </c>
      <c r="L348" s="31"/>
      <c r="M348" s="138" t="s">
        <v>1</v>
      </c>
      <c r="N348" s="139" t="s">
        <v>45</v>
      </c>
      <c r="P348" s="140">
        <f>O348*H348</f>
        <v>0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134</v>
      </c>
      <c r="AT348" s="142" t="s">
        <v>129</v>
      </c>
      <c r="AU348" s="142" t="s">
        <v>90</v>
      </c>
      <c r="AY348" s="16" t="s">
        <v>127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88</v>
      </c>
      <c r="BK348" s="143">
        <f>ROUND(I348*H348,2)</f>
        <v>0</v>
      </c>
      <c r="BL348" s="16" t="s">
        <v>134</v>
      </c>
      <c r="BM348" s="142" t="s">
        <v>325</v>
      </c>
    </row>
    <row r="349" spans="2:65" s="1" customFormat="1" ht="48.75">
      <c r="B349" s="31"/>
      <c r="D349" s="144" t="s">
        <v>136</v>
      </c>
      <c r="F349" s="145" t="s">
        <v>326</v>
      </c>
      <c r="I349" s="146"/>
      <c r="L349" s="31"/>
      <c r="M349" s="147"/>
      <c r="T349" s="55"/>
      <c r="AT349" s="16" t="s">
        <v>136</v>
      </c>
      <c r="AU349" s="16" t="s">
        <v>90</v>
      </c>
    </row>
    <row r="350" spans="2:65" s="13" customFormat="1" ht="11.25">
      <c r="B350" s="154"/>
      <c r="D350" s="144" t="s">
        <v>138</v>
      </c>
      <c r="F350" s="156" t="s">
        <v>327</v>
      </c>
      <c r="H350" s="157">
        <v>3288.9</v>
      </c>
      <c r="I350" s="158"/>
      <c r="L350" s="154"/>
      <c r="M350" s="159"/>
      <c r="T350" s="160"/>
      <c r="AT350" s="155" t="s">
        <v>138</v>
      </c>
      <c r="AU350" s="155" t="s">
        <v>90</v>
      </c>
      <c r="AV350" s="13" t="s">
        <v>90</v>
      </c>
      <c r="AW350" s="13" t="s">
        <v>4</v>
      </c>
      <c r="AX350" s="13" t="s">
        <v>88</v>
      </c>
      <c r="AY350" s="155" t="s">
        <v>127</v>
      </c>
    </row>
    <row r="351" spans="2:65" s="1" customFormat="1" ht="24.2" customHeight="1">
      <c r="B351" s="31"/>
      <c r="C351" s="131" t="s">
        <v>328</v>
      </c>
      <c r="D351" s="131" t="s">
        <v>129</v>
      </c>
      <c r="E351" s="132" t="s">
        <v>329</v>
      </c>
      <c r="F351" s="133" t="s">
        <v>330</v>
      </c>
      <c r="G351" s="134" t="s">
        <v>331</v>
      </c>
      <c r="H351" s="135">
        <v>438.52</v>
      </c>
      <c r="I351" s="136"/>
      <c r="J351" s="137">
        <f>ROUND(I351*H351,2)</f>
        <v>0</v>
      </c>
      <c r="K351" s="133" t="s">
        <v>133</v>
      </c>
      <c r="L351" s="31"/>
      <c r="M351" s="138" t="s">
        <v>1</v>
      </c>
      <c r="N351" s="139" t="s">
        <v>45</v>
      </c>
      <c r="P351" s="140">
        <f>O351*H351</f>
        <v>0</v>
      </c>
      <c r="Q351" s="140">
        <v>0</v>
      </c>
      <c r="R351" s="140">
        <f>Q351*H351</f>
        <v>0</v>
      </c>
      <c r="S351" s="140">
        <v>0</v>
      </c>
      <c r="T351" s="141">
        <f>S351*H351</f>
        <v>0</v>
      </c>
      <c r="AR351" s="142" t="s">
        <v>134</v>
      </c>
      <c r="AT351" s="142" t="s">
        <v>129</v>
      </c>
      <c r="AU351" s="142" t="s">
        <v>90</v>
      </c>
      <c r="AY351" s="16" t="s">
        <v>127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88</v>
      </c>
      <c r="BK351" s="143">
        <f>ROUND(I351*H351,2)</f>
        <v>0</v>
      </c>
      <c r="BL351" s="16" t="s">
        <v>134</v>
      </c>
      <c r="BM351" s="142" t="s">
        <v>332</v>
      </c>
    </row>
    <row r="352" spans="2:65" s="1" customFormat="1" ht="29.25">
      <c r="B352" s="31"/>
      <c r="D352" s="144" t="s">
        <v>136</v>
      </c>
      <c r="F352" s="145" t="s">
        <v>333</v>
      </c>
      <c r="I352" s="146"/>
      <c r="L352" s="31"/>
      <c r="M352" s="147"/>
      <c r="T352" s="55"/>
      <c r="AT352" s="16" t="s">
        <v>136</v>
      </c>
      <c r="AU352" s="16" t="s">
        <v>90</v>
      </c>
    </row>
    <row r="353" spans="2:65" s="13" customFormat="1" ht="11.25">
      <c r="B353" s="154"/>
      <c r="D353" s="144" t="s">
        <v>138</v>
      </c>
      <c r="F353" s="156" t="s">
        <v>334</v>
      </c>
      <c r="H353" s="157">
        <v>438.52</v>
      </c>
      <c r="I353" s="158"/>
      <c r="L353" s="154"/>
      <c r="M353" s="159"/>
      <c r="T353" s="160"/>
      <c r="AT353" s="155" t="s">
        <v>138</v>
      </c>
      <c r="AU353" s="155" t="s">
        <v>90</v>
      </c>
      <c r="AV353" s="13" t="s">
        <v>90</v>
      </c>
      <c r="AW353" s="13" t="s">
        <v>4</v>
      </c>
      <c r="AX353" s="13" t="s">
        <v>88</v>
      </c>
      <c r="AY353" s="155" t="s">
        <v>127</v>
      </c>
    </row>
    <row r="354" spans="2:65" s="1" customFormat="1" ht="16.5" customHeight="1">
      <c r="B354" s="31"/>
      <c r="C354" s="131" t="s">
        <v>335</v>
      </c>
      <c r="D354" s="131" t="s">
        <v>129</v>
      </c>
      <c r="E354" s="132" t="s">
        <v>336</v>
      </c>
      <c r="F354" s="133" t="s">
        <v>337</v>
      </c>
      <c r="G354" s="134" t="s">
        <v>282</v>
      </c>
      <c r="H354" s="135">
        <v>219.26</v>
      </c>
      <c r="I354" s="136"/>
      <c r="J354" s="137">
        <f>ROUND(I354*H354,2)</f>
        <v>0</v>
      </c>
      <c r="K354" s="133" t="s">
        <v>133</v>
      </c>
      <c r="L354" s="31"/>
      <c r="M354" s="138" t="s">
        <v>1</v>
      </c>
      <c r="N354" s="139" t="s">
        <v>45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134</v>
      </c>
      <c r="AT354" s="142" t="s">
        <v>129</v>
      </c>
      <c r="AU354" s="142" t="s">
        <v>90</v>
      </c>
      <c r="AY354" s="16" t="s">
        <v>127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88</v>
      </c>
      <c r="BK354" s="143">
        <f>ROUND(I354*H354,2)</f>
        <v>0</v>
      </c>
      <c r="BL354" s="16" t="s">
        <v>134</v>
      </c>
      <c r="BM354" s="142" t="s">
        <v>338</v>
      </c>
    </row>
    <row r="355" spans="2:65" s="1" customFormat="1" ht="19.5">
      <c r="B355" s="31"/>
      <c r="D355" s="144" t="s">
        <v>136</v>
      </c>
      <c r="F355" s="145" t="s">
        <v>339</v>
      </c>
      <c r="I355" s="146"/>
      <c r="L355" s="31"/>
      <c r="M355" s="147"/>
      <c r="T355" s="55"/>
      <c r="AT355" s="16" t="s">
        <v>136</v>
      </c>
      <c r="AU355" s="16" t="s">
        <v>90</v>
      </c>
    </row>
    <row r="356" spans="2:65" s="1" customFormat="1" ht="24.2" customHeight="1">
      <c r="B356" s="31"/>
      <c r="C356" s="131" t="s">
        <v>340</v>
      </c>
      <c r="D356" s="131" t="s">
        <v>129</v>
      </c>
      <c r="E356" s="132" t="s">
        <v>341</v>
      </c>
      <c r="F356" s="133" t="s">
        <v>342</v>
      </c>
      <c r="G356" s="134" t="s">
        <v>282</v>
      </c>
      <c r="H356" s="135">
        <v>179.42</v>
      </c>
      <c r="I356" s="136"/>
      <c r="J356" s="137">
        <f>ROUND(I356*H356,2)</f>
        <v>0</v>
      </c>
      <c r="K356" s="133" t="s">
        <v>133</v>
      </c>
      <c r="L356" s="31"/>
      <c r="M356" s="138" t="s">
        <v>1</v>
      </c>
      <c r="N356" s="139" t="s">
        <v>45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134</v>
      </c>
      <c r="AT356" s="142" t="s">
        <v>129</v>
      </c>
      <c r="AU356" s="142" t="s">
        <v>90</v>
      </c>
      <c r="AY356" s="16" t="s">
        <v>127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88</v>
      </c>
      <c r="BK356" s="143">
        <f>ROUND(I356*H356,2)</f>
        <v>0</v>
      </c>
      <c r="BL356" s="16" t="s">
        <v>134</v>
      </c>
      <c r="BM356" s="142" t="s">
        <v>343</v>
      </c>
    </row>
    <row r="357" spans="2:65" s="1" customFormat="1" ht="11.25">
      <c r="B357" s="31"/>
      <c r="D357" s="144" t="s">
        <v>136</v>
      </c>
      <c r="F357" s="145" t="s">
        <v>344</v>
      </c>
      <c r="I357" s="146"/>
      <c r="L357" s="31"/>
      <c r="M357" s="147"/>
      <c r="T357" s="55"/>
      <c r="AT357" s="16" t="s">
        <v>136</v>
      </c>
      <c r="AU357" s="16" t="s">
        <v>90</v>
      </c>
    </row>
    <row r="358" spans="2:65" s="12" customFormat="1" ht="11.25">
      <c r="B358" s="148"/>
      <c r="D358" s="144" t="s">
        <v>138</v>
      </c>
      <c r="E358" s="149" t="s">
        <v>1</v>
      </c>
      <c r="F358" s="150" t="s">
        <v>228</v>
      </c>
      <c r="H358" s="149" t="s">
        <v>1</v>
      </c>
      <c r="I358" s="151"/>
      <c r="L358" s="148"/>
      <c r="M358" s="152"/>
      <c r="T358" s="153"/>
      <c r="AT358" s="149" t="s">
        <v>138</v>
      </c>
      <c r="AU358" s="149" t="s">
        <v>90</v>
      </c>
      <c r="AV358" s="12" t="s">
        <v>88</v>
      </c>
      <c r="AW358" s="12" t="s">
        <v>36</v>
      </c>
      <c r="AX358" s="12" t="s">
        <v>80</v>
      </c>
      <c r="AY358" s="149" t="s">
        <v>127</v>
      </c>
    </row>
    <row r="359" spans="2:65" s="12" customFormat="1" ht="11.25">
      <c r="B359" s="148"/>
      <c r="D359" s="144" t="s">
        <v>138</v>
      </c>
      <c r="E359" s="149" t="s">
        <v>1</v>
      </c>
      <c r="F359" s="150" t="s">
        <v>229</v>
      </c>
      <c r="H359" s="149" t="s">
        <v>1</v>
      </c>
      <c r="I359" s="151"/>
      <c r="L359" s="148"/>
      <c r="M359" s="152"/>
      <c r="T359" s="153"/>
      <c r="AT359" s="149" t="s">
        <v>138</v>
      </c>
      <c r="AU359" s="149" t="s">
        <v>90</v>
      </c>
      <c r="AV359" s="12" t="s">
        <v>88</v>
      </c>
      <c r="AW359" s="12" t="s">
        <v>36</v>
      </c>
      <c r="AX359" s="12" t="s">
        <v>80</v>
      </c>
      <c r="AY359" s="149" t="s">
        <v>127</v>
      </c>
    </row>
    <row r="360" spans="2:65" s="13" customFormat="1" ht="11.25">
      <c r="B360" s="154"/>
      <c r="D360" s="144" t="s">
        <v>138</v>
      </c>
      <c r="E360" s="155" t="s">
        <v>1</v>
      </c>
      <c r="F360" s="156" t="s">
        <v>345</v>
      </c>
      <c r="H360" s="157">
        <v>129.36000000000001</v>
      </c>
      <c r="I360" s="158"/>
      <c r="L360" s="154"/>
      <c r="M360" s="159"/>
      <c r="T360" s="160"/>
      <c r="AT360" s="155" t="s">
        <v>138</v>
      </c>
      <c r="AU360" s="155" t="s">
        <v>90</v>
      </c>
      <c r="AV360" s="13" t="s">
        <v>90</v>
      </c>
      <c r="AW360" s="13" t="s">
        <v>36</v>
      </c>
      <c r="AX360" s="13" t="s">
        <v>80</v>
      </c>
      <c r="AY360" s="155" t="s">
        <v>127</v>
      </c>
    </row>
    <row r="361" spans="2:65" s="12" customFormat="1" ht="11.25">
      <c r="B361" s="148"/>
      <c r="D361" s="144" t="s">
        <v>138</v>
      </c>
      <c r="E361" s="149" t="s">
        <v>1</v>
      </c>
      <c r="F361" s="150" t="s">
        <v>140</v>
      </c>
      <c r="H361" s="149" t="s">
        <v>1</v>
      </c>
      <c r="I361" s="151"/>
      <c r="L361" s="148"/>
      <c r="M361" s="152"/>
      <c r="T361" s="153"/>
      <c r="AT361" s="149" t="s">
        <v>138</v>
      </c>
      <c r="AU361" s="149" t="s">
        <v>90</v>
      </c>
      <c r="AV361" s="12" t="s">
        <v>88</v>
      </c>
      <c r="AW361" s="12" t="s">
        <v>36</v>
      </c>
      <c r="AX361" s="12" t="s">
        <v>80</v>
      </c>
      <c r="AY361" s="149" t="s">
        <v>127</v>
      </c>
    </row>
    <row r="362" spans="2:65" s="13" customFormat="1" ht="11.25">
      <c r="B362" s="154"/>
      <c r="D362" s="144" t="s">
        <v>138</v>
      </c>
      <c r="E362" s="155" t="s">
        <v>1</v>
      </c>
      <c r="F362" s="156" t="s">
        <v>346</v>
      </c>
      <c r="H362" s="157">
        <v>21.56</v>
      </c>
      <c r="I362" s="158"/>
      <c r="L362" s="154"/>
      <c r="M362" s="159"/>
      <c r="T362" s="160"/>
      <c r="AT362" s="155" t="s">
        <v>138</v>
      </c>
      <c r="AU362" s="155" t="s">
        <v>90</v>
      </c>
      <c r="AV362" s="13" t="s">
        <v>90</v>
      </c>
      <c r="AW362" s="13" t="s">
        <v>36</v>
      </c>
      <c r="AX362" s="13" t="s">
        <v>80</v>
      </c>
      <c r="AY362" s="155" t="s">
        <v>127</v>
      </c>
    </row>
    <row r="363" spans="2:65" s="12" customFormat="1" ht="11.25">
      <c r="B363" s="148"/>
      <c r="D363" s="144" t="s">
        <v>138</v>
      </c>
      <c r="E363" s="149" t="s">
        <v>1</v>
      </c>
      <c r="F363" s="150" t="s">
        <v>161</v>
      </c>
      <c r="H363" s="149" t="s">
        <v>1</v>
      </c>
      <c r="I363" s="151"/>
      <c r="L363" s="148"/>
      <c r="M363" s="152"/>
      <c r="T363" s="153"/>
      <c r="AT363" s="149" t="s">
        <v>138</v>
      </c>
      <c r="AU363" s="149" t="s">
        <v>90</v>
      </c>
      <c r="AV363" s="12" t="s">
        <v>88</v>
      </c>
      <c r="AW363" s="12" t="s">
        <v>36</v>
      </c>
      <c r="AX363" s="12" t="s">
        <v>80</v>
      </c>
      <c r="AY363" s="149" t="s">
        <v>127</v>
      </c>
    </row>
    <row r="364" spans="2:65" s="13" customFormat="1" ht="11.25">
      <c r="B364" s="154"/>
      <c r="D364" s="144" t="s">
        <v>138</v>
      </c>
      <c r="E364" s="155" t="s">
        <v>1</v>
      </c>
      <c r="F364" s="156" t="s">
        <v>347</v>
      </c>
      <c r="H364" s="157">
        <v>10.56</v>
      </c>
      <c r="I364" s="158"/>
      <c r="L364" s="154"/>
      <c r="M364" s="159"/>
      <c r="T364" s="160"/>
      <c r="AT364" s="155" t="s">
        <v>138</v>
      </c>
      <c r="AU364" s="155" t="s">
        <v>90</v>
      </c>
      <c r="AV364" s="13" t="s">
        <v>90</v>
      </c>
      <c r="AW364" s="13" t="s">
        <v>36</v>
      </c>
      <c r="AX364" s="13" t="s">
        <v>80</v>
      </c>
      <c r="AY364" s="155" t="s">
        <v>127</v>
      </c>
    </row>
    <row r="365" spans="2:65" s="12" customFormat="1" ht="11.25">
      <c r="B365" s="148"/>
      <c r="D365" s="144" t="s">
        <v>138</v>
      </c>
      <c r="E365" s="149" t="s">
        <v>1</v>
      </c>
      <c r="F365" s="150" t="s">
        <v>162</v>
      </c>
      <c r="H365" s="149" t="s">
        <v>1</v>
      </c>
      <c r="I365" s="151"/>
      <c r="L365" s="148"/>
      <c r="M365" s="152"/>
      <c r="T365" s="153"/>
      <c r="AT365" s="149" t="s">
        <v>138</v>
      </c>
      <c r="AU365" s="149" t="s">
        <v>90</v>
      </c>
      <c r="AV365" s="12" t="s">
        <v>88</v>
      </c>
      <c r="AW365" s="12" t="s">
        <v>36</v>
      </c>
      <c r="AX365" s="12" t="s">
        <v>80</v>
      </c>
      <c r="AY365" s="149" t="s">
        <v>127</v>
      </c>
    </row>
    <row r="366" spans="2:65" s="13" customFormat="1" ht="11.25">
      <c r="B366" s="154"/>
      <c r="D366" s="144" t="s">
        <v>138</v>
      </c>
      <c r="E366" s="155" t="s">
        <v>1</v>
      </c>
      <c r="F366" s="156" t="s">
        <v>348</v>
      </c>
      <c r="H366" s="157">
        <v>7.15</v>
      </c>
      <c r="I366" s="158"/>
      <c r="L366" s="154"/>
      <c r="M366" s="159"/>
      <c r="T366" s="160"/>
      <c r="AT366" s="155" t="s">
        <v>138</v>
      </c>
      <c r="AU366" s="155" t="s">
        <v>90</v>
      </c>
      <c r="AV366" s="13" t="s">
        <v>90</v>
      </c>
      <c r="AW366" s="13" t="s">
        <v>36</v>
      </c>
      <c r="AX366" s="13" t="s">
        <v>80</v>
      </c>
      <c r="AY366" s="155" t="s">
        <v>127</v>
      </c>
    </row>
    <row r="367" spans="2:65" s="12" customFormat="1" ht="11.25">
      <c r="B367" s="148"/>
      <c r="D367" s="144" t="s">
        <v>138</v>
      </c>
      <c r="E367" s="149" t="s">
        <v>1</v>
      </c>
      <c r="F367" s="150" t="s">
        <v>298</v>
      </c>
      <c r="H367" s="149" t="s">
        <v>1</v>
      </c>
      <c r="I367" s="151"/>
      <c r="L367" s="148"/>
      <c r="M367" s="152"/>
      <c r="T367" s="153"/>
      <c r="AT367" s="149" t="s">
        <v>138</v>
      </c>
      <c r="AU367" s="149" t="s">
        <v>90</v>
      </c>
      <c r="AV367" s="12" t="s">
        <v>88</v>
      </c>
      <c r="AW367" s="12" t="s">
        <v>36</v>
      </c>
      <c r="AX367" s="12" t="s">
        <v>80</v>
      </c>
      <c r="AY367" s="149" t="s">
        <v>127</v>
      </c>
    </row>
    <row r="368" spans="2:65" s="13" customFormat="1" ht="11.25">
      <c r="B368" s="154"/>
      <c r="D368" s="144" t="s">
        <v>138</v>
      </c>
      <c r="E368" s="155" t="s">
        <v>1</v>
      </c>
      <c r="F368" s="156" t="s">
        <v>349</v>
      </c>
      <c r="H368" s="157">
        <v>1.43</v>
      </c>
      <c r="I368" s="158"/>
      <c r="L368" s="154"/>
      <c r="M368" s="159"/>
      <c r="T368" s="160"/>
      <c r="AT368" s="155" t="s">
        <v>138</v>
      </c>
      <c r="AU368" s="155" t="s">
        <v>90</v>
      </c>
      <c r="AV368" s="13" t="s">
        <v>90</v>
      </c>
      <c r="AW368" s="13" t="s">
        <v>36</v>
      </c>
      <c r="AX368" s="13" t="s">
        <v>80</v>
      </c>
      <c r="AY368" s="155" t="s">
        <v>127</v>
      </c>
    </row>
    <row r="369" spans="2:65" s="12" customFormat="1" ht="11.25">
      <c r="B369" s="148"/>
      <c r="D369" s="144" t="s">
        <v>138</v>
      </c>
      <c r="E369" s="149" t="s">
        <v>1</v>
      </c>
      <c r="F369" s="150" t="s">
        <v>149</v>
      </c>
      <c r="H369" s="149" t="s">
        <v>1</v>
      </c>
      <c r="I369" s="151"/>
      <c r="L369" s="148"/>
      <c r="M369" s="152"/>
      <c r="T369" s="153"/>
      <c r="AT369" s="149" t="s">
        <v>138</v>
      </c>
      <c r="AU369" s="149" t="s">
        <v>90</v>
      </c>
      <c r="AV369" s="12" t="s">
        <v>88</v>
      </c>
      <c r="AW369" s="12" t="s">
        <v>36</v>
      </c>
      <c r="AX369" s="12" t="s">
        <v>80</v>
      </c>
      <c r="AY369" s="149" t="s">
        <v>127</v>
      </c>
    </row>
    <row r="370" spans="2:65" s="13" customFormat="1" ht="11.25">
      <c r="B370" s="154"/>
      <c r="D370" s="144" t="s">
        <v>138</v>
      </c>
      <c r="E370" s="155" t="s">
        <v>1</v>
      </c>
      <c r="F370" s="156" t="s">
        <v>350</v>
      </c>
      <c r="H370" s="157">
        <v>9.36</v>
      </c>
      <c r="I370" s="158"/>
      <c r="L370" s="154"/>
      <c r="M370" s="159"/>
      <c r="T370" s="160"/>
      <c r="AT370" s="155" t="s">
        <v>138</v>
      </c>
      <c r="AU370" s="155" t="s">
        <v>90</v>
      </c>
      <c r="AV370" s="13" t="s">
        <v>90</v>
      </c>
      <c r="AW370" s="13" t="s">
        <v>36</v>
      </c>
      <c r="AX370" s="13" t="s">
        <v>80</v>
      </c>
      <c r="AY370" s="155" t="s">
        <v>127</v>
      </c>
    </row>
    <row r="371" spans="2:65" s="14" customFormat="1" ht="11.25">
      <c r="B371" s="161"/>
      <c r="D371" s="144" t="s">
        <v>138</v>
      </c>
      <c r="E371" s="162" t="s">
        <v>1</v>
      </c>
      <c r="F371" s="163" t="s">
        <v>151</v>
      </c>
      <c r="H371" s="164">
        <v>179.42000000000002</v>
      </c>
      <c r="I371" s="165"/>
      <c r="L371" s="161"/>
      <c r="M371" s="166"/>
      <c r="T371" s="167"/>
      <c r="AT371" s="162" t="s">
        <v>138</v>
      </c>
      <c r="AU371" s="162" t="s">
        <v>90</v>
      </c>
      <c r="AV371" s="14" t="s">
        <v>134</v>
      </c>
      <c r="AW371" s="14" t="s">
        <v>4</v>
      </c>
      <c r="AX371" s="14" t="s">
        <v>88</v>
      </c>
      <c r="AY371" s="162" t="s">
        <v>127</v>
      </c>
    </row>
    <row r="372" spans="2:65" s="1" customFormat="1" ht="16.5" customHeight="1">
      <c r="B372" s="31"/>
      <c r="C372" s="168" t="s">
        <v>351</v>
      </c>
      <c r="D372" s="168" t="s">
        <v>352</v>
      </c>
      <c r="E372" s="169" t="s">
        <v>353</v>
      </c>
      <c r="F372" s="170" t="s">
        <v>354</v>
      </c>
      <c r="G372" s="171" t="s">
        <v>331</v>
      </c>
      <c r="H372" s="172">
        <v>358.84</v>
      </c>
      <c r="I372" s="173"/>
      <c r="J372" s="174">
        <f>ROUND(I372*H372,2)</f>
        <v>0</v>
      </c>
      <c r="K372" s="170" t="s">
        <v>133</v>
      </c>
      <c r="L372" s="175"/>
      <c r="M372" s="176" t="s">
        <v>1</v>
      </c>
      <c r="N372" s="177" t="s">
        <v>45</v>
      </c>
      <c r="P372" s="140">
        <f>O372*H372</f>
        <v>0</v>
      </c>
      <c r="Q372" s="140">
        <v>1</v>
      </c>
      <c r="R372" s="140">
        <f>Q372*H372</f>
        <v>358.84</v>
      </c>
      <c r="S372" s="140">
        <v>0</v>
      </c>
      <c r="T372" s="141">
        <f>S372*H372</f>
        <v>0</v>
      </c>
      <c r="AR372" s="142" t="s">
        <v>189</v>
      </c>
      <c r="AT372" s="142" t="s">
        <v>352</v>
      </c>
      <c r="AU372" s="142" t="s">
        <v>90</v>
      </c>
      <c r="AY372" s="16" t="s">
        <v>127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88</v>
      </c>
      <c r="BK372" s="143">
        <f>ROUND(I372*H372,2)</f>
        <v>0</v>
      </c>
      <c r="BL372" s="16" t="s">
        <v>134</v>
      </c>
      <c r="BM372" s="142" t="s">
        <v>355</v>
      </c>
    </row>
    <row r="373" spans="2:65" s="1" customFormat="1" ht="11.25">
      <c r="B373" s="31"/>
      <c r="D373" s="144" t="s">
        <v>136</v>
      </c>
      <c r="F373" s="145" t="s">
        <v>354</v>
      </c>
      <c r="I373" s="146"/>
      <c r="L373" s="31"/>
      <c r="M373" s="147"/>
      <c r="T373" s="55"/>
      <c r="AT373" s="16" t="s">
        <v>136</v>
      </c>
      <c r="AU373" s="16" t="s">
        <v>90</v>
      </c>
    </row>
    <row r="374" spans="2:65" s="13" customFormat="1" ht="11.25">
      <c r="B374" s="154"/>
      <c r="D374" s="144" t="s">
        <v>138</v>
      </c>
      <c r="F374" s="156" t="s">
        <v>356</v>
      </c>
      <c r="H374" s="157">
        <v>358.84</v>
      </c>
      <c r="I374" s="158"/>
      <c r="L374" s="154"/>
      <c r="M374" s="159"/>
      <c r="T374" s="160"/>
      <c r="AT374" s="155" t="s">
        <v>138</v>
      </c>
      <c r="AU374" s="155" t="s">
        <v>90</v>
      </c>
      <c r="AV374" s="13" t="s">
        <v>90</v>
      </c>
      <c r="AW374" s="13" t="s">
        <v>4</v>
      </c>
      <c r="AX374" s="13" t="s">
        <v>88</v>
      </c>
      <c r="AY374" s="155" t="s">
        <v>127</v>
      </c>
    </row>
    <row r="375" spans="2:65" s="1" customFormat="1" ht="24.2" customHeight="1">
      <c r="B375" s="31"/>
      <c r="C375" s="131" t="s">
        <v>357</v>
      </c>
      <c r="D375" s="131" t="s">
        <v>129</v>
      </c>
      <c r="E375" s="132" t="s">
        <v>358</v>
      </c>
      <c r="F375" s="133" t="s">
        <v>359</v>
      </c>
      <c r="G375" s="134" t="s">
        <v>282</v>
      </c>
      <c r="H375" s="135">
        <v>26.8</v>
      </c>
      <c r="I375" s="136"/>
      <c r="J375" s="137">
        <f>ROUND(I375*H375,2)</f>
        <v>0</v>
      </c>
      <c r="K375" s="133" t="s">
        <v>133</v>
      </c>
      <c r="L375" s="31"/>
      <c r="M375" s="138" t="s">
        <v>1</v>
      </c>
      <c r="N375" s="139" t="s">
        <v>45</v>
      </c>
      <c r="P375" s="140">
        <f>O375*H375</f>
        <v>0</v>
      </c>
      <c r="Q375" s="140">
        <v>0</v>
      </c>
      <c r="R375" s="140">
        <f>Q375*H375</f>
        <v>0</v>
      </c>
      <c r="S375" s="140">
        <v>0</v>
      </c>
      <c r="T375" s="141">
        <f>S375*H375</f>
        <v>0</v>
      </c>
      <c r="AR375" s="142" t="s">
        <v>134</v>
      </c>
      <c r="AT375" s="142" t="s">
        <v>129</v>
      </c>
      <c r="AU375" s="142" t="s">
        <v>90</v>
      </c>
      <c r="AY375" s="16" t="s">
        <v>127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6" t="s">
        <v>88</v>
      </c>
      <c r="BK375" s="143">
        <f>ROUND(I375*H375,2)</f>
        <v>0</v>
      </c>
      <c r="BL375" s="16" t="s">
        <v>134</v>
      </c>
      <c r="BM375" s="142" t="s">
        <v>360</v>
      </c>
    </row>
    <row r="376" spans="2:65" s="1" customFormat="1" ht="39">
      <c r="B376" s="31"/>
      <c r="D376" s="144" t="s">
        <v>136</v>
      </c>
      <c r="F376" s="145" t="s">
        <v>361</v>
      </c>
      <c r="I376" s="146"/>
      <c r="L376" s="31"/>
      <c r="M376" s="147"/>
      <c r="T376" s="55"/>
      <c r="AT376" s="16" t="s">
        <v>136</v>
      </c>
      <c r="AU376" s="16" t="s">
        <v>90</v>
      </c>
    </row>
    <row r="377" spans="2:65" s="12" customFormat="1" ht="11.25">
      <c r="B377" s="148"/>
      <c r="D377" s="144" t="s">
        <v>138</v>
      </c>
      <c r="E377" s="149" t="s">
        <v>1</v>
      </c>
      <c r="F377" s="150" t="s">
        <v>228</v>
      </c>
      <c r="H377" s="149" t="s">
        <v>1</v>
      </c>
      <c r="I377" s="151"/>
      <c r="L377" s="148"/>
      <c r="M377" s="152"/>
      <c r="T377" s="153"/>
      <c r="AT377" s="149" t="s">
        <v>138</v>
      </c>
      <c r="AU377" s="149" t="s">
        <v>90</v>
      </c>
      <c r="AV377" s="12" t="s">
        <v>88</v>
      </c>
      <c r="AW377" s="12" t="s">
        <v>36</v>
      </c>
      <c r="AX377" s="12" t="s">
        <v>80</v>
      </c>
      <c r="AY377" s="149" t="s">
        <v>127</v>
      </c>
    </row>
    <row r="378" spans="2:65" s="12" customFormat="1" ht="11.25">
      <c r="B378" s="148"/>
      <c r="D378" s="144" t="s">
        <v>138</v>
      </c>
      <c r="E378" s="149" t="s">
        <v>1</v>
      </c>
      <c r="F378" s="150" t="s">
        <v>229</v>
      </c>
      <c r="H378" s="149" t="s">
        <v>1</v>
      </c>
      <c r="I378" s="151"/>
      <c r="L378" s="148"/>
      <c r="M378" s="152"/>
      <c r="T378" s="153"/>
      <c r="AT378" s="149" t="s">
        <v>138</v>
      </c>
      <c r="AU378" s="149" t="s">
        <v>90</v>
      </c>
      <c r="AV378" s="12" t="s">
        <v>88</v>
      </c>
      <c r="AW378" s="12" t="s">
        <v>36</v>
      </c>
      <c r="AX378" s="12" t="s">
        <v>80</v>
      </c>
      <c r="AY378" s="149" t="s">
        <v>127</v>
      </c>
    </row>
    <row r="379" spans="2:65" s="13" customFormat="1" ht="11.25">
      <c r="B379" s="154"/>
      <c r="D379" s="144" t="s">
        <v>138</v>
      </c>
      <c r="E379" s="155" t="s">
        <v>1</v>
      </c>
      <c r="F379" s="156" t="s">
        <v>362</v>
      </c>
      <c r="H379" s="157">
        <v>18.48</v>
      </c>
      <c r="I379" s="158"/>
      <c r="L379" s="154"/>
      <c r="M379" s="159"/>
      <c r="T379" s="160"/>
      <c r="AT379" s="155" t="s">
        <v>138</v>
      </c>
      <c r="AU379" s="155" t="s">
        <v>90</v>
      </c>
      <c r="AV379" s="13" t="s">
        <v>90</v>
      </c>
      <c r="AW379" s="13" t="s">
        <v>36</v>
      </c>
      <c r="AX379" s="13" t="s">
        <v>80</v>
      </c>
      <c r="AY379" s="155" t="s">
        <v>127</v>
      </c>
    </row>
    <row r="380" spans="2:65" s="12" customFormat="1" ht="11.25">
      <c r="B380" s="148"/>
      <c r="D380" s="144" t="s">
        <v>138</v>
      </c>
      <c r="E380" s="149" t="s">
        <v>1</v>
      </c>
      <c r="F380" s="150" t="s">
        <v>140</v>
      </c>
      <c r="H380" s="149" t="s">
        <v>1</v>
      </c>
      <c r="I380" s="151"/>
      <c r="L380" s="148"/>
      <c r="M380" s="152"/>
      <c r="T380" s="153"/>
      <c r="AT380" s="149" t="s">
        <v>138</v>
      </c>
      <c r="AU380" s="149" t="s">
        <v>90</v>
      </c>
      <c r="AV380" s="12" t="s">
        <v>88</v>
      </c>
      <c r="AW380" s="12" t="s">
        <v>36</v>
      </c>
      <c r="AX380" s="12" t="s">
        <v>80</v>
      </c>
      <c r="AY380" s="149" t="s">
        <v>127</v>
      </c>
    </row>
    <row r="381" spans="2:65" s="13" customFormat="1" ht="11.25">
      <c r="B381" s="154"/>
      <c r="D381" s="144" t="s">
        <v>138</v>
      </c>
      <c r="E381" s="155" t="s">
        <v>1</v>
      </c>
      <c r="F381" s="156" t="s">
        <v>363</v>
      </c>
      <c r="H381" s="157">
        <v>3.08</v>
      </c>
      <c r="I381" s="158"/>
      <c r="L381" s="154"/>
      <c r="M381" s="159"/>
      <c r="T381" s="160"/>
      <c r="AT381" s="155" t="s">
        <v>138</v>
      </c>
      <c r="AU381" s="155" t="s">
        <v>90</v>
      </c>
      <c r="AV381" s="13" t="s">
        <v>90</v>
      </c>
      <c r="AW381" s="13" t="s">
        <v>36</v>
      </c>
      <c r="AX381" s="13" t="s">
        <v>80</v>
      </c>
      <c r="AY381" s="155" t="s">
        <v>127</v>
      </c>
    </row>
    <row r="382" spans="2:65" s="12" customFormat="1" ht="11.25">
      <c r="B382" s="148"/>
      <c r="D382" s="144" t="s">
        <v>138</v>
      </c>
      <c r="E382" s="149" t="s">
        <v>1</v>
      </c>
      <c r="F382" s="150" t="s">
        <v>161</v>
      </c>
      <c r="H382" s="149" t="s">
        <v>1</v>
      </c>
      <c r="I382" s="151"/>
      <c r="L382" s="148"/>
      <c r="M382" s="152"/>
      <c r="T382" s="153"/>
      <c r="AT382" s="149" t="s">
        <v>138</v>
      </c>
      <c r="AU382" s="149" t="s">
        <v>90</v>
      </c>
      <c r="AV382" s="12" t="s">
        <v>88</v>
      </c>
      <c r="AW382" s="12" t="s">
        <v>36</v>
      </c>
      <c r="AX382" s="12" t="s">
        <v>80</v>
      </c>
      <c r="AY382" s="149" t="s">
        <v>127</v>
      </c>
    </row>
    <row r="383" spans="2:65" s="13" customFormat="1" ht="11.25">
      <c r="B383" s="154"/>
      <c r="D383" s="144" t="s">
        <v>138</v>
      </c>
      <c r="E383" s="155" t="s">
        <v>1</v>
      </c>
      <c r="F383" s="156" t="s">
        <v>364</v>
      </c>
      <c r="H383" s="157">
        <v>1.76</v>
      </c>
      <c r="I383" s="158"/>
      <c r="L383" s="154"/>
      <c r="M383" s="159"/>
      <c r="T383" s="160"/>
      <c r="AT383" s="155" t="s">
        <v>138</v>
      </c>
      <c r="AU383" s="155" t="s">
        <v>90</v>
      </c>
      <c r="AV383" s="13" t="s">
        <v>90</v>
      </c>
      <c r="AW383" s="13" t="s">
        <v>36</v>
      </c>
      <c r="AX383" s="13" t="s">
        <v>80</v>
      </c>
      <c r="AY383" s="155" t="s">
        <v>127</v>
      </c>
    </row>
    <row r="384" spans="2:65" s="12" customFormat="1" ht="11.25">
      <c r="B384" s="148"/>
      <c r="D384" s="144" t="s">
        <v>138</v>
      </c>
      <c r="E384" s="149" t="s">
        <v>1</v>
      </c>
      <c r="F384" s="150" t="s">
        <v>162</v>
      </c>
      <c r="H384" s="149" t="s">
        <v>1</v>
      </c>
      <c r="I384" s="151"/>
      <c r="L384" s="148"/>
      <c r="M384" s="152"/>
      <c r="T384" s="153"/>
      <c r="AT384" s="149" t="s">
        <v>138</v>
      </c>
      <c r="AU384" s="149" t="s">
        <v>90</v>
      </c>
      <c r="AV384" s="12" t="s">
        <v>88</v>
      </c>
      <c r="AW384" s="12" t="s">
        <v>36</v>
      </c>
      <c r="AX384" s="12" t="s">
        <v>80</v>
      </c>
      <c r="AY384" s="149" t="s">
        <v>127</v>
      </c>
    </row>
    <row r="385" spans="2:65" s="13" customFormat="1" ht="11.25">
      <c r="B385" s="154"/>
      <c r="D385" s="144" t="s">
        <v>138</v>
      </c>
      <c r="E385" s="155" t="s">
        <v>1</v>
      </c>
      <c r="F385" s="156" t="s">
        <v>365</v>
      </c>
      <c r="H385" s="157">
        <v>1.1000000000000001</v>
      </c>
      <c r="I385" s="158"/>
      <c r="L385" s="154"/>
      <c r="M385" s="159"/>
      <c r="T385" s="160"/>
      <c r="AT385" s="155" t="s">
        <v>138</v>
      </c>
      <c r="AU385" s="155" t="s">
        <v>90</v>
      </c>
      <c r="AV385" s="13" t="s">
        <v>90</v>
      </c>
      <c r="AW385" s="13" t="s">
        <v>36</v>
      </c>
      <c r="AX385" s="13" t="s">
        <v>80</v>
      </c>
      <c r="AY385" s="155" t="s">
        <v>127</v>
      </c>
    </row>
    <row r="386" spans="2:65" s="12" customFormat="1" ht="11.25">
      <c r="B386" s="148"/>
      <c r="D386" s="144" t="s">
        <v>138</v>
      </c>
      <c r="E386" s="149" t="s">
        <v>1</v>
      </c>
      <c r="F386" s="150" t="s">
        <v>298</v>
      </c>
      <c r="H386" s="149" t="s">
        <v>1</v>
      </c>
      <c r="I386" s="151"/>
      <c r="L386" s="148"/>
      <c r="M386" s="152"/>
      <c r="T386" s="153"/>
      <c r="AT386" s="149" t="s">
        <v>138</v>
      </c>
      <c r="AU386" s="149" t="s">
        <v>90</v>
      </c>
      <c r="AV386" s="12" t="s">
        <v>88</v>
      </c>
      <c r="AW386" s="12" t="s">
        <v>36</v>
      </c>
      <c r="AX386" s="12" t="s">
        <v>80</v>
      </c>
      <c r="AY386" s="149" t="s">
        <v>127</v>
      </c>
    </row>
    <row r="387" spans="2:65" s="13" customFormat="1" ht="11.25">
      <c r="B387" s="154"/>
      <c r="D387" s="144" t="s">
        <v>138</v>
      </c>
      <c r="E387" s="155" t="s">
        <v>1</v>
      </c>
      <c r="F387" s="156" t="s">
        <v>366</v>
      </c>
      <c r="H387" s="157">
        <v>0.22</v>
      </c>
      <c r="I387" s="158"/>
      <c r="L387" s="154"/>
      <c r="M387" s="159"/>
      <c r="T387" s="160"/>
      <c r="AT387" s="155" t="s">
        <v>138</v>
      </c>
      <c r="AU387" s="155" t="s">
        <v>90</v>
      </c>
      <c r="AV387" s="13" t="s">
        <v>90</v>
      </c>
      <c r="AW387" s="13" t="s">
        <v>36</v>
      </c>
      <c r="AX387" s="13" t="s">
        <v>80</v>
      </c>
      <c r="AY387" s="155" t="s">
        <v>127</v>
      </c>
    </row>
    <row r="388" spans="2:65" s="12" customFormat="1" ht="11.25">
      <c r="B388" s="148"/>
      <c r="D388" s="144" t="s">
        <v>138</v>
      </c>
      <c r="E388" s="149" t="s">
        <v>1</v>
      </c>
      <c r="F388" s="150" t="s">
        <v>149</v>
      </c>
      <c r="H388" s="149" t="s">
        <v>1</v>
      </c>
      <c r="I388" s="151"/>
      <c r="L388" s="148"/>
      <c r="M388" s="152"/>
      <c r="T388" s="153"/>
      <c r="AT388" s="149" t="s">
        <v>138</v>
      </c>
      <c r="AU388" s="149" t="s">
        <v>90</v>
      </c>
      <c r="AV388" s="12" t="s">
        <v>88</v>
      </c>
      <c r="AW388" s="12" t="s">
        <v>36</v>
      </c>
      <c r="AX388" s="12" t="s">
        <v>80</v>
      </c>
      <c r="AY388" s="149" t="s">
        <v>127</v>
      </c>
    </row>
    <row r="389" spans="2:65" s="13" customFormat="1" ht="11.25">
      <c r="B389" s="154"/>
      <c r="D389" s="144" t="s">
        <v>138</v>
      </c>
      <c r="E389" s="155" t="s">
        <v>1</v>
      </c>
      <c r="F389" s="156" t="s">
        <v>367</v>
      </c>
      <c r="H389" s="157">
        <v>2.16</v>
      </c>
      <c r="I389" s="158"/>
      <c r="L389" s="154"/>
      <c r="M389" s="159"/>
      <c r="T389" s="160"/>
      <c r="AT389" s="155" t="s">
        <v>138</v>
      </c>
      <c r="AU389" s="155" t="s">
        <v>90</v>
      </c>
      <c r="AV389" s="13" t="s">
        <v>90</v>
      </c>
      <c r="AW389" s="13" t="s">
        <v>36</v>
      </c>
      <c r="AX389" s="13" t="s">
        <v>80</v>
      </c>
      <c r="AY389" s="155" t="s">
        <v>127</v>
      </c>
    </row>
    <row r="390" spans="2:65" s="14" customFormat="1" ht="11.25">
      <c r="B390" s="161"/>
      <c r="D390" s="144" t="s">
        <v>138</v>
      </c>
      <c r="E390" s="162" t="s">
        <v>1</v>
      </c>
      <c r="F390" s="163" t="s">
        <v>151</v>
      </c>
      <c r="H390" s="164">
        <v>26.800000000000004</v>
      </c>
      <c r="I390" s="165"/>
      <c r="L390" s="161"/>
      <c r="M390" s="166"/>
      <c r="T390" s="167"/>
      <c r="AT390" s="162" t="s">
        <v>138</v>
      </c>
      <c r="AU390" s="162" t="s">
        <v>90</v>
      </c>
      <c r="AV390" s="14" t="s">
        <v>134</v>
      </c>
      <c r="AW390" s="14" t="s">
        <v>4</v>
      </c>
      <c r="AX390" s="14" t="s">
        <v>88</v>
      </c>
      <c r="AY390" s="162" t="s">
        <v>127</v>
      </c>
    </row>
    <row r="391" spans="2:65" s="1" customFormat="1" ht="16.5" customHeight="1">
      <c r="B391" s="31"/>
      <c r="C391" s="168" t="s">
        <v>368</v>
      </c>
      <c r="D391" s="168" t="s">
        <v>352</v>
      </c>
      <c r="E391" s="169" t="s">
        <v>369</v>
      </c>
      <c r="F391" s="170" t="s">
        <v>370</v>
      </c>
      <c r="G391" s="171" t="s">
        <v>331</v>
      </c>
      <c r="H391" s="172">
        <v>53.6</v>
      </c>
      <c r="I391" s="173"/>
      <c r="J391" s="174">
        <f>ROUND(I391*H391,2)</f>
        <v>0</v>
      </c>
      <c r="K391" s="170" t="s">
        <v>133</v>
      </c>
      <c r="L391" s="175"/>
      <c r="M391" s="176" t="s">
        <v>1</v>
      </c>
      <c r="N391" s="177" t="s">
        <v>45</v>
      </c>
      <c r="P391" s="140">
        <f>O391*H391</f>
        <v>0</v>
      </c>
      <c r="Q391" s="140">
        <v>1</v>
      </c>
      <c r="R391" s="140">
        <f>Q391*H391</f>
        <v>53.6</v>
      </c>
      <c r="S391" s="140">
        <v>0</v>
      </c>
      <c r="T391" s="141">
        <f>S391*H391</f>
        <v>0</v>
      </c>
      <c r="AR391" s="142" t="s">
        <v>189</v>
      </c>
      <c r="AT391" s="142" t="s">
        <v>352</v>
      </c>
      <c r="AU391" s="142" t="s">
        <v>90</v>
      </c>
      <c r="AY391" s="16" t="s">
        <v>127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6" t="s">
        <v>88</v>
      </c>
      <c r="BK391" s="143">
        <f>ROUND(I391*H391,2)</f>
        <v>0</v>
      </c>
      <c r="BL391" s="16" t="s">
        <v>134</v>
      </c>
      <c r="BM391" s="142" t="s">
        <v>371</v>
      </c>
    </row>
    <row r="392" spans="2:65" s="1" customFormat="1" ht="11.25">
      <c r="B392" s="31"/>
      <c r="D392" s="144" t="s">
        <v>136</v>
      </c>
      <c r="F392" s="145" t="s">
        <v>370</v>
      </c>
      <c r="I392" s="146"/>
      <c r="L392" s="31"/>
      <c r="M392" s="147"/>
      <c r="T392" s="55"/>
      <c r="AT392" s="16" t="s">
        <v>136</v>
      </c>
      <c r="AU392" s="16" t="s">
        <v>90</v>
      </c>
    </row>
    <row r="393" spans="2:65" s="13" customFormat="1" ht="11.25">
      <c r="B393" s="154"/>
      <c r="D393" s="144" t="s">
        <v>138</v>
      </c>
      <c r="F393" s="156" t="s">
        <v>372</v>
      </c>
      <c r="H393" s="157">
        <v>53.6</v>
      </c>
      <c r="I393" s="158"/>
      <c r="L393" s="154"/>
      <c r="M393" s="159"/>
      <c r="T393" s="160"/>
      <c r="AT393" s="155" t="s">
        <v>138</v>
      </c>
      <c r="AU393" s="155" t="s">
        <v>90</v>
      </c>
      <c r="AV393" s="13" t="s">
        <v>90</v>
      </c>
      <c r="AW393" s="13" t="s">
        <v>4</v>
      </c>
      <c r="AX393" s="13" t="s">
        <v>88</v>
      </c>
      <c r="AY393" s="155" t="s">
        <v>127</v>
      </c>
    </row>
    <row r="394" spans="2:65" s="1" customFormat="1" ht="24.2" customHeight="1">
      <c r="B394" s="31"/>
      <c r="C394" s="131" t="s">
        <v>373</v>
      </c>
      <c r="D394" s="131" t="s">
        <v>129</v>
      </c>
      <c r="E394" s="132" t="s">
        <v>374</v>
      </c>
      <c r="F394" s="133" t="s">
        <v>375</v>
      </c>
      <c r="G394" s="134" t="s">
        <v>132</v>
      </c>
      <c r="H394" s="135">
        <v>33.6</v>
      </c>
      <c r="I394" s="136"/>
      <c r="J394" s="137">
        <f>ROUND(I394*H394,2)</f>
        <v>0</v>
      </c>
      <c r="K394" s="133" t="s">
        <v>133</v>
      </c>
      <c r="L394" s="31"/>
      <c r="M394" s="138" t="s">
        <v>1</v>
      </c>
      <c r="N394" s="139" t="s">
        <v>45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134</v>
      </c>
      <c r="AT394" s="142" t="s">
        <v>129</v>
      </c>
      <c r="AU394" s="142" t="s">
        <v>90</v>
      </c>
      <c r="AY394" s="16" t="s">
        <v>127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88</v>
      </c>
      <c r="BK394" s="143">
        <f>ROUND(I394*H394,2)</f>
        <v>0</v>
      </c>
      <c r="BL394" s="16" t="s">
        <v>134</v>
      </c>
      <c r="BM394" s="142" t="s">
        <v>376</v>
      </c>
    </row>
    <row r="395" spans="2:65" s="1" customFormat="1" ht="19.5">
      <c r="B395" s="31"/>
      <c r="D395" s="144" t="s">
        <v>136</v>
      </c>
      <c r="F395" s="145" t="s">
        <v>377</v>
      </c>
      <c r="I395" s="146"/>
      <c r="L395" s="31"/>
      <c r="M395" s="147"/>
      <c r="T395" s="55"/>
      <c r="AT395" s="16" t="s">
        <v>136</v>
      </c>
      <c r="AU395" s="16" t="s">
        <v>90</v>
      </c>
    </row>
    <row r="396" spans="2:65" s="12" customFormat="1" ht="11.25">
      <c r="B396" s="148"/>
      <c r="D396" s="144" t="s">
        <v>138</v>
      </c>
      <c r="E396" s="149" t="s">
        <v>1</v>
      </c>
      <c r="F396" s="150" t="s">
        <v>275</v>
      </c>
      <c r="H396" s="149" t="s">
        <v>1</v>
      </c>
      <c r="I396" s="151"/>
      <c r="L396" s="148"/>
      <c r="M396" s="152"/>
      <c r="T396" s="153"/>
      <c r="AT396" s="149" t="s">
        <v>138</v>
      </c>
      <c r="AU396" s="149" t="s">
        <v>90</v>
      </c>
      <c r="AV396" s="12" t="s">
        <v>88</v>
      </c>
      <c r="AW396" s="12" t="s">
        <v>36</v>
      </c>
      <c r="AX396" s="12" t="s">
        <v>80</v>
      </c>
      <c r="AY396" s="149" t="s">
        <v>127</v>
      </c>
    </row>
    <row r="397" spans="2:65" s="12" customFormat="1" ht="11.25">
      <c r="B397" s="148"/>
      <c r="D397" s="144" t="s">
        <v>138</v>
      </c>
      <c r="E397" s="149" t="s">
        <v>1</v>
      </c>
      <c r="F397" s="150" t="s">
        <v>140</v>
      </c>
      <c r="H397" s="149" t="s">
        <v>1</v>
      </c>
      <c r="I397" s="151"/>
      <c r="L397" s="148"/>
      <c r="M397" s="152"/>
      <c r="T397" s="153"/>
      <c r="AT397" s="149" t="s">
        <v>138</v>
      </c>
      <c r="AU397" s="149" t="s">
        <v>90</v>
      </c>
      <c r="AV397" s="12" t="s">
        <v>88</v>
      </c>
      <c r="AW397" s="12" t="s">
        <v>36</v>
      </c>
      <c r="AX397" s="12" t="s">
        <v>80</v>
      </c>
      <c r="AY397" s="149" t="s">
        <v>127</v>
      </c>
    </row>
    <row r="398" spans="2:65" s="13" customFormat="1" ht="11.25">
      <c r="B398" s="154"/>
      <c r="D398" s="144" t="s">
        <v>138</v>
      </c>
      <c r="E398" s="155" t="s">
        <v>1</v>
      </c>
      <c r="F398" s="156" t="s">
        <v>276</v>
      </c>
      <c r="H398" s="157">
        <v>18.8</v>
      </c>
      <c r="I398" s="158"/>
      <c r="L398" s="154"/>
      <c r="M398" s="159"/>
      <c r="T398" s="160"/>
      <c r="AT398" s="155" t="s">
        <v>138</v>
      </c>
      <c r="AU398" s="155" t="s">
        <v>90</v>
      </c>
      <c r="AV398" s="13" t="s">
        <v>90</v>
      </c>
      <c r="AW398" s="13" t="s">
        <v>36</v>
      </c>
      <c r="AX398" s="13" t="s">
        <v>80</v>
      </c>
      <c r="AY398" s="155" t="s">
        <v>127</v>
      </c>
    </row>
    <row r="399" spans="2:65" s="12" customFormat="1" ht="11.25">
      <c r="B399" s="148"/>
      <c r="D399" s="144" t="s">
        <v>138</v>
      </c>
      <c r="E399" s="149" t="s">
        <v>1</v>
      </c>
      <c r="F399" s="150" t="s">
        <v>161</v>
      </c>
      <c r="H399" s="149" t="s">
        <v>1</v>
      </c>
      <c r="I399" s="151"/>
      <c r="L399" s="148"/>
      <c r="M399" s="152"/>
      <c r="T399" s="153"/>
      <c r="AT399" s="149" t="s">
        <v>138</v>
      </c>
      <c r="AU399" s="149" t="s">
        <v>90</v>
      </c>
      <c r="AV399" s="12" t="s">
        <v>88</v>
      </c>
      <c r="AW399" s="12" t="s">
        <v>36</v>
      </c>
      <c r="AX399" s="12" t="s">
        <v>80</v>
      </c>
      <c r="AY399" s="149" t="s">
        <v>127</v>
      </c>
    </row>
    <row r="400" spans="2:65" s="13" customFormat="1" ht="11.25">
      <c r="B400" s="154"/>
      <c r="D400" s="144" t="s">
        <v>138</v>
      </c>
      <c r="E400" s="155" t="s">
        <v>1</v>
      </c>
      <c r="F400" s="156" t="s">
        <v>277</v>
      </c>
      <c r="H400" s="157">
        <v>8.8000000000000007</v>
      </c>
      <c r="I400" s="158"/>
      <c r="L400" s="154"/>
      <c r="M400" s="159"/>
      <c r="T400" s="160"/>
      <c r="AT400" s="155" t="s">
        <v>138</v>
      </c>
      <c r="AU400" s="155" t="s">
        <v>90</v>
      </c>
      <c r="AV400" s="13" t="s">
        <v>90</v>
      </c>
      <c r="AW400" s="13" t="s">
        <v>36</v>
      </c>
      <c r="AX400" s="13" t="s">
        <v>80</v>
      </c>
      <c r="AY400" s="155" t="s">
        <v>127</v>
      </c>
    </row>
    <row r="401" spans="2:65" s="12" customFormat="1" ht="11.25">
      <c r="B401" s="148"/>
      <c r="D401" s="144" t="s">
        <v>138</v>
      </c>
      <c r="E401" s="149" t="s">
        <v>1</v>
      </c>
      <c r="F401" s="150" t="s">
        <v>149</v>
      </c>
      <c r="H401" s="149" t="s">
        <v>1</v>
      </c>
      <c r="I401" s="151"/>
      <c r="L401" s="148"/>
      <c r="M401" s="152"/>
      <c r="T401" s="153"/>
      <c r="AT401" s="149" t="s">
        <v>138</v>
      </c>
      <c r="AU401" s="149" t="s">
        <v>90</v>
      </c>
      <c r="AV401" s="12" t="s">
        <v>88</v>
      </c>
      <c r="AW401" s="12" t="s">
        <v>36</v>
      </c>
      <c r="AX401" s="12" t="s">
        <v>80</v>
      </c>
      <c r="AY401" s="149" t="s">
        <v>127</v>
      </c>
    </row>
    <row r="402" spans="2:65" s="13" customFormat="1" ht="11.25">
      <c r="B402" s="154"/>
      <c r="D402" s="144" t="s">
        <v>138</v>
      </c>
      <c r="E402" s="155" t="s">
        <v>1</v>
      </c>
      <c r="F402" s="156" t="s">
        <v>278</v>
      </c>
      <c r="H402" s="157">
        <v>6</v>
      </c>
      <c r="I402" s="158"/>
      <c r="L402" s="154"/>
      <c r="M402" s="159"/>
      <c r="T402" s="160"/>
      <c r="AT402" s="155" t="s">
        <v>138</v>
      </c>
      <c r="AU402" s="155" t="s">
        <v>90</v>
      </c>
      <c r="AV402" s="13" t="s">
        <v>90</v>
      </c>
      <c r="AW402" s="13" t="s">
        <v>36</v>
      </c>
      <c r="AX402" s="13" t="s">
        <v>80</v>
      </c>
      <c r="AY402" s="155" t="s">
        <v>127</v>
      </c>
    </row>
    <row r="403" spans="2:65" s="14" customFormat="1" ht="11.25">
      <c r="B403" s="161"/>
      <c r="D403" s="144" t="s">
        <v>138</v>
      </c>
      <c r="E403" s="162" t="s">
        <v>1</v>
      </c>
      <c r="F403" s="163" t="s">
        <v>151</v>
      </c>
      <c r="H403" s="164">
        <v>33.6</v>
      </c>
      <c r="I403" s="165"/>
      <c r="L403" s="161"/>
      <c r="M403" s="166"/>
      <c r="T403" s="167"/>
      <c r="AT403" s="162" t="s">
        <v>138</v>
      </c>
      <c r="AU403" s="162" t="s">
        <v>90</v>
      </c>
      <c r="AV403" s="14" t="s">
        <v>134</v>
      </c>
      <c r="AW403" s="14" t="s">
        <v>4</v>
      </c>
      <c r="AX403" s="14" t="s">
        <v>88</v>
      </c>
      <c r="AY403" s="162" t="s">
        <v>127</v>
      </c>
    </row>
    <row r="404" spans="2:65" s="1" customFormat="1" ht="24.2" customHeight="1">
      <c r="B404" s="31"/>
      <c r="C404" s="131" t="s">
        <v>378</v>
      </c>
      <c r="D404" s="131" t="s">
        <v>129</v>
      </c>
      <c r="E404" s="132" t="s">
        <v>379</v>
      </c>
      <c r="F404" s="133" t="s">
        <v>380</v>
      </c>
      <c r="G404" s="134" t="s">
        <v>132</v>
      </c>
      <c r="H404" s="135">
        <v>87.3</v>
      </c>
      <c r="I404" s="136"/>
      <c r="J404" s="137">
        <f>ROUND(I404*H404,2)</f>
        <v>0</v>
      </c>
      <c r="K404" s="133" t="s">
        <v>133</v>
      </c>
      <c r="L404" s="31"/>
      <c r="M404" s="138" t="s">
        <v>1</v>
      </c>
      <c r="N404" s="139" t="s">
        <v>45</v>
      </c>
      <c r="P404" s="140">
        <f>O404*H404</f>
        <v>0</v>
      </c>
      <c r="Q404" s="140">
        <v>0</v>
      </c>
      <c r="R404" s="140">
        <f>Q404*H404</f>
        <v>0</v>
      </c>
      <c r="S404" s="140">
        <v>0</v>
      </c>
      <c r="T404" s="141">
        <f>S404*H404</f>
        <v>0</v>
      </c>
      <c r="AR404" s="142" t="s">
        <v>134</v>
      </c>
      <c r="AT404" s="142" t="s">
        <v>129</v>
      </c>
      <c r="AU404" s="142" t="s">
        <v>90</v>
      </c>
      <c r="AY404" s="16" t="s">
        <v>127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88</v>
      </c>
      <c r="BK404" s="143">
        <f>ROUND(I404*H404,2)</f>
        <v>0</v>
      </c>
      <c r="BL404" s="16" t="s">
        <v>134</v>
      </c>
      <c r="BM404" s="142" t="s">
        <v>381</v>
      </c>
    </row>
    <row r="405" spans="2:65" s="1" customFormat="1" ht="19.5">
      <c r="B405" s="31"/>
      <c r="D405" s="144" t="s">
        <v>136</v>
      </c>
      <c r="F405" s="145" t="s">
        <v>380</v>
      </c>
      <c r="I405" s="146"/>
      <c r="L405" s="31"/>
      <c r="M405" s="147"/>
      <c r="T405" s="55"/>
      <c r="AT405" s="16" t="s">
        <v>136</v>
      </c>
      <c r="AU405" s="16" t="s">
        <v>90</v>
      </c>
    </row>
    <row r="406" spans="2:65" s="12" customFormat="1" ht="11.25">
      <c r="B406" s="148"/>
      <c r="D406" s="144" t="s">
        <v>138</v>
      </c>
      <c r="E406" s="149" t="s">
        <v>1</v>
      </c>
      <c r="F406" s="150" t="s">
        <v>275</v>
      </c>
      <c r="H406" s="149" t="s">
        <v>1</v>
      </c>
      <c r="I406" s="151"/>
      <c r="L406" s="148"/>
      <c r="M406" s="152"/>
      <c r="T406" s="153"/>
      <c r="AT406" s="149" t="s">
        <v>138</v>
      </c>
      <c r="AU406" s="149" t="s">
        <v>90</v>
      </c>
      <c r="AV406" s="12" t="s">
        <v>88</v>
      </c>
      <c r="AW406" s="12" t="s">
        <v>36</v>
      </c>
      <c r="AX406" s="12" t="s">
        <v>80</v>
      </c>
      <c r="AY406" s="149" t="s">
        <v>127</v>
      </c>
    </row>
    <row r="407" spans="2:65" s="12" customFormat="1" ht="11.25">
      <c r="B407" s="148"/>
      <c r="D407" s="144" t="s">
        <v>138</v>
      </c>
      <c r="E407" s="149" t="s">
        <v>1</v>
      </c>
      <c r="F407" s="150" t="s">
        <v>382</v>
      </c>
      <c r="H407" s="149" t="s">
        <v>1</v>
      </c>
      <c r="I407" s="151"/>
      <c r="L407" s="148"/>
      <c r="M407" s="152"/>
      <c r="T407" s="153"/>
      <c r="AT407" s="149" t="s">
        <v>138</v>
      </c>
      <c r="AU407" s="149" t="s">
        <v>90</v>
      </c>
      <c r="AV407" s="12" t="s">
        <v>88</v>
      </c>
      <c r="AW407" s="12" t="s">
        <v>36</v>
      </c>
      <c r="AX407" s="12" t="s">
        <v>80</v>
      </c>
      <c r="AY407" s="149" t="s">
        <v>127</v>
      </c>
    </row>
    <row r="408" spans="2:65" s="13" customFormat="1" ht="11.25">
      <c r="B408" s="154"/>
      <c r="D408" s="144" t="s">
        <v>138</v>
      </c>
      <c r="E408" s="155" t="s">
        <v>1</v>
      </c>
      <c r="F408" s="156" t="s">
        <v>148</v>
      </c>
      <c r="H408" s="157">
        <v>48.3</v>
      </c>
      <c r="I408" s="158"/>
      <c r="L408" s="154"/>
      <c r="M408" s="159"/>
      <c r="T408" s="160"/>
      <c r="AT408" s="155" t="s">
        <v>138</v>
      </c>
      <c r="AU408" s="155" t="s">
        <v>90</v>
      </c>
      <c r="AV408" s="13" t="s">
        <v>90</v>
      </c>
      <c r="AW408" s="13" t="s">
        <v>36</v>
      </c>
      <c r="AX408" s="13" t="s">
        <v>80</v>
      </c>
      <c r="AY408" s="155" t="s">
        <v>127</v>
      </c>
    </row>
    <row r="409" spans="2:65" s="12" customFormat="1" ht="11.25">
      <c r="B409" s="148"/>
      <c r="D409" s="144" t="s">
        <v>138</v>
      </c>
      <c r="E409" s="149" t="s">
        <v>1</v>
      </c>
      <c r="F409" s="150" t="s">
        <v>140</v>
      </c>
      <c r="H409" s="149" t="s">
        <v>1</v>
      </c>
      <c r="I409" s="151"/>
      <c r="L409" s="148"/>
      <c r="M409" s="152"/>
      <c r="T409" s="153"/>
      <c r="AT409" s="149" t="s">
        <v>138</v>
      </c>
      <c r="AU409" s="149" t="s">
        <v>90</v>
      </c>
      <c r="AV409" s="12" t="s">
        <v>88</v>
      </c>
      <c r="AW409" s="12" t="s">
        <v>36</v>
      </c>
      <c r="AX409" s="12" t="s">
        <v>80</v>
      </c>
      <c r="AY409" s="149" t="s">
        <v>127</v>
      </c>
    </row>
    <row r="410" spans="2:65" s="13" customFormat="1" ht="11.25">
      <c r="B410" s="154"/>
      <c r="D410" s="144" t="s">
        <v>138</v>
      </c>
      <c r="E410" s="155" t="s">
        <v>1</v>
      </c>
      <c r="F410" s="156" t="s">
        <v>276</v>
      </c>
      <c r="H410" s="157">
        <v>18.8</v>
      </c>
      <c r="I410" s="158"/>
      <c r="L410" s="154"/>
      <c r="M410" s="159"/>
      <c r="T410" s="160"/>
      <c r="AT410" s="155" t="s">
        <v>138</v>
      </c>
      <c r="AU410" s="155" t="s">
        <v>90</v>
      </c>
      <c r="AV410" s="13" t="s">
        <v>90</v>
      </c>
      <c r="AW410" s="13" t="s">
        <v>36</v>
      </c>
      <c r="AX410" s="13" t="s">
        <v>80</v>
      </c>
      <c r="AY410" s="155" t="s">
        <v>127</v>
      </c>
    </row>
    <row r="411" spans="2:65" s="12" customFormat="1" ht="11.25">
      <c r="B411" s="148"/>
      <c r="D411" s="144" t="s">
        <v>138</v>
      </c>
      <c r="E411" s="149" t="s">
        <v>1</v>
      </c>
      <c r="F411" s="150" t="s">
        <v>161</v>
      </c>
      <c r="H411" s="149" t="s">
        <v>1</v>
      </c>
      <c r="I411" s="151"/>
      <c r="L411" s="148"/>
      <c r="M411" s="152"/>
      <c r="T411" s="153"/>
      <c r="AT411" s="149" t="s">
        <v>138</v>
      </c>
      <c r="AU411" s="149" t="s">
        <v>90</v>
      </c>
      <c r="AV411" s="12" t="s">
        <v>88</v>
      </c>
      <c r="AW411" s="12" t="s">
        <v>36</v>
      </c>
      <c r="AX411" s="12" t="s">
        <v>80</v>
      </c>
      <c r="AY411" s="149" t="s">
        <v>127</v>
      </c>
    </row>
    <row r="412" spans="2:65" s="13" customFormat="1" ht="11.25">
      <c r="B412" s="154"/>
      <c r="D412" s="144" t="s">
        <v>138</v>
      </c>
      <c r="E412" s="155" t="s">
        <v>1</v>
      </c>
      <c r="F412" s="156" t="s">
        <v>277</v>
      </c>
      <c r="H412" s="157">
        <v>8.8000000000000007</v>
      </c>
      <c r="I412" s="158"/>
      <c r="L412" s="154"/>
      <c r="M412" s="159"/>
      <c r="T412" s="160"/>
      <c r="AT412" s="155" t="s">
        <v>138</v>
      </c>
      <c r="AU412" s="155" t="s">
        <v>90</v>
      </c>
      <c r="AV412" s="13" t="s">
        <v>90</v>
      </c>
      <c r="AW412" s="13" t="s">
        <v>36</v>
      </c>
      <c r="AX412" s="13" t="s">
        <v>80</v>
      </c>
      <c r="AY412" s="155" t="s">
        <v>127</v>
      </c>
    </row>
    <row r="413" spans="2:65" s="12" customFormat="1" ht="11.25">
      <c r="B413" s="148"/>
      <c r="D413" s="144" t="s">
        <v>138</v>
      </c>
      <c r="E413" s="149" t="s">
        <v>1</v>
      </c>
      <c r="F413" s="150" t="s">
        <v>149</v>
      </c>
      <c r="H413" s="149" t="s">
        <v>1</v>
      </c>
      <c r="I413" s="151"/>
      <c r="L413" s="148"/>
      <c r="M413" s="152"/>
      <c r="T413" s="153"/>
      <c r="AT413" s="149" t="s">
        <v>138</v>
      </c>
      <c r="AU413" s="149" t="s">
        <v>90</v>
      </c>
      <c r="AV413" s="12" t="s">
        <v>88</v>
      </c>
      <c r="AW413" s="12" t="s">
        <v>36</v>
      </c>
      <c r="AX413" s="12" t="s">
        <v>80</v>
      </c>
      <c r="AY413" s="149" t="s">
        <v>127</v>
      </c>
    </row>
    <row r="414" spans="2:65" s="13" customFormat="1" ht="11.25">
      <c r="B414" s="154"/>
      <c r="D414" s="144" t="s">
        <v>138</v>
      </c>
      <c r="E414" s="155" t="s">
        <v>1</v>
      </c>
      <c r="F414" s="156" t="s">
        <v>278</v>
      </c>
      <c r="H414" s="157">
        <v>6</v>
      </c>
      <c r="I414" s="158"/>
      <c r="L414" s="154"/>
      <c r="M414" s="159"/>
      <c r="T414" s="160"/>
      <c r="AT414" s="155" t="s">
        <v>138</v>
      </c>
      <c r="AU414" s="155" t="s">
        <v>90</v>
      </c>
      <c r="AV414" s="13" t="s">
        <v>90</v>
      </c>
      <c r="AW414" s="13" t="s">
        <v>36</v>
      </c>
      <c r="AX414" s="13" t="s">
        <v>80</v>
      </c>
      <c r="AY414" s="155" t="s">
        <v>127</v>
      </c>
    </row>
    <row r="415" spans="2:65" s="12" customFormat="1" ht="11.25">
      <c r="B415" s="148"/>
      <c r="D415" s="144" t="s">
        <v>138</v>
      </c>
      <c r="E415" s="149" t="s">
        <v>1</v>
      </c>
      <c r="F415" s="150" t="s">
        <v>383</v>
      </c>
      <c r="H415" s="149" t="s">
        <v>1</v>
      </c>
      <c r="I415" s="151"/>
      <c r="L415" s="148"/>
      <c r="M415" s="152"/>
      <c r="T415" s="153"/>
      <c r="AT415" s="149" t="s">
        <v>138</v>
      </c>
      <c r="AU415" s="149" t="s">
        <v>90</v>
      </c>
      <c r="AV415" s="12" t="s">
        <v>88</v>
      </c>
      <c r="AW415" s="12" t="s">
        <v>36</v>
      </c>
      <c r="AX415" s="12" t="s">
        <v>80</v>
      </c>
      <c r="AY415" s="149" t="s">
        <v>127</v>
      </c>
    </row>
    <row r="416" spans="2:65" s="13" customFormat="1" ht="11.25">
      <c r="B416" s="154"/>
      <c r="D416" s="144" t="s">
        <v>138</v>
      </c>
      <c r="E416" s="155" t="s">
        <v>1</v>
      </c>
      <c r="F416" s="156" t="s">
        <v>150</v>
      </c>
      <c r="H416" s="157">
        <v>5.4</v>
      </c>
      <c r="I416" s="158"/>
      <c r="L416" s="154"/>
      <c r="M416" s="159"/>
      <c r="T416" s="160"/>
      <c r="AT416" s="155" t="s">
        <v>138</v>
      </c>
      <c r="AU416" s="155" t="s">
        <v>90</v>
      </c>
      <c r="AV416" s="13" t="s">
        <v>90</v>
      </c>
      <c r="AW416" s="13" t="s">
        <v>36</v>
      </c>
      <c r="AX416" s="13" t="s">
        <v>80</v>
      </c>
      <c r="AY416" s="155" t="s">
        <v>127</v>
      </c>
    </row>
    <row r="417" spans="2:65" s="14" customFormat="1" ht="11.25">
      <c r="B417" s="161"/>
      <c r="D417" s="144" t="s">
        <v>138</v>
      </c>
      <c r="E417" s="162" t="s">
        <v>1</v>
      </c>
      <c r="F417" s="163" t="s">
        <v>151</v>
      </c>
      <c r="H417" s="164">
        <v>87.3</v>
      </c>
      <c r="I417" s="165"/>
      <c r="L417" s="161"/>
      <c r="M417" s="166"/>
      <c r="T417" s="167"/>
      <c r="AT417" s="162" t="s">
        <v>138</v>
      </c>
      <c r="AU417" s="162" t="s">
        <v>90</v>
      </c>
      <c r="AV417" s="14" t="s">
        <v>134</v>
      </c>
      <c r="AW417" s="14" t="s">
        <v>4</v>
      </c>
      <c r="AX417" s="14" t="s">
        <v>88</v>
      </c>
      <c r="AY417" s="162" t="s">
        <v>127</v>
      </c>
    </row>
    <row r="418" spans="2:65" s="1" customFormat="1" ht="16.5" customHeight="1">
      <c r="B418" s="31"/>
      <c r="C418" s="168" t="s">
        <v>384</v>
      </c>
      <c r="D418" s="168" t="s">
        <v>352</v>
      </c>
      <c r="E418" s="169" t="s">
        <v>385</v>
      </c>
      <c r="F418" s="170" t="s">
        <v>386</v>
      </c>
      <c r="G418" s="171" t="s">
        <v>387</v>
      </c>
      <c r="H418" s="172">
        <v>1.746</v>
      </c>
      <c r="I418" s="173"/>
      <c r="J418" s="174">
        <f>ROUND(I418*H418,2)</f>
        <v>0</v>
      </c>
      <c r="K418" s="170" t="s">
        <v>133</v>
      </c>
      <c r="L418" s="175"/>
      <c r="M418" s="176" t="s">
        <v>1</v>
      </c>
      <c r="N418" s="177" t="s">
        <v>45</v>
      </c>
      <c r="P418" s="140">
        <f>O418*H418</f>
        <v>0</v>
      </c>
      <c r="Q418" s="140">
        <v>1E-3</v>
      </c>
      <c r="R418" s="140">
        <f>Q418*H418</f>
        <v>1.7459999999999999E-3</v>
      </c>
      <c r="S418" s="140">
        <v>0</v>
      </c>
      <c r="T418" s="141">
        <f>S418*H418</f>
        <v>0</v>
      </c>
      <c r="AR418" s="142" t="s">
        <v>189</v>
      </c>
      <c r="AT418" s="142" t="s">
        <v>352</v>
      </c>
      <c r="AU418" s="142" t="s">
        <v>90</v>
      </c>
      <c r="AY418" s="16" t="s">
        <v>127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88</v>
      </c>
      <c r="BK418" s="143">
        <f>ROUND(I418*H418,2)</f>
        <v>0</v>
      </c>
      <c r="BL418" s="16" t="s">
        <v>134</v>
      </c>
      <c r="BM418" s="142" t="s">
        <v>388</v>
      </c>
    </row>
    <row r="419" spans="2:65" s="1" customFormat="1" ht="11.25">
      <c r="B419" s="31"/>
      <c r="D419" s="144" t="s">
        <v>136</v>
      </c>
      <c r="F419" s="145" t="s">
        <v>386</v>
      </c>
      <c r="I419" s="146"/>
      <c r="L419" s="31"/>
      <c r="M419" s="147"/>
      <c r="T419" s="55"/>
      <c r="AT419" s="16" t="s">
        <v>136</v>
      </c>
      <c r="AU419" s="16" t="s">
        <v>90</v>
      </c>
    </row>
    <row r="420" spans="2:65" s="13" customFormat="1" ht="11.25">
      <c r="B420" s="154"/>
      <c r="D420" s="144" t="s">
        <v>138</v>
      </c>
      <c r="F420" s="156" t="s">
        <v>389</v>
      </c>
      <c r="H420" s="157">
        <v>1.746</v>
      </c>
      <c r="I420" s="158"/>
      <c r="L420" s="154"/>
      <c r="M420" s="159"/>
      <c r="T420" s="160"/>
      <c r="AT420" s="155" t="s">
        <v>138</v>
      </c>
      <c r="AU420" s="155" t="s">
        <v>90</v>
      </c>
      <c r="AV420" s="13" t="s">
        <v>90</v>
      </c>
      <c r="AW420" s="13" t="s">
        <v>4</v>
      </c>
      <c r="AX420" s="13" t="s">
        <v>88</v>
      </c>
      <c r="AY420" s="155" t="s">
        <v>127</v>
      </c>
    </row>
    <row r="421" spans="2:65" s="1" customFormat="1" ht="33" customHeight="1">
      <c r="B421" s="31"/>
      <c r="C421" s="168" t="s">
        <v>390</v>
      </c>
      <c r="D421" s="168" t="s">
        <v>352</v>
      </c>
      <c r="E421" s="169" t="s">
        <v>391</v>
      </c>
      <c r="F421" s="170" t="s">
        <v>392</v>
      </c>
      <c r="G421" s="171" t="s">
        <v>192</v>
      </c>
      <c r="H421" s="172">
        <v>6</v>
      </c>
      <c r="I421" s="173"/>
      <c r="J421" s="174">
        <f>ROUND(I421*H421,2)</f>
        <v>0</v>
      </c>
      <c r="K421" s="170" t="s">
        <v>133</v>
      </c>
      <c r="L421" s="175"/>
      <c r="M421" s="176" t="s">
        <v>1</v>
      </c>
      <c r="N421" s="177" t="s">
        <v>45</v>
      </c>
      <c r="P421" s="140">
        <f>O421*H421</f>
        <v>0</v>
      </c>
      <c r="Q421" s="140">
        <v>6.8999999999999997E-4</v>
      </c>
      <c r="R421" s="140">
        <f>Q421*H421</f>
        <v>4.1399999999999996E-3</v>
      </c>
      <c r="S421" s="140">
        <v>0</v>
      </c>
      <c r="T421" s="141">
        <f>S421*H421</f>
        <v>0</v>
      </c>
      <c r="AR421" s="142" t="s">
        <v>189</v>
      </c>
      <c r="AT421" s="142" t="s">
        <v>352</v>
      </c>
      <c r="AU421" s="142" t="s">
        <v>90</v>
      </c>
      <c r="AY421" s="16" t="s">
        <v>127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6" t="s">
        <v>88</v>
      </c>
      <c r="BK421" s="143">
        <f>ROUND(I421*H421,2)</f>
        <v>0</v>
      </c>
      <c r="BL421" s="16" t="s">
        <v>134</v>
      </c>
      <c r="BM421" s="142" t="s">
        <v>393</v>
      </c>
    </row>
    <row r="422" spans="2:65" s="1" customFormat="1" ht="19.5">
      <c r="B422" s="31"/>
      <c r="D422" s="144" t="s">
        <v>136</v>
      </c>
      <c r="F422" s="145" t="s">
        <v>392</v>
      </c>
      <c r="I422" s="146"/>
      <c r="L422" s="31"/>
      <c r="M422" s="147"/>
      <c r="T422" s="55"/>
      <c r="AT422" s="16" t="s">
        <v>136</v>
      </c>
      <c r="AU422" s="16" t="s">
        <v>90</v>
      </c>
    </row>
    <row r="423" spans="2:65" s="12" customFormat="1" ht="11.25">
      <c r="B423" s="148"/>
      <c r="D423" s="144" t="s">
        <v>138</v>
      </c>
      <c r="E423" s="149" t="s">
        <v>1</v>
      </c>
      <c r="F423" s="150" t="s">
        <v>394</v>
      </c>
      <c r="H423" s="149" t="s">
        <v>1</v>
      </c>
      <c r="I423" s="151"/>
      <c r="L423" s="148"/>
      <c r="M423" s="152"/>
      <c r="T423" s="153"/>
      <c r="AT423" s="149" t="s">
        <v>138</v>
      </c>
      <c r="AU423" s="149" t="s">
        <v>90</v>
      </c>
      <c r="AV423" s="12" t="s">
        <v>88</v>
      </c>
      <c r="AW423" s="12" t="s">
        <v>36</v>
      </c>
      <c r="AX423" s="12" t="s">
        <v>80</v>
      </c>
      <c r="AY423" s="149" t="s">
        <v>127</v>
      </c>
    </row>
    <row r="424" spans="2:65" s="12" customFormat="1" ht="11.25">
      <c r="B424" s="148"/>
      <c r="D424" s="144" t="s">
        <v>138</v>
      </c>
      <c r="E424" s="149" t="s">
        <v>1</v>
      </c>
      <c r="F424" s="150" t="s">
        <v>158</v>
      </c>
      <c r="H424" s="149" t="s">
        <v>1</v>
      </c>
      <c r="I424" s="151"/>
      <c r="L424" s="148"/>
      <c r="M424" s="152"/>
      <c r="T424" s="153"/>
      <c r="AT424" s="149" t="s">
        <v>138</v>
      </c>
      <c r="AU424" s="149" t="s">
        <v>90</v>
      </c>
      <c r="AV424" s="12" t="s">
        <v>88</v>
      </c>
      <c r="AW424" s="12" t="s">
        <v>36</v>
      </c>
      <c r="AX424" s="12" t="s">
        <v>80</v>
      </c>
      <c r="AY424" s="149" t="s">
        <v>127</v>
      </c>
    </row>
    <row r="425" spans="2:65" s="13" customFormat="1" ht="11.25">
      <c r="B425" s="154"/>
      <c r="D425" s="144" t="s">
        <v>138</v>
      </c>
      <c r="E425" s="155" t="s">
        <v>1</v>
      </c>
      <c r="F425" s="156" t="s">
        <v>395</v>
      </c>
      <c r="H425" s="157">
        <v>3</v>
      </c>
      <c r="I425" s="158"/>
      <c r="L425" s="154"/>
      <c r="M425" s="159"/>
      <c r="T425" s="160"/>
      <c r="AT425" s="155" t="s">
        <v>138</v>
      </c>
      <c r="AU425" s="155" t="s">
        <v>90</v>
      </c>
      <c r="AV425" s="13" t="s">
        <v>90</v>
      </c>
      <c r="AW425" s="13" t="s">
        <v>36</v>
      </c>
      <c r="AX425" s="13" t="s">
        <v>80</v>
      </c>
      <c r="AY425" s="155" t="s">
        <v>127</v>
      </c>
    </row>
    <row r="426" spans="2:65" s="12" customFormat="1" ht="11.25">
      <c r="B426" s="148"/>
      <c r="D426" s="144" t="s">
        <v>138</v>
      </c>
      <c r="E426" s="149" t="s">
        <v>1</v>
      </c>
      <c r="F426" s="150" t="s">
        <v>396</v>
      </c>
      <c r="H426" s="149" t="s">
        <v>1</v>
      </c>
      <c r="I426" s="151"/>
      <c r="L426" s="148"/>
      <c r="M426" s="152"/>
      <c r="T426" s="153"/>
      <c r="AT426" s="149" t="s">
        <v>138</v>
      </c>
      <c r="AU426" s="149" t="s">
        <v>90</v>
      </c>
      <c r="AV426" s="12" t="s">
        <v>88</v>
      </c>
      <c r="AW426" s="12" t="s">
        <v>36</v>
      </c>
      <c r="AX426" s="12" t="s">
        <v>80</v>
      </c>
      <c r="AY426" s="149" t="s">
        <v>127</v>
      </c>
    </row>
    <row r="427" spans="2:65" s="13" customFormat="1" ht="11.25">
      <c r="B427" s="154"/>
      <c r="D427" s="144" t="s">
        <v>138</v>
      </c>
      <c r="E427" s="155" t="s">
        <v>1</v>
      </c>
      <c r="F427" s="156" t="s">
        <v>397</v>
      </c>
      <c r="H427" s="157">
        <v>1.5</v>
      </c>
      <c r="I427" s="158"/>
      <c r="L427" s="154"/>
      <c r="M427" s="159"/>
      <c r="T427" s="160"/>
      <c r="AT427" s="155" t="s">
        <v>138</v>
      </c>
      <c r="AU427" s="155" t="s">
        <v>90</v>
      </c>
      <c r="AV427" s="13" t="s">
        <v>90</v>
      </c>
      <c r="AW427" s="13" t="s">
        <v>36</v>
      </c>
      <c r="AX427" s="13" t="s">
        <v>80</v>
      </c>
      <c r="AY427" s="155" t="s">
        <v>127</v>
      </c>
    </row>
    <row r="428" spans="2:65" s="12" customFormat="1" ht="11.25">
      <c r="B428" s="148"/>
      <c r="D428" s="144" t="s">
        <v>138</v>
      </c>
      <c r="E428" s="149" t="s">
        <v>1</v>
      </c>
      <c r="F428" s="150" t="s">
        <v>398</v>
      </c>
      <c r="H428" s="149" t="s">
        <v>1</v>
      </c>
      <c r="I428" s="151"/>
      <c r="L428" s="148"/>
      <c r="M428" s="152"/>
      <c r="T428" s="153"/>
      <c r="AT428" s="149" t="s">
        <v>138</v>
      </c>
      <c r="AU428" s="149" t="s">
        <v>90</v>
      </c>
      <c r="AV428" s="12" t="s">
        <v>88</v>
      </c>
      <c r="AW428" s="12" t="s">
        <v>36</v>
      </c>
      <c r="AX428" s="12" t="s">
        <v>80</v>
      </c>
      <c r="AY428" s="149" t="s">
        <v>127</v>
      </c>
    </row>
    <row r="429" spans="2:65" s="13" customFormat="1" ht="11.25">
      <c r="B429" s="154"/>
      <c r="D429" s="144" t="s">
        <v>138</v>
      </c>
      <c r="E429" s="155" t="s">
        <v>1</v>
      </c>
      <c r="F429" s="156" t="s">
        <v>397</v>
      </c>
      <c r="H429" s="157">
        <v>1.5</v>
      </c>
      <c r="I429" s="158"/>
      <c r="L429" s="154"/>
      <c r="M429" s="159"/>
      <c r="T429" s="160"/>
      <c r="AT429" s="155" t="s">
        <v>138</v>
      </c>
      <c r="AU429" s="155" t="s">
        <v>90</v>
      </c>
      <c r="AV429" s="13" t="s">
        <v>90</v>
      </c>
      <c r="AW429" s="13" t="s">
        <v>36</v>
      </c>
      <c r="AX429" s="13" t="s">
        <v>80</v>
      </c>
      <c r="AY429" s="155" t="s">
        <v>127</v>
      </c>
    </row>
    <row r="430" spans="2:65" s="14" customFormat="1" ht="11.25">
      <c r="B430" s="161"/>
      <c r="D430" s="144" t="s">
        <v>138</v>
      </c>
      <c r="E430" s="162" t="s">
        <v>1</v>
      </c>
      <c r="F430" s="163" t="s">
        <v>151</v>
      </c>
      <c r="H430" s="164">
        <v>6</v>
      </c>
      <c r="I430" s="165"/>
      <c r="L430" s="161"/>
      <c r="M430" s="166"/>
      <c r="T430" s="167"/>
      <c r="AT430" s="162" t="s">
        <v>138</v>
      </c>
      <c r="AU430" s="162" t="s">
        <v>90</v>
      </c>
      <c r="AV430" s="14" t="s">
        <v>134</v>
      </c>
      <c r="AW430" s="14" t="s">
        <v>36</v>
      </c>
      <c r="AX430" s="14" t="s">
        <v>88</v>
      </c>
      <c r="AY430" s="162" t="s">
        <v>127</v>
      </c>
    </row>
    <row r="431" spans="2:65" s="11" customFormat="1" ht="22.9" customHeight="1">
      <c r="B431" s="119"/>
      <c r="D431" s="120" t="s">
        <v>79</v>
      </c>
      <c r="E431" s="129" t="s">
        <v>90</v>
      </c>
      <c r="F431" s="129" t="s">
        <v>399</v>
      </c>
      <c r="I431" s="122"/>
      <c r="J431" s="130">
        <f>BK431</f>
        <v>0</v>
      </c>
      <c r="L431" s="119"/>
      <c r="M431" s="124"/>
      <c r="P431" s="125">
        <f>SUM(P432:P445)</f>
        <v>0</v>
      </c>
      <c r="R431" s="125">
        <f>SUM(R432:R445)</f>
        <v>22.925280000000001</v>
      </c>
      <c r="T431" s="126">
        <f>SUM(T432:T445)</f>
        <v>0</v>
      </c>
      <c r="AR431" s="120" t="s">
        <v>88</v>
      </c>
      <c r="AT431" s="127" t="s">
        <v>79</v>
      </c>
      <c r="AU431" s="127" t="s">
        <v>88</v>
      </c>
      <c r="AY431" s="120" t="s">
        <v>127</v>
      </c>
      <c r="BK431" s="128">
        <f>SUM(BK432:BK445)</f>
        <v>0</v>
      </c>
    </row>
    <row r="432" spans="2:65" s="1" customFormat="1" ht="37.9" customHeight="1">
      <c r="B432" s="31"/>
      <c r="C432" s="131" t="s">
        <v>400</v>
      </c>
      <c r="D432" s="131" t="s">
        <v>129</v>
      </c>
      <c r="E432" s="132" t="s">
        <v>401</v>
      </c>
      <c r="F432" s="133" t="s">
        <v>402</v>
      </c>
      <c r="G432" s="134" t="s">
        <v>192</v>
      </c>
      <c r="H432" s="135">
        <v>112</v>
      </c>
      <c r="I432" s="136"/>
      <c r="J432" s="137">
        <f>ROUND(I432*H432,2)</f>
        <v>0</v>
      </c>
      <c r="K432" s="133" t="s">
        <v>133</v>
      </c>
      <c r="L432" s="31"/>
      <c r="M432" s="138" t="s">
        <v>1</v>
      </c>
      <c r="N432" s="139" t="s">
        <v>45</v>
      </c>
      <c r="P432" s="140">
        <f>O432*H432</f>
        <v>0</v>
      </c>
      <c r="Q432" s="140">
        <v>0.20469000000000001</v>
      </c>
      <c r="R432" s="140">
        <f>Q432*H432</f>
        <v>22.925280000000001</v>
      </c>
      <c r="S432" s="140">
        <v>0</v>
      </c>
      <c r="T432" s="141">
        <f>S432*H432</f>
        <v>0</v>
      </c>
      <c r="AR432" s="142" t="s">
        <v>134</v>
      </c>
      <c r="AT432" s="142" t="s">
        <v>129</v>
      </c>
      <c r="AU432" s="142" t="s">
        <v>90</v>
      </c>
      <c r="AY432" s="16" t="s">
        <v>127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6" t="s">
        <v>88</v>
      </c>
      <c r="BK432" s="143">
        <f>ROUND(I432*H432,2)</f>
        <v>0</v>
      </c>
      <c r="BL432" s="16" t="s">
        <v>134</v>
      </c>
      <c r="BM432" s="142" t="s">
        <v>403</v>
      </c>
    </row>
    <row r="433" spans="2:65" s="1" customFormat="1" ht="39">
      <c r="B433" s="31"/>
      <c r="D433" s="144" t="s">
        <v>136</v>
      </c>
      <c r="F433" s="145" t="s">
        <v>404</v>
      </c>
      <c r="I433" s="146"/>
      <c r="L433" s="31"/>
      <c r="M433" s="147"/>
      <c r="T433" s="55"/>
      <c r="AT433" s="16" t="s">
        <v>136</v>
      </c>
      <c r="AU433" s="16" t="s">
        <v>90</v>
      </c>
    </row>
    <row r="434" spans="2:65" s="12" customFormat="1" ht="11.25">
      <c r="B434" s="148"/>
      <c r="D434" s="144" t="s">
        <v>138</v>
      </c>
      <c r="E434" s="149" t="s">
        <v>1</v>
      </c>
      <c r="F434" s="150" t="s">
        <v>228</v>
      </c>
      <c r="H434" s="149" t="s">
        <v>1</v>
      </c>
      <c r="I434" s="151"/>
      <c r="L434" s="148"/>
      <c r="M434" s="152"/>
      <c r="T434" s="153"/>
      <c r="AT434" s="149" t="s">
        <v>138</v>
      </c>
      <c r="AU434" s="149" t="s">
        <v>90</v>
      </c>
      <c r="AV434" s="12" t="s">
        <v>88</v>
      </c>
      <c r="AW434" s="12" t="s">
        <v>36</v>
      </c>
      <c r="AX434" s="12" t="s">
        <v>80</v>
      </c>
      <c r="AY434" s="149" t="s">
        <v>127</v>
      </c>
    </row>
    <row r="435" spans="2:65" s="12" customFormat="1" ht="11.25">
      <c r="B435" s="148"/>
      <c r="D435" s="144" t="s">
        <v>138</v>
      </c>
      <c r="E435" s="149" t="s">
        <v>1</v>
      </c>
      <c r="F435" s="150" t="s">
        <v>229</v>
      </c>
      <c r="H435" s="149" t="s">
        <v>1</v>
      </c>
      <c r="I435" s="151"/>
      <c r="L435" s="148"/>
      <c r="M435" s="152"/>
      <c r="T435" s="153"/>
      <c r="AT435" s="149" t="s">
        <v>138</v>
      </c>
      <c r="AU435" s="149" t="s">
        <v>90</v>
      </c>
      <c r="AV435" s="12" t="s">
        <v>88</v>
      </c>
      <c r="AW435" s="12" t="s">
        <v>36</v>
      </c>
      <c r="AX435" s="12" t="s">
        <v>80</v>
      </c>
      <c r="AY435" s="149" t="s">
        <v>127</v>
      </c>
    </row>
    <row r="436" spans="2:65" s="13" customFormat="1" ht="11.25">
      <c r="B436" s="154"/>
      <c r="D436" s="144" t="s">
        <v>138</v>
      </c>
      <c r="E436" s="155" t="s">
        <v>1</v>
      </c>
      <c r="F436" s="156" t="s">
        <v>405</v>
      </c>
      <c r="H436" s="157">
        <v>84</v>
      </c>
      <c r="I436" s="158"/>
      <c r="L436" s="154"/>
      <c r="M436" s="159"/>
      <c r="T436" s="160"/>
      <c r="AT436" s="155" t="s">
        <v>138</v>
      </c>
      <c r="AU436" s="155" t="s">
        <v>90</v>
      </c>
      <c r="AV436" s="13" t="s">
        <v>90</v>
      </c>
      <c r="AW436" s="13" t="s">
        <v>36</v>
      </c>
      <c r="AX436" s="13" t="s">
        <v>80</v>
      </c>
      <c r="AY436" s="155" t="s">
        <v>127</v>
      </c>
    </row>
    <row r="437" spans="2:65" s="12" customFormat="1" ht="11.25">
      <c r="B437" s="148"/>
      <c r="D437" s="144" t="s">
        <v>138</v>
      </c>
      <c r="E437" s="149" t="s">
        <v>1</v>
      </c>
      <c r="F437" s="150" t="s">
        <v>140</v>
      </c>
      <c r="H437" s="149" t="s">
        <v>1</v>
      </c>
      <c r="I437" s="151"/>
      <c r="L437" s="148"/>
      <c r="M437" s="152"/>
      <c r="T437" s="153"/>
      <c r="AT437" s="149" t="s">
        <v>138</v>
      </c>
      <c r="AU437" s="149" t="s">
        <v>90</v>
      </c>
      <c r="AV437" s="12" t="s">
        <v>88</v>
      </c>
      <c r="AW437" s="12" t="s">
        <v>36</v>
      </c>
      <c r="AX437" s="12" t="s">
        <v>80</v>
      </c>
      <c r="AY437" s="149" t="s">
        <v>127</v>
      </c>
    </row>
    <row r="438" spans="2:65" s="13" customFormat="1" ht="11.25">
      <c r="B438" s="154"/>
      <c r="D438" s="144" t="s">
        <v>138</v>
      </c>
      <c r="E438" s="155" t="s">
        <v>1</v>
      </c>
      <c r="F438" s="156" t="s">
        <v>230</v>
      </c>
      <c r="H438" s="157">
        <v>14</v>
      </c>
      <c r="I438" s="158"/>
      <c r="L438" s="154"/>
      <c r="M438" s="159"/>
      <c r="T438" s="160"/>
      <c r="AT438" s="155" t="s">
        <v>138</v>
      </c>
      <c r="AU438" s="155" t="s">
        <v>90</v>
      </c>
      <c r="AV438" s="13" t="s">
        <v>90</v>
      </c>
      <c r="AW438" s="13" t="s">
        <v>36</v>
      </c>
      <c r="AX438" s="13" t="s">
        <v>80</v>
      </c>
      <c r="AY438" s="155" t="s">
        <v>127</v>
      </c>
    </row>
    <row r="439" spans="2:65" s="12" customFormat="1" ht="11.25">
      <c r="B439" s="148"/>
      <c r="D439" s="144" t="s">
        <v>138</v>
      </c>
      <c r="E439" s="149" t="s">
        <v>1</v>
      </c>
      <c r="F439" s="150" t="s">
        <v>161</v>
      </c>
      <c r="H439" s="149" t="s">
        <v>1</v>
      </c>
      <c r="I439" s="151"/>
      <c r="L439" s="148"/>
      <c r="M439" s="152"/>
      <c r="T439" s="153"/>
      <c r="AT439" s="149" t="s">
        <v>138</v>
      </c>
      <c r="AU439" s="149" t="s">
        <v>90</v>
      </c>
      <c r="AV439" s="12" t="s">
        <v>88</v>
      </c>
      <c r="AW439" s="12" t="s">
        <v>36</v>
      </c>
      <c r="AX439" s="12" t="s">
        <v>80</v>
      </c>
      <c r="AY439" s="149" t="s">
        <v>127</v>
      </c>
    </row>
    <row r="440" spans="2:65" s="13" customFormat="1" ht="11.25">
      <c r="B440" s="154"/>
      <c r="D440" s="144" t="s">
        <v>138</v>
      </c>
      <c r="E440" s="155" t="s">
        <v>1</v>
      </c>
      <c r="F440" s="156" t="s">
        <v>189</v>
      </c>
      <c r="H440" s="157">
        <v>8</v>
      </c>
      <c r="I440" s="158"/>
      <c r="L440" s="154"/>
      <c r="M440" s="159"/>
      <c r="T440" s="160"/>
      <c r="AT440" s="155" t="s">
        <v>138</v>
      </c>
      <c r="AU440" s="155" t="s">
        <v>90</v>
      </c>
      <c r="AV440" s="13" t="s">
        <v>90</v>
      </c>
      <c r="AW440" s="13" t="s">
        <v>36</v>
      </c>
      <c r="AX440" s="13" t="s">
        <v>80</v>
      </c>
      <c r="AY440" s="155" t="s">
        <v>127</v>
      </c>
    </row>
    <row r="441" spans="2:65" s="12" customFormat="1" ht="11.25">
      <c r="B441" s="148"/>
      <c r="D441" s="144" t="s">
        <v>138</v>
      </c>
      <c r="E441" s="149" t="s">
        <v>1</v>
      </c>
      <c r="F441" s="150" t="s">
        <v>162</v>
      </c>
      <c r="H441" s="149" t="s">
        <v>1</v>
      </c>
      <c r="I441" s="151"/>
      <c r="L441" s="148"/>
      <c r="M441" s="152"/>
      <c r="T441" s="153"/>
      <c r="AT441" s="149" t="s">
        <v>138</v>
      </c>
      <c r="AU441" s="149" t="s">
        <v>90</v>
      </c>
      <c r="AV441" s="12" t="s">
        <v>88</v>
      </c>
      <c r="AW441" s="12" t="s">
        <v>36</v>
      </c>
      <c r="AX441" s="12" t="s">
        <v>80</v>
      </c>
      <c r="AY441" s="149" t="s">
        <v>127</v>
      </c>
    </row>
    <row r="442" spans="2:65" s="13" customFormat="1" ht="11.25">
      <c r="B442" s="154"/>
      <c r="D442" s="144" t="s">
        <v>138</v>
      </c>
      <c r="E442" s="155" t="s">
        <v>1</v>
      </c>
      <c r="F442" s="156" t="s">
        <v>171</v>
      </c>
      <c r="H442" s="157">
        <v>5</v>
      </c>
      <c r="I442" s="158"/>
      <c r="L442" s="154"/>
      <c r="M442" s="159"/>
      <c r="T442" s="160"/>
      <c r="AT442" s="155" t="s">
        <v>138</v>
      </c>
      <c r="AU442" s="155" t="s">
        <v>90</v>
      </c>
      <c r="AV442" s="13" t="s">
        <v>90</v>
      </c>
      <c r="AW442" s="13" t="s">
        <v>36</v>
      </c>
      <c r="AX442" s="13" t="s">
        <v>80</v>
      </c>
      <c r="AY442" s="155" t="s">
        <v>127</v>
      </c>
    </row>
    <row r="443" spans="2:65" s="12" customFormat="1" ht="11.25">
      <c r="B443" s="148"/>
      <c r="D443" s="144" t="s">
        <v>138</v>
      </c>
      <c r="E443" s="149" t="s">
        <v>1</v>
      </c>
      <c r="F443" s="150" t="s">
        <v>298</v>
      </c>
      <c r="H443" s="149" t="s">
        <v>1</v>
      </c>
      <c r="I443" s="151"/>
      <c r="L443" s="148"/>
      <c r="M443" s="152"/>
      <c r="T443" s="153"/>
      <c r="AT443" s="149" t="s">
        <v>138</v>
      </c>
      <c r="AU443" s="149" t="s">
        <v>90</v>
      </c>
      <c r="AV443" s="12" t="s">
        <v>88</v>
      </c>
      <c r="AW443" s="12" t="s">
        <v>36</v>
      </c>
      <c r="AX443" s="12" t="s">
        <v>80</v>
      </c>
      <c r="AY443" s="149" t="s">
        <v>127</v>
      </c>
    </row>
    <row r="444" spans="2:65" s="13" customFormat="1" ht="11.25">
      <c r="B444" s="154"/>
      <c r="D444" s="144" t="s">
        <v>138</v>
      </c>
      <c r="E444" s="155" t="s">
        <v>1</v>
      </c>
      <c r="F444" s="156" t="s">
        <v>88</v>
      </c>
      <c r="H444" s="157">
        <v>1</v>
      </c>
      <c r="I444" s="158"/>
      <c r="L444" s="154"/>
      <c r="M444" s="159"/>
      <c r="T444" s="160"/>
      <c r="AT444" s="155" t="s">
        <v>138</v>
      </c>
      <c r="AU444" s="155" t="s">
        <v>90</v>
      </c>
      <c r="AV444" s="13" t="s">
        <v>90</v>
      </c>
      <c r="AW444" s="13" t="s">
        <v>36</v>
      </c>
      <c r="AX444" s="13" t="s">
        <v>80</v>
      </c>
      <c r="AY444" s="155" t="s">
        <v>127</v>
      </c>
    </row>
    <row r="445" spans="2:65" s="14" customFormat="1" ht="11.25">
      <c r="B445" s="161"/>
      <c r="D445" s="144" t="s">
        <v>138</v>
      </c>
      <c r="E445" s="162" t="s">
        <v>1</v>
      </c>
      <c r="F445" s="163" t="s">
        <v>151</v>
      </c>
      <c r="H445" s="164">
        <v>112</v>
      </c>
      <c r="I445" s="165"/>
      <c r="L445" s="161"/>
      <c r="M445" s="166"/>
      <c r="T445" s="167"/>
      <c r="AT445" s="162" t="s">
        <v>138</v>
      </c>
      <c r="AU445" s="162" t="s">
        <v>90</v>
      </c>
      <c r="AV445" s="14" t="s">
        <v>134</v>
      </c>
      <c r="AW445" s="14" t="s">
        <v>4</v>
      </c>
      <c r="AX445" s="14" t="s">
        <v>88</v>
      </c>
      <c r="AY445" s="162" t="s">
        <v>127</v>
      </c>
    </row>
    <row r="446" spans="2:65" s="11" customFormat="1" ht="22.9" customHeight="1">
      <c r="B446" s="119"/>
      <c r="D446" s="120" t="s">
        <v>79</v>
      </c>
      <c r="E446" s="129" t="s">
        <v>134</v>
      </c>
      <c r="F446" s="129" t="s">
        <v>406</v>
      </c>
      <c r="I446" s="122"/>
      <c r="J446" s="130">
        <f>BK446</f>
        <v>0</v>
      </c>
      <c r="L446" s="119"/>
      <c r="M446" s="124"/>
      <c r="P446" s="125">
        <f>SUM(P447:P478)</f>
        <v>0</v>
      </c>
      <c r="R446" s="125">
        <f>SUM(R447:R478)</f>
        <v>24.689526969999999</v>
      </c>
      <c r="T446" s="126">
        <f>SUM(T447:T478)</f>
        <v>0</v>
      </c>
      <c r="AR446" s="120" t="s">
        <v>88</v>
      </c>
      <c r="AT446" s="127" t="s">
        <v>79</v>
      </c>
      <c r="AU446" s="127" t="s">
        <v>88</v>
      </c>
      <c r="AY446" s="120" t="s">
        <v>127</v>
      </c>
      <c r="BK446" s="128">
        <f>SUM(BK447:BK478)</f>
        <v>0</v>
      </c>
    </row>
    <row r="447" spans="2:65" s="1" customFormat="1" ht="16.5" customHeight="1">
      <c r="B447" s="31"/>
      <c r="C447" s="131" t="s">
        <v>407</v>
      </c>
      <c r="D447" s="131" t="s">
        <v>129</v>
      </c>
      <c r="E447" s="132" t="s">
        <v>408</v>
      </c>
      <c r="F447" s="133" t="s">
        <v>409</v>
      </c>
      <c r="G447" s="134" t="s">
        <v>282</v>
      </c>
      <c r="H447" s="135">
        <v>13.04</v>
      </c>
      <c r="I447" s="136"/>
      <c r="J447" s="137">
        <f>ROUND(I447*H447,2)</f>
        <v>0</v>
      </c>
      <c r="K447" s="133" t="s">
        <v>133</v>
      </c>
      <c r="L447" s="31"/>
      <c r="M447" s="138" t="s">
        <v>1</v>
      </c>
      <c r="N447" s="139" t="s">
        <v>45</v>
      </c>
      <c r="P447" s="140">
        <f>O447*H447</f>
        <v>0</v>
      </c>
      <c r="Q447" s="140">
        <v>1.8907700000000001</v>
      </c>
      <c r="R447" s="140">
        <f>Q447*H447</f>
        <v>24.6556408</v>
      </c>
      <c r="S447" s="140">
        <v>0</v>
      </c>
      <c r="T447" s="141">
        <f>S447*H447</f>
        <v>0</v>
      </c>
      <c r="AR447" s="142" t="s">
        <v>134</v>
      </c>
      <c r="AT447" s="142" t="s">
        <v>129</v>
      </c>
      <c r="AU447" s="142" t="s">
        <v>90</v>
      </c>
      <c r="AY447" s="16" t="s">
        <v>127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6" t="s">
        <v>88</v>
      </c>
      <c r="BK447" s="143">
        <f>ROUND(I447*H447,2)</f>
        <v>0</v>
      </c>
      <c r="BL447" s="16" t="s">
        <v>134</v>
      </c>
      <c r="BM447" s="142" t="s">
        <v>410</v>
      </c>
    </row>
    <row r="448" spans="2:65" s="1" customFormat="1" ht="11.25">
      <c r="B448" s="31"/>
      <c r="D448" s="144" t="s">
        <v>136</v>
      </c>
      <c r="F448" s="145" t="s">
        <v>409</v>
      </c>
      <c r="I448" s="146"/>
      <c r="L448" s="31"/>
      <c r="M448" s="147"/>
      <c r="T448" s="55"/>
      <c r="AT448" s="16" t="s">
        <v>136</v>
      </c>
      <c r="AU448" s="16" t="s">
        <v>90</v>
      </c>
    </row>
    <row r="449" spans="2:65" s="12" customFormat="1" ht="11.25">
      <c r="B449" s="148"/>
      <c r="D449" s="144" t="s">
        <v>138</v>
      </c>
      <c r="E449" s="149" t="s">
        <v>1</v>
      </c>
      <c r="F449" s="150" t="s">
        <v>228</v>
      </c>
      <c r="H449" s="149" t="s">
        <v>1</v>
      </c>
      <c r="I449" s="151"/>
      <c r="L449" s="148"/>
      <c r="M449" s="152"/>
      <c r="T449" s="153"/>
      <c r="AT449" s="149" t="s">
        <v>138</v>
      </c>
      <c r="AU449" s="149" t="s">
        <v>90</v>
      </c>
      <c r="AV449" s="12" t="s">
        <v>88</v>
      </c>
      <c r="AW449" s="12" t="s">
        <v>36</v>
      </c>
      <c r="AX449" s="12" t="s">
        <v>80</v>
      </c>
      <c r="AY449" s="149" t="s">
        <v>127</v>
      </c>
    </row>
    <row r="450" spans="2:65" s="12" customFormat="1" ht="11.25">
      <c r="B450" s="148"/>
      <c r="D450" s="144" t="s">
        <v>138</v>
      </c>
      <c r="E450" s="149" t="s">
        <v>1</v>
      </c>
      <c r="F450" s="150" t="s">
        <v>229</v>
      </c>
      <c r="H450" s="149" t="s">
        <v>1</v>
      </c>
      <c r="I450" s="151"/>
      <c r="L450" s="148"/>
      <c r="M450" s="152"/>
      <c r="T450" s="153"/>
      <c r="AT450" s="149" t="s">
        <v>138</v>
      </c>
      <c r="AU450" s="149" t="s">
        <v>90</v>
      </c>
      <c r="AV450" s="12" t="s">
        <v>88</v>
      </c>
      <c r="AW450" s="12" t="s">
        <v>36</v>
      </c>
      <c r="AX450" s="12" t="s">
        <v>80</v>
      </c>
      <c r="AY450" s="149" t="s">
        <v>127</v>
      </c>
    </row>
    <row r="451" spans="2:65" s="13" customFormat="1" ht="11.25">
      <c r="B451" s="154"/>
      <c r="D451" s="144" t="s">
        <v>138</v>
      </c>
      <c r="E451" s="155" t="s">
        <v>1</v>
      </c>
      <c r="F451" s="156" t="s">
        <v>411</v>
      </c>
      <c r="H451" s="157">
        <v>9.24</v>
      </c>
      <c r="I451" s="158"/>
      <c r="L451" s="154"/>
      <c r="M451" s="159"/>
      <c r="T451" s="160"/>
      <c r="AT451" s="155" t="s">
        <v>138</v>
      </c>
      <c r="AU451" s="155" t="s">
        <v>90</v>
      </c>
      <c r="AV451" s="13" t="s">
        <v>90</v>
      </c>
      <c r="AW451" s="13" t="s">
        <v>36</v>
      </c>
      <c r="AX451" s="13" t="s">
        <v>80</v>
      </c>
      <c r="AY451" s="155" t="s">
        <v>127</v>
      </c>
    </row>
    <row r="452" spans="2:65" s="12" customFormat="1" ht="11.25">
      <c r="B452" s="148"/>
      <c r="D452" s="144" t="s">
        <v>138</v>
      </c>
      <c r="E452" s="149" t="s">
        <v>1</v>
      </c>
      <c r="F452" s="150" t="s">
        <v>140</v>
      </c>
      <c r="H452" s="149" t="s">
        <v>1</v>
      </c>
      <c r="I452" s="151"/>
      <c r="L452" s="148"/>
      <c r="M452" s="152"/>
      <c r="T452" s="153"/>
      <c r="AT452" s="149" t="s">
        <v>138</v>
      </c>
      <c r="AU452" s="149" t="s">
        <v>90</v>
      </c>
      <c r="AV452" s="12" t="s">
        <v>88</v>
      </c>
      <c r="AW452" s="12" t="s">
        <v>36</v>
      </c>
      <c r="AX452" s="12" t="s">
        <v>80</v>
      </c>
      <c r="AY452" s="149" t="s">
        <v>127</v>
      </c>
    </row>
    <row r="453" spans="2:65" s="13" customFormat="1" ht="11.25">
      <c r="B453" s="154"/>
      <c r="D453" s="144" t="s">
        <v>138</v>
      </c>
      <c r="E453" s="155" t="s">
        <v>1</v>
      </c>
      <c r="F453" s="156" t="s">
        <v>412</v>
      </c>
      <c r="H453" s="157">
        <v>1.54</v>
      </c>
      <c r="I453" s="158"/>
      <c r="L453" s="154"/>
      <c r="M453" s="159"/>
      <c r="T453" s="160"/>
      <c r="AT453" s="155" t="s">
        <v>138</v>
      </c>
      <c r="AU453" s="155" t="s">
        <v>90</v>
      </c>
      <c r="AV453" s="13" t="s">
        <v>90</v>
      </c>
      <c r="AW453" s="13" t="s">
        <v>36</v>
      </c>
      <c r="AX453" s="13" t="s">
        <v>80</v>
      </c>
      <c r="AY453" s="155" t="s">
        <v>127</v>
      </c>
    </row>
    <row r="454" spans="2:65" s="12" customFormat="1" ht="11.25">
      <c r="B454" s="148"/>
      <c r="D454" s="144" t="s">
        <v>138</v>
      </c>
      <c r="E454" s="149" t="s">
        <v>1</v>
      </c>
      <c r="F454" s="150" t="s">
        <v>161</v>
      </c>
      <c r="H454" s="149" t="s">
        <v>1</v>
      </c>
      <c r="I454" s="151"/>
      <c r="L454" s="148"/>
      <c r="M454" s="152"/>
      <c r="T454" s="153"/>
      <c r="AT454" s="149" t="s">
        <v>138</v>
      </c>
      <c r="AU454" s="149" t="s">
        <v>90</v>
      </c>
      <c r="AV454" s="12" t="s">
        <v>88</v>
      </c>
      <c r="AW454" s="12" t="s">
        <v>36</v>
      </c>
      <c r="AX454" s="12" t="s">
        <v>80</v>
      </c>
      <c r="AY454" s="149" t="s">
        <v>127</v>
      </c>
    </row>
    <row r="455" spans="2:65" s="13" customFormat="1" ht="11.25">
      <c r="B455" s="154"/>
      <c r="D455" s="144" t="s">
        <v>138</v>
      </c>
      <c r="E455" s="155" t="s">
        <v>1</v>
      </c>
      <c r="F455" s="156" t="s">
        <v>413</v>
      </c>
      <c r="H455" s="157">
        <v>0.88</v>
      </c>
      <c r="I455" s="158"/>
      <c r="L455" s="154"/>
      <c r="M455" s="159"/>
      <c r="T455" s="160"/>
      <c r="AT455" s="155" t="s">
        <v>138</v>
      </c>
      <c r="AU455" s="155" t="s">
        <v>90</v>
      </c>
      <c r="AV455" s="13" t="s">
        <v>90</v>
      </c>
      <c r="AW455" s="13" t="s">
        <v>36</v>
      </c>
      <c r="AX455" s="13" t="s">
        <v>80</v>
      </c>
      <c r="AY455" s="155" t="s">
        <v>127</v>
      </c>
    </row>
    <row r="456" spans="2:65" s="12" customFormat="1" ht="11.25">
      <c r="B456" s="148"/>
      <c r="D456" s="144" t="s">
        <v>138</v>
      </c>
      <c r="E456" s="149" t="s">
        <v>1</v>
      </c>
      <c r="F456" s="150" t="s">
        <v>162</v>
      </c>
      <c r="H456" s="149" t="s">
        <v>1</v>
      </c>
      <c r="I456" s="151"/>
      <c r="L456" s="148"/>
      <c r="M456" s="152"/>
      <c r="T456" s="153"/>
      <c r="AT456" s="149" t="s">
        <v>138</v>
      </c>
      <c r="AU456" s="149" t="s">
        <v>90</v>
      </c>
      <c r="AV456" s="12" t="s">
        <v>88</v>
      </c>
      <c r="AW456" s="12" t="s">
        <v>36</v>
      </c>
      <c r="AX456" s="12" t="s">
        <v>80</v>
      </c>
      <c r="AY456" s="149" t="s">
        <v>127</v>
      </c>
    </row>
    <row r="457" spans="2:65" s="13" customFormat="1" ht="11.25">
      <c r="B457" s="154"/>
      <c r="D457" s="144" t="s">
        <v>138</v>
      </c>
      <c r="E457" s="155" t="s">
        <v>1</v>
      </c>
      <c r="F457" s="156" t="s">
        <v>414</v>
      </c>
      <c r="H457" s="157">
        <v>0.55000000000000004</v>
      </c>
      <c r="I457" s="158"/>
      <c r="L457" s="154"/>
      <c r="M457" s="159"/>
      <c r="T457" s="160"/>
      <c r="AT457" s="155" t="s">
        <v>138</v>
      </c>
      <c r="AU457" s="155" t="s">
        <v>90</v>
      </c>
      <c r="AV457" s="13" t="s">
        <v>90</v>
      </c>
      <c r="AW457" s="13" t="s">
        <v>36</v>
      </c>
      <c r="AX457" s="13" t="s">
        <v>80</v>
      </c>
      <c r="AY457" s="155" t="s">
        <v>127</v>
      </c>
    </row>
    <row r="458" spans="2:65" s="12" customFormat="1" ht="11.25">
      <c r="B458" s="148"/>
      <c r="D458" s="144" t="s">
        <v>138</v>
      </c>
      <c r="E458" s="149" t="s">
        <v>1</v>
      </c>
      <c r="F458" s="150" t="s">
        <v>298</v>
      </c>
      <c r="H458" s="149" t="s">
        <v>1</v>
      </c>
      <c r="I458" s="151"/>
      <c r="L458" s="148"/>
      <c r="M458" s="152"/>
      <c r="T458" s="153"/>
      <c r="AT458" s="149" t="s">
        <v>138</v>
      </c>
      <c r="AU458" s="149" t="s">
        <v>90</v>
      </c>
      <c r="AV458" s="12" t="s">
        <v>88</v>
      </c>
      <c r="AW458" s="12" t="s">
        <v>36</v>
      </c>
      <c r="AX458" s="12" t="s">
        <v>80</v>
      </c>
      <c r="AY458" s="149" t="s">
        <v>127</v>
      </c>
    </row>
    <row r="459" spans="2:65" s="13" customFormat="1" ht="11.25">
      <c r="B459" s="154"/>
      <c r="D459" s="144" t="s">
        <v>138</v>
      </c>
      <c r="E459" s="155" t="s">
        <v>1</v>
      </c>
      <c r="F459" s="156" t="s">
        <v>415</v>
      </c>
      <c r="H459" s="157">
        <v>0.11</v>
      </c>
      <c r="I459" s="158"/>
      <c r="L459" s="154"/>
      <c r="M459" s="159"/>
      <c r="T459" s="160"/>
      <c r="AT459" s="155" t="s">
        <v>138</v>
      </c>
      <c r="AU459" s="155" t="s">
        <v>90</v>
      </c>
      <c r="AV459" s="13" t="s">
        <v>90</v>
      </c>
      <c r="AW459" s="13" t="s">
        <v>36</v>
      </c>
      <c r="AX459" s="13" t="s">
        <v>80</v>
      </c>
      <c r="AY459" s="155" t="s">
        <v>127</v>
      </c>
    </row>
    <row r="460" spans="2:65" s="12" customFormat="1" ht="11.25">
      <c r="B460" s="148"/>
      <c r="D460" s="144" t="s">
        <v>138</v>
      </c>
      <c r="E460" s="149" t="s">
        <v>1</v>
      </c>
      <c r="F460" s="150" t="s">
        <v>149</v>
      </c>
      <c r="H460" s="149" t="s">
        <v>1</v>
      </c>
      <c r="I460" s="151"/>
      <c r="L460" s="148"/>
      <c r="M460" s="152"/>
      <c r="T460" s="153"/>
      <c r="AT460" s="149" t="s">
        <v>138</v>
      </c>
      <c r="AU460" s="149" t="s">
        <v>90</v>
      </c>
      <c r="AV460" s="12" t="s">
        <v>88</v>
      </c>
      <c r="AW460" s="12" t="s">
        <v>36</v>
      </c>
      <c r="AX460" s="12" t="s">
        <v>80</v>
      </c>
      <c r="AY460" s="149" t="s">
        <v>127</v>
      </c>
    </row>
    <row r="461" spans="2:65" s="13" customFormat="1" ht="11.25">
      <c r="B461" s="154"/>
      <c r="D461" s="144" t="s">
        <v>138</v>
      </c>
      <c r="E461" s="155" t="s">
        <v>1</v>
      </c>
      <c r="F461" s="156" t="s">
        <v>416</v>
      </c>
      <c r="H461" s="157">
        <v>0.72</v>
      </c>
      <c r="I461" s="158"/>
      <c r="L461" s="154"/>
      <c r="M461" s="159"/>
      <c r="T461" s="160"/>
      <c r="AT461" s="155" t="s">
        <v>138</v>
      </c>
      <c r="AU461" s="155" t="s">
        <v>90</v>
      </c>
      <c r="AV461" s="13" t="s">
        <v>90</v>
      </c>
      <c r="AW461" s="13" t="s">
        <v>36</v>
      </c>
      <c r="AX461" s="13" t="s">
        <v>80</v>
      </c>
      <c r="AY461" s="155" t="s">
        <v>127</v>
      </c>
    </row>
    <row r="462" spans="2:65" s="14" customFormat="1" ht="11.25">
      <c r="B462" s="161"/>
      <c r="D462" s="144" t="s">
        <v>138</v>
      </c>
      <c r="E462" s="162" t="s">
        <v>1</v>
      </c>
      <c r="F462" s="163" t="s">
        <v>151</v>
      </c>
      <c r="H462" s="164">
        <v>13.040000000000003</v>
      </c>
      <c r="I462" s="165"/>
      <c r="L462" s="161"/>
      <c r="M462" s="166"/>
      <c r="T462" s="167"/>
      <c r="AT462" s="162" t="s">
        <v>138</v>
      </c>
      <c r="AU462" s="162" t="s">
        <v>90</v>
      </c>
      <c r="AV462" s="14" t="s">
        <v>134</v>
      </c>
      <c r="AW462" s="14" t="s">
        <v>4</v>
      </c>
      <c r="AX462" s="14" t="s">
        <v>88</v>
      </c>
      <c r="AY462" s="162" t="s">
        <v>127</v>
      </c>
    </row>
    <row r="463" spans="2:65" s="1" customFormat="1" ht="24.2" customHeight="1">
      <c r="B463" s="31"/>
      <c r="C463" s="131" t="s">
        <v>417</v>
      </c>
      <c r="D463" s="131" t="s">
        <v>129</v>
      </c>
      <c r="E463" s="132" t="s">
        <v>418</v>
      </c>
      <c r="F463" s="133" t="s">
        <v>419</v>
      </c>
      <c r="G463" s="134" t="s">
        <v>282</v>
      </c>
      <c r="H463" s="135">
        <v>0.318</v>
      </c>
      <c r="I463" s="136"/>
      <c r="J463" s="137">
        <f>ROUND(I463*H463,2)</f>
        <v>0</v>
      </c>
      <c r="K463" s="133" t="s">
        <v>133</v>
      </c>
      <c r="L463" s="31"/>
      <c r="M463" s="138" t="s">
        <v>1</v>
      </c>
      <c r="N463" s="139" t="s">
        <v>45</v>
      </c>
      <c r="P463" s="140">
        <f>O463*H463</f>
        <v>0</v>
      </c>
      <c r="Q463" s="140">
        <v>0</v>
      </c>
      <c r="R463" s="140">
        <f>Q463*H463</f>
        <v>0</v>
      </c>
      <c r="S463" s="140">
        <v>0</v>
      </c>
      <c r="T463" s="141">
        <f>S463*H463</f>
        <v>0</v>
      </c>
      <c r="AR463" s="142" t="s">
        <v>134</v>
      </c>
      <c r="AT463" s="142" t="s">
        <v>129</v>
      </c>
      <c r="AU463" s="142" t="s">
        <v>90</v>
      </c>
      <c r="AY463" s="16" t="s">
        <v>127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88</v>
      </c>
      <c r="BK463" s="143">
        <f>ROUND(I463*H463,2)</f>
        <v>0</v>
      </c>
      <c r="BL463" s="16" t="s">
        <v>134</v>
      </c>
      <c r="BM463" s="142" t="s">
        <v>420</v>
      </c>
    </row>
    <row r="464" spans="2:65" s="1" customFormat="1" ht="19.5">
      <c r="B464" s="31"/>
      <c r="D464" s="144" t="s">
        <v>136</v>
      </c>
      <c r="F464" s="145" t="s">
        <v>421</v>
      </c>
      <c r="I464" s="146"/>
      <c r="L464" s="31"/>
      <c r="M464" s="147"/>
      <c r="T464" s="55"/>
      <c r="AT464" s="16" t="s">
        <v>136</v>
      </c>
      <c r="AU464" s="16" t="s">
        <v>90</v>
      </c>
    </row>
    <row r="465" spans="2:65" s="12" customFormat="1" ht="11.25">
      <c r="B465" s="148"/>
      <c r="D465" s="144" t="s">
        <v>138</v>
      </c>
      <c r="E465" s="149" t="s">
        <v>1</v>
      </c>
      <c r="F465" s="150" t="s">
        <v>422</v>
      </c>
      <c r="H465" s="149" t="s">
        <v>1</v>
      </c>
      <c r="I465" s="151"/>
      <c r="L465" s="148"/>
      <c r="M465" s="152"/>
      <c r="T465" s="153"/>
      <c r="AT465" s="149" t="s">
        <v>138</v>
      </c>
      <c r="AU465" s="149" t="s">
        <v>90</v>
      </c>
      <c r="AV465" s="12" t="s">
        <v>88</v>
      </c>
      <c r="AW465" s="12" t="s">
        <v>36</v>
      </c>
      <c r="AX465" s="12" t="s">
        <v>80</v>
      </c>
      <c r="AY465" s="149" t="s">
        <v>127</v>
      </c>
    </row>
    <row r="466" spans="2:65" s="12" customFormat="1" ht="11.25">
      <c r="B466" s="148"/>
      <c r="D466" s="144" t="s">
        <v>138</v>
      </c>
      <c r="E466" s="149" t="s">
        <v>1</v>
      </c>
      <c r="F466" s="150" t="s">
        <v>423</v>
      </c>
      <c r="H466" s="149" t="s">
        <v>1</v>
      </c>
      <c r="I466" s="151"/>
      <c r="L466" s="148"/>
      <c r="M466" s="152"/>
      <c r="T466" s="153"/>
      <c r="AT466" s="149" t="s">
        <v>138</v>
      </c>
      <c r="AU466" s="149" t="s">
        <v>90</v>
      </c>
      <c r="AV466" s="12" t="s">
        <v>88</v>
      </c>
      <c r="AW466" s="12" t="s">
        <v>36</v>
      </c>
      <c r="AX466" s="12" t="s">
        <v>80</v>
      </c>
      <c r="AY466" s="149" t="s">
        <v>127</v>
      </c>
    </row>
    <row r="467" spans="2:65" s="13" customFormat="1" ht="11.25">
      <c r="B467" s="154"/>
      <c r="D467" s="144" t="s">
        <v>138</v>
      </c>
      <c r="E467" s="155" t="s">
        <v>1</v>
      </c>
      <c r="F467" s="156" t="s">
        <v>424</v>
      </c>
      <c r="H467" s="157">
        <v>0.28599999999999998</v>
      </c>
      <c r="I467" s="158"/>
      <c r="L467" s="154"/>
      <c r="M467" s="159"/>
      <c r="T467" s="160"/>
      <c r="AT467" s="155" t="s">
        <v>138</v>
      </c>
      <c r="AU467" s="155" t="s">
        <v>90</v>
      </c>
      <c r="AV467" s="13" t="s">
        <v>90</v>
      </c>
      <c r="AW467" s="13" t="s">
        <v>36</v>
      </c>
      <c r="AX467" s="13" t="s">
        <v>80</v>
      </c>
      <c r="AY467" s="155" t="s">
        <v>127</v>
      </c>
    </row>
    <row r="468" spans="2:65" s="12" customFormat="1" ht="11.25">
      <c r="B468" s="148"/>
      <c r="D468" s="144" t="s">
        <v>138</v>
      </c>
      <c r="E468" s="149" t="s">
        <v>1</v>
      </c>
      <c r="F468" s="150" t="s">
        <v>425</v>
      </c>
      <c r="H468" s="149" t="s">
        <v>1</v>
      </c>
      <c r="I468" s="151"/>
      <c r="L468" s="148"/>
      <c r="M468" s="152"/>
      <c r="T468" s="153"/>
      <c r="AT468" s="149" t="s">
        <v>138</v>
      </c>
      <c r="AU468" s="149" t="s">
        <v>90</v>
      </c>
      <c r="AV468" s="12" t="s">
        <v>88</v>
      </c>
      <c r="AW468" s="12" t="s">
        <v>36</v>
      </c>
      <c r="AX468" s="12" t="s">
        <v>80</v>
      </c>
      <c r="AY468" s="149" t="s">
        <v>127</v>
      </c>
    </row>
    <row r="469" spans="2:65" s="13" customFormat="1" ht="11.25">
      <c r="B469" s="154"/>
      <c r="D469" s="144" t="s">
        <v>138</v>
      </c>
      <c r="E469" s="155" t="s">
        <v>1</v>
      </c>
      <c r="F469" s="156" t="s">
        <v>426</v>
      </c>
      <c r="H469" s="157">
        <v>3.2000000000000001E-2</v>
      </c>
      <c r="I469" s="158"/>
      <c r="L469" s="154"/>
      <c r="M469" s="159"/>
      <c r="T469" s="160"/>
      <c r="AT469" s="155" t="s">
        <v>138</v>
      </c>
      <c r="AU469" s="155" t="s">
        <v>90</v>
      </c>
      <c r="AV469" s="13" t="s">
        <v>90</v>
      </c>
      <c r="AW469" s="13" t="s">
        <v>36</v>
      </c>
      <c r="AX469" s="13" t="s">
        <v>80</v>
      </c>
      <c r="AY469" s="155" t="s">
        <v>127</v>
      </c>
    </row>
    <row r="470" spans="2:65" s="14" customFormat="1" ht="11.25">
      <c r="B470" s="161"/>
      <c r="D470" s="144" t="s">
        <v>138</v>
      </c>
      <c r="E470" s="162" t="s">
        <v>1</v>
      </c>
      <c r="F470" s="163" t="s">
        <v>151</v>
      </c>
      <c r="H470" s="164">
        <v>0.31799999999999995</v>
      </c>
      <c r="I470" s="165"/>
      <c r="L470" s="161"/>
      <c r="M470" s="166"/>
      <c r="T470" s="167"/>
      <c r="AT470" s="162" t="s">
        <v>138</v>
      </c>
      <c r="AU470" s="162" t="s">
        <v>90</v>
      </c>
      <c r="AV470" s="14" t="s">
        <v>134</v>
      </c>
      <c r="AW470" s="14" t="s">
        <v>36</v>
      </c>
      <c r="AX470" s="14" t="s">
        <v>88</v>
      </c>
      <c r="AY470" s="162" t="s">
        <v>127</v>
      </c>
    </row>
    <row r="471" spans="2:65" s="1" customFormat="1" ht="16.5" customHeight="1">
      <c r="B471" s="31"/>
      <c r="C471" s="131" t="s">
        <v>427</v>
      </c>
      <c r="D471" s="131" t="s">
        <v>129</v>
      </c>
      <c r="E471" s="132" t="s">
        <v>428</v>
      </c>
      <c r="F471" s="133" t="s">
        <v>429</v>
      </c>
      <c r="G471" s="134" t="s">
        <v>132</v>
      </c>
      <c r="H471" s="135">
        <v>5.3029999999999999</v>
      </c>
      <c r="I471" s="136"/>
      <c r="J471" s="137">
        <f>ROUND(I471*H471,2)</f>
        <v>0</v>
      </c>
      <c r="K471" s="133" t="s">
        <v>133</v>
      </c>
      <c r="L471" s="31"/>
      <c r="M471" s="138" t="s">
        <v>1</v>
      </c>
      <c r="N471" s="139" t="s">
        <v>45</v>
      </c>
      <c r="P471" s="140">
        <f>O471*H471</f>
        <v>0</v>
      </c>
      <c r="Q471" s="140">
        <v>6.3899999999999998E-3</v>
      </c>
      <c r="R471" s="140">
        <f>Q471*H471</f>
        <v>3.388617E-2</v>
      </c>
      <c r="S471" s="140">
        <v>0</v>
      </c>
      <c r="T471" s="141">
        <f>S471*H471</f>
        <v>0</v>
      </c>
      <c r="AR471" s="142" t="s">
        <v>134</v>
      </c>
      <c r="AT471" s="142" t="s">
        <v>129</v>
      </c>
      <c r="AU471" s="142" t="s">
        <v>90</v>
      </c>
      <c r="AY471" s="16" t="s">
        <v>127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6" t="s">
        <v>88</v>
      </c>
      <c r="BK471" s="143">
        <f>ROUND(I471*H471,2)</f>
        <v>0</v>
      </c>
      <c r="BL471" s="16" t="s">
        <v>134</v>
      </c>
      <c r="BM471" s="142" t="s">
        <v>430</v>
      </c>
    </row>
    <row r="472" spans="2:65" s="1" customFormat="1" ht="11.25">
      <c r="B472" s="31"/>
      <c r="D472" s="144" t="s">
        <v>136</v>
      </c>
      <c r="F472" s="145" t="s">
        <v>429</v>
      </c>
      <c r="I472" s="146"/>
      <c r="L472" s="31"/>
      <c r="M472" s="147"/>
      <c r="T472" s="55"/>
      <c r="AT472" s="16" t="s">
        <v>136</v>
      </c>
      <c r="AU472" s="16" t="s">
        <v>90</v>
      </c>
    </row>
    <row r="473" spans="2:65" s="12" customFormat="1" ht="11.25">
      <c r="B473" s="148"/>
      <c r="D473" s="144" t="s">
        <v>138</v>
      </c>
      <c r="E473" s="149" t="s">
        <v>1</v>
      </c>
      <c r="F473" s="150" t="s">
        <v>422</v>
      </c>
      <c r="H473" s="149" t="s">
        <v>1</v>
      </c>
      <c r="I473" s="151"/>
      <c r="L473" s="148"/>
      <c r="M473" s="152"/>
      <c r="T473" s="153"/>
      <c r="AT473" s="149" t="s">
        <v>138</v>
      </c>
      <c r="AU473" s="149" t="s">
        <v>90</v>
      </c>
      <c r="AV473" s="12" t="s">
        <v>88</v>
      </c>
      <c r="AW473" s="12" t="s">
        <v>36</v>
      </c>
      <c r="AX473" s="12" t="s">
        <v>80</v>
      </c>
      <c r="AY473" s="149" t="s">
        <v>127</v>
      </c>
    </row>
    <row r="474" spans="2:65" s="12" customFormat="1" ht="11.25">
      <c r="B474" s="148"/>
      <c r="D474" s="144" t="s">
        <v>138</v>
      </c>
      <c r="E474" s="149" t="s">
        <v>1</v>
      </c>
      <c r="F474" s="150" t="s">
        <v>423</v>
      </c>
      <c r="H474" s="149" t="s">
        <v>1</v>
      </c>
      <c r="I474" s="151"/>
      <c r="L474" s="148"/>
      <c r="M474" s="152"/>
      <c r="T474" s="153"/>
      <c r="AT474" s="149" t="s">
        <v>138</v>
      </c>
      <c r="AU474" s="149" t="s">
        <v>90</v>
      </c>
      <c r="AV474" s="12" t="s">
        <v>88</v>
      </c>
      <c r="AW474" s="12" t="s">
        <v>36</v>
      </c>
      <c r="AX474" s="12" t="s">
        <v>80</v>
      </c>
      <c r="AY474" s="149" t="s">
        <v>127</v>
      </c>
    </row>
    <row r="475" spans="2:65" s="13" customFormat="1" ht="11.25">
      <c r="B475" s="154"/>
      <c r="D475" s="144" t="s">
        <v>138</v>
      </c>
      <c r="E475" s="155" t="s">
        <v>1</v>
      </c>
      <c r="F475" s="156" t="s">
        <v>431</v>
      </c>
      <c r="H475" s="157">
        <v>4.3579999999999997</v>
      </c>
      <c r="I475" s="158"/>
      <c r="L475" s="154"/>
      <c r="M475" s="159"/>
      <c r="T475" s="160"/>
      <c r="AT475" s="155" t="s">
        <v>138</v>
      </c>
      <c r="AU475" s="155" t="s">
        <v>90</v>
      </c>
      <c r="AV475" s="13" t="s">
        <v>90</v>
      </c>
      <c r="AW475" s="13" t="s">
        <v>36</v>
      </c>
      <c r="AX475" s="13" t="s">
        <v>80</v>
      </c>
      <c r="AY475" s="155" t="s">
        <v>127</v>
      </c>
    </row>
    <row r="476" spans="2:65" s="12" customFormat="1" ht="11.25">
      <c r="B476" s="148"/>
      <c r="D476" s="144" t="s">
        <v>138</v>
      </c>
      <c r="E476" s="149" t="s">
        <v>1</v>
      </c>
      <c r="F476" s="150" t="s">
        <v>425</v>
      </c>
      <c r="H476" s="149" t="s">
        <v>1</v>
      </c>
      <c r="I476" s="151"/>
      <c r="L476" s="148"/>
      <c r="M476" s="152"/>
      <c r="T476" s="153"/>
      <c r="AT476" s="149" t="s">
        <v>138</v>
      </c>
      <c r="AU476" s="149" t="s">
        <v>90</v>
      </c>
      <c r="AV476" s="12" t="s">
        <v>88</v>
      </c>
      <c r="AW476" s="12" t="s">
        <v>36</v>
      </c>
      <c r="AX476" s="12" t="s">
        <v>80</v>
      </c>
      <c r="AY476" s="149" t="s">
        <v>127</v>
      </c>
    </row>
    <row r="477" spans="2:65" s="13" customFormat="1" ht="11.25">
      <c r="B477" s="154"/>
      <c r="D477" s="144" t="s">
        <v>138</v>
      </c>
      <c r="E477" s="155" t="s">
        <v>1</v>
      </c>
      <c r="F477" s="156" t="s">
        <v>432</v>
      </c>
      <c r="H477" s="157">
        <v>0.94499999999999995</v>
      </c>
      <c r="I477" s="158"/>
      <c r="L477" s="154"/>
      <c r="M477" s="159"/>
      <c r="T477" s="160"/>
      <c r="AT477" s="155" t="s">
        <v>138</v>
      </c>
      <c r="AU477" s="155" t="s">
        <v>90</v>
      </c>
      <c r="AV477" s="13" t="s">
        <v>90</v>
      </c>
      <c r="AW477" s="13" t="s">
        <v>36</v>
      </c>
      <c r="AX477" s="13" t="s">
        <v>80</v>
      </c>
      <c r="AY477" s="155" t="s">
        <v>127</v>
      </c>
    </row>
    <row r="478" spans="2:65" s="14" customFormat="1" ht="11.25">
      <c r="B478" s="161"/>
      <c r="D478" s="144" t="s">
        <v>138</v>
      </c>
      <c r="E478" s="162" t="s">
        <v>1</v>
      </c>
      <c r="F478" s="163" t="s">
        <v>151</v>
      </c>
      <c r="H478" s="164">
        <v>5.3029999999999999</v>
      </c>
      <c r="I478" s="165"/>
      <c r="L478" s="161"/>
      <c r="M478" s="166"/>
      <c r="T478" s="167"/>
      <c r="AT478" s="162" t="s">
        <v>138</v>
      </c>
      <c r="AU478" s="162" t="s">
        <v>90</v>
      </c>
      <c r="AV478" s="14" t="s">
        <v>134</v>
      </c>
      <c r="AW478" s="14" t="s">
        <v>36</v>
      </c>
      <c r="AX478" s="14" t="s">
        <v>88</v>
      </c>
      <c r="AY478" s="162" t="s">
        <v>127</v>
      </c>
    </row>
    <row r="479" spans="2:65" s="11" customFormat="1" ht="22.9" customHeight="1">
      <c r="B479" s="119"/>
      <c r="D479" s="120" t="s">
        <v>79</v>
      </c>
      <c r="E479" s="129" t="s">
        <v>171</v>
      </c>
      <c r="F479" s="129" t="s">
        <v>433</v>
      </c>
      <c r="I479" s="122"/>
      <c r="J479" s="130">
        <f>BK479</f>
        <v>0</v>
      </c>
      <c r="L479" s="119"/>
      <c r="M479" s="124"/>
      <c r="P479" s="125">
        <f>SUM(P480:P602)</f>
        <v>0</v>
      </c>
      <c r="R479" s="125">
        <f>SUM(R480:R602)</f>
        <v>12.642650200000002</v>
      </c>
      <c r="T479" s="126">
        <f>SUM(T480:T602)</f>
        <v>0</v>
      </c>
      <c r="AR479" s="120" t="s">
        <v>88</v>
      </c>
      <c r="AT479" s="127" t="s">
        <v>79</v>
      </c>
      <c r="AU479" s="127" t="s">
        <v>88</v>
      </c>
      <c r="AY479" s="120" t="s">
        <v>127</v>
      </c>
      <c r="BK479" s="128">
        <f>SUM(BK480:BK602)</f>
        <v>0</v>
      </c>
    </row>
    <row r="480" spans="2:65" s="1" customFormat="1" ht="21.75" customHeight="1">
      <c r="B480" s="31"/>
      <c r="C480" s="131" t="s">
        <v>434</v>
      </c>
      <c r="D480" s="131" t="s">
        <v>129</v>
      </c>
      <c r="E480" s="132" t="s">
        <v>435</v>
      </c>
      <c r="F480" s="133" t="s">
        <v>436</v>
      </c>
      <c r="G480" s="134" t="s">
        <v>132</v>
      </c>
      <c r="H480" s="135">
        <v>28.8</v>
      </c>
      <c r="I480" s="136"/>
      <c r="J480" s="137">
        <f>ROUND(I480*H480,2)</f>
        <v>0</v>
      </c>
      <c r="K480" s="133" t="s">
        <v>133</v>
      </c>
      <c r="L480" s="31"/>
      <c r="M480" s="138" t="s">
        <v>1</v>
      </c>
      <c r="N480" s="139" t="s">
        <v>45</v>
      </c>
      <c r="P480" s="140">
        <f>O480*H480</f>
        <v>0</v>
      </c>
      <c r="Q480" s="140">
        <v>0</v>
      </c>
      <c r="R480" s="140">
        <f>Q480*H480</f>
        <v>0</v>
      </c>
      <c r="S480" s="140">
        <v>0</v>
      </c>
      <c r="T480" s="141">
        <f>S480*H480</f>
        <v>0</v>
      </c>
      <c r="AR480" s="142" t="s">
        <v>134</v>
      </c>
      <c r="AT480" s="142" t="s">
        <v>129</v>
      </c>
      <c r="AU480" s="142" t="s">
        <v>90</v>
      </c>
      <c r="AY480" s="16" t="s">
        <v>127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6" t="s">
        <v>88</v>
      </c>
      <c r="BK480" s="143">
        <f>ROUND(I480*H480,2)</f>
        <v>0</v>
      </c>
      <c r="BL480" s="16" t="s">
        <v>134</v>
      </c>
      <c r="BM480" s="142" t="s">
        <v>437</v>
      </c>
    </row>
    <row r="481" spans="2:65" s="1" customFormat="1" ht="19.5">
      <c r="B481" s="31"/>
      <c r="D481" s="144" t="s">
        <v>136</v>
      </c>
      <c r="F481" s="145" t="s">
        <v>438</v>
      </c>
      <c r="I481" s="146"/>
      <c r="L481" s="31"/>
      <c r="M481" s="147"/>
      <c r="T481" s="55"/>
      <c r="AT481" s="16" t="s">
        <v>136</v>
      </c>
      <c r="AU481" s="16" t="s">
        <v>90</v>
      </c>
    </row>
    <row r="482" spans="2:65" s="12" customFormat="1" ht="11.25">
      <c r="B482" s="148"/>
      <c r="D482" s="144" t="s">
        <v>138</v>
      </c>
      <c r="E482" s="149" t="s">
        <v>1</v>
      </c>
      <c r="F482" s="150" t="s">
        <v>157</v>
      </c>
      <c r="H482" s="149" t="s">
        <v>1</v>
      </c>
      <c r="I482" s="151"/>
      <c r="L482" s="148"/>
      <c r="M482" s="152"/>
      <c r="T482" s="153"/>
      <c r="AT482" s="149" t="s">
        <v>138</v>
      </c>
      <c r="AU482" s="149" t="s">
        <v>90</v>
      </c>
      <c r="AV482" s="12" t="s">
        <v>88</v>
      </c>
      <c r="AW482" s="12" t="s">
        <v>36</v>
      </c>
      <c r="AX482" s="12" t="s">
        <v>80</v>
      </c>
      <c r="AY482" s="149" t="s">
        <v>127</v>
      </c>
    </row>
    <row r="483" spans="2:65" s="12" customFormat="1" ht="11.25">
      <c r="B483" s="148"/>
      <c r="D483" s="144" t="s">
        <v>138</v>
      </c>
      <c r="E483" s="149" t="s">
        <v>1</v>
      </c>
      <c r="F483" s="150" t="s">
        <v>158</v>
      </c>
      <c r="H483" s="149" t="s">
        <v>1</v>
      </c>
      <c r="I483" s="151"/>
      <c r="L483" s="148"/>
      <c r="M483" s="152"/>
      <c r="T483" s="153"/>
      <c r="AT483" s="149" t="s">
        <v>138</v>
      </c>
      <c r="AU483" s="149" t="s">
        <v>90</v>
      </c>
      <c r="AV483" s="12" t="s">
        <v>88</v>
      </c>
      <c r="AW483" s="12" t="s">
        <v>36</v>
      </c>
      <c r="AX483" s="12" t="s">
        <v>80</v>
      </c>
      <c r="AY483" s="149" t="s">
        <v>127</v>
      </c>
    </row>
    <row r="484" spans="2:65" s="13" customFormat="1" ht="11.25">
      <c r="B484" s="154"/>
      <c r="D484" s="144" t="s">
        <v>138</v>
      </c>
      <c r="E484" s="155" t="s">
        <v>1</v>
      </c>
      <c r="F484" s="156" t="s">
        <v>176</v>
      </c>
      <c r="H484" s="157">
        <v>25.3</v>
      </c>
      <c r="I484" s="158"/>
      <c r="L484" s="154"/>
      <c r="M484" s="159"/>
      <c r="T484" s="160"/>
      <c r="AT484" s="155" t="s">
        <v>138</v>
      </c>
      <c r="AU484" s="155" t="s">
        <v>90</v>
      </c>
      <c r="AV484" s="13" t="s">
        <v>90</v>
      </c>
      <c r="AW484" s="13" t="s">
        <v>36</v>
      </c>
      <c r="AX484" s="13" t="s">
        <v>80</v>
      </c>
      <c r="AY484" s="155" t="s">
        <v>127</v>
      </c>
    </row>
    <row r="485" spans="2:65" s="12" customFormat="1" ht="11.25">
      <c r="B485" s="148"/>
      <c r="D485" s="144" t="s">
        <v>138</v>
      </c>
      <c r="E485" s="149" t="s">
        <v>1</v>
      </c>
      <c r="F485" s="150" t="s">
        <v>140</v>
      </c>
      <c r="H485" s="149" t="s">
        <v>1</v>
      </c>
      <c r="I485" s="151"/>
      <c r="L485" s="148"/>
      <c r="M485" s="152"/>
      <c r="T485" s="153"/>
      <c r="AT485" s="149" t="s">
        <v>138</v>
      </c>
      <c r="AU485" s="149" t="s">
        <v>90</v>
      </c>
      <c r="AV485" s="12" t="s">
        <v>88</v>
      </c>
      <c r="AW485" s="12" t="s">
        <v>36</v>
      </c>
      <c r="AX485" s="12" t="s">
        <v>80</v>
      </c>
      <c r="AY485" s="149" t="s">
        <v>127</v>
      </c>
    </row>
    <row r="486" spans="2:65" s="13" customFormat="1" ht="11.25">
      <c r="B486" s="154"/>
      <c r="D486" s="144" t="s">
        <v>138</v>
      </c>
      <c r="E486" s="155" t="s">
        <v>1</v>
      </c>
      <c r="F486" s="156" t="s">
        <v>165</v>
      </c>
      <c r="H486" s="157">
        <v>1.1000000000000001</v>
      </c>
      <c r="I486" s="158"/>
      <c r="L486" s="154"/>
      <c r="M486" s="159"/>
      <c r="T486" s="160"/>
      <c r="AT486" s="155" t="s">
        <v>138</v>
      </c>
      <c r="AU486" s="155" t="s">
        <v>90</v>
      </c>
      <c r="AV486" s="13" t="s">
        <v>90</v>
      </c>
      <c r="AW486" s="13" t="s">
        <v>36</v>
      </c>
      <c r="AX486" s="13" t="s">
        <v>80</v>
      </c>
      <c r="AY486" s="155" t="s">
        <v>127</v>
      </c>
    </row>
    <row r="487" spans="2:65" s="12" customFormat="1" ht="11.25">
      <c r="B487" s="148"/>
      <c r="D487" s="144" t="s">
        <v>138</v>
      </c>
      <c r="E487" s="149" t="s">
        <v>1</v>
      </c>
      <c r="F487" s="150" t="s">
        <v>149</v>
      </c>
      <c r="H487" s="149" t="s">
        <v>1</v>
      </c>
      <c r="I487" s="151"/>
      <c r="L487" s="148"/>
      <c r="M487" s="152"/>
      <c r="T487" s="153"/>
      <c r="AT487" s="149" t="s">
        <v>138</v>
      </c>
      <c r="AU487" s="149" t="s">
        <v>90</v>
      </c>
      <c r="AV487" s="12" t="s">
        <v>88</v>
      </c>
      <c r="AW487" s="12" t="s">
        <v>36</v>
      </c>
      <c r="AX487" s="12" t="s">
        <v>80</v>
      </c>
      <c r="AY487" s="149" t="s">
        <v>127</v>
      </c>
    </row>
    <row r="488" spans="2:65" s="13" customFormat="1" ht="11.25">
      <c r="B488" s="154"/>
      <c r="D488" s="144" t="s">
        <v>138</v>
      </c>
      <c r="E488" s="155" t="s">
        <v>1</v>
      </c>
      <c r="F488" s="156" t="s">
        <v>166</v>
      </c>
      <c r="H488" s="157">
        <v>2.4</v>
      </c>
      <c r="I488" s="158"/>
      <c r="L488" s="154"/>
      <c r="M488" s="159"/>
      <c r="T488" s="160"/>
      <c r="AT488" s="155" t="s">
        <v>138</v>
      </c>
      <c r="AU488" s="155" t="s">
        <v>90</v>
      </c>
      <c r="AV488" s="13" t="s">
        <v>90</v>
      </c>
      <c r="AW488" s="13" t="s">
        <v>36</v>
      </c>
      <c r="AX488" s="13" t="s">
        <v>80</v>
      </c>
      <c r="AY488" s="155" t="s">
        <v>127</v>
      </c>
    </row>
    <row r="489" spans="2:65" s="14" customFormat="1" ht="11.25">
      <c r="B489" s="161"/>
      <c r="D489" s="144" t="s">
        <v>138</v>
      </c>
      <c r="E489" s="162" t="s">
        <v>1</v>
      </c>
      <c r="F489" s="163" t="s">
        <v>151</v>
      </c>
      <c r="H489" s="164">
        <v>28.8</v>
      </c>
      <c r="I489" s="165"/>
      <c r="L489" s="161"/>
      <c r="M489" s="166"/>
      <c r="T489" s="167"/>
      <c r="AT489" s="162" t="s">
        <v>138</v>
      </c>
      <c r="AU489" s="162" t="s">
        <v>90</v>
      </c>
      <c r="AV489" s="14" t="s">
        <v>134</v>
      </c>
      <c r="AW489" s="14" t="s">
        <v>36</v>
      </c>
      <c r="AX489" s="14" t="s">
        <v>88</v>
      </c>
      <c r="AY489" s="162" t="s">
        <v>127</v>
      </c>
    </row>
    <row r="490" spans="2:65" s="1" customFormat="1" ht="16.5" customHeight="1">
      <c r="B490" s="31"/>
      <c r="C490" s="131" t="s">
        <v>439</v>
      </c>
      <c r="D490" s="131" t="s">
        <v>129</v>
      </c>
      <c r="E490" s="132" t="s">
        <v>440</v>
      </c>
      <c r="F490" s="133" t="s">
        <v>441</v>
      </c>
      <c r="G490" s="134" t="s">
        <v>132</v>
      </c>
      <c r="H490" s="135">
        <v>84.02</v>
      </c>
      <c r="I490" s="136"/>
      <c r="J490" s="137">
        <f>ROUND(I490*H490,2)</f>
        <v>0</v>
      </c>
      <c r="K490" s="133" t="s">
        <v>133</v>
      </c>
      <c r="L490" s="31"/>
      <c r="M490" s="138" t="s">
        <v>1</v>
      </c>
      <c r="N490" s="139" t="s">
        <v>45</v>
      </c>
      <c r="P490" s="140">
        <f>O490*H490</f>
        <v>0</v>
      </c>
      <c r="Q490" s="140">
        <v>0</v>
      </c>
      <c r="R490" s="140">
        <f>Q490*H490</f>
        <v>0</v>
      </c>
      <c r="S490" s="140">
        <v>0</v>
      </c>
      <c r="T490" s="141">
        <f>S490*H490</f>
        <v>0</v>
      </c>
      <c r="AR490" s="142" t="s">
        <v>134</v>
      </c>
      <c r="AT490" s="142" t="s">
        <v>129</v>
      </c>
      <c r="AU490" s="142" t="s">
        <v>90</v>
      </c>
      <c r="AY490" s="16" t="s">
        <v>127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6" t="s">
        <v>88</v>
      </c>
      <c r="BK490" s="143">
        <f>ROUND(I490*H490,2)</f>
        <v>0</v>
      </c>
      <c r="BL490" s="16" t="s">
        <v>134</v>
      </c>
      <c r="BM490" s="142" t="s">
        <v>442</v>
      </c>
    </row>
    <row r="491" spans="2:65" s="1" customFormat="1" ht="19.5">
      <c r="B491" s="31"/>
      <c r="D491" s="144" t="s">
        <v>136</v>
      </c>
      <c r="F491" s="145" t="s">
        <v>443</v>
      </c>
      <c r="I491" s="146"/>
      <c r="L491" s="31"/>
      <c r="M491" s="147"/>
      <c r="T491" s="55"/>
      <c r="AT491" s="16" t="s">
        <v>136</v>
      </c>
      <c r="AU491" s="16" t="s">
        <v>90</v>
      </c>
    </row>
    <row r="492" spans="2:65" s="12" customFormat="1" ht="11.25">
      <c r="B492" s="148"/>
      <c r="D492" s="144" t="s">
        <v>138</v>
      </c>
      <c r="E492" s="149" t="s">
        <v>1</v>
      </c>
      <c r="F492" s="150" t="s">
        <v>157</v>
      </c>
      <c r="H492" s="149" t="s">
        <v>1</v>
      </c>
      <c r="I492" s="151"/>
      <c r="L492" s="148"/>
      <c r="M492" s="152"/>
      <c r="T492" s="153"/>
      <c r="AT492" s="149" t="s">
        <v>138</v>
      </c>
      <c r="AU492" s="149" t="s">
        <v>90</v>
      </c>
      <c r="AV492" s="12" t="s">
        <v>88</v>
      </c>
      <c r="AW492" s="12" t="s">
        <v>36</v>
      </c>
      <c r="AX492" s="12" t="s">
        <v>80</v>
      </c>
      <c r="AY492" s="149" t="s">
        <v>127</v>
      </c>
    </row>
    <row r="493" spans="2:65" s="12" customFormat="1" ht="11.25">
      <c r="B493" s="148"/>
      <c r="D493" s="144" t="s">
        <v>138</v>
      </c>
      <c r="E493" s="149" t="s">
        <v>1</v>
      </c>
      <c r="F493" s="150" t="s">
        <v>158</v>
      </c>
      <c r="H493" s="149" t="s">
        <v>1</v>
      </c>
      <c r="I493" s="151"/>
      <c r="L493" s="148"/>
      <c r="M493" s="152"/>
      <c r="T493" s="153"/>
      <c r="AT493" s="149" t="s">
        <v>138</v>
      </c>
      <c r="AU493" s="149" t="s">
        <v>90</v>
      </c>
      <c r="AV493" s="12" t="s">
        <v>88</v>
      </c>
      <c r="AW493" s="12" t="s">
        <v>36</v>
      </c>
      <c r="AX493" s="12" t="s">
        <v>80</v>
      </c>
      <c r="AY493" s="149" t="s">
        <v>127</v>
      </c>
    </row>
    <row r="494" spans="2:65" s="13" customFormat="1" ht="11.25">
      <c r="B494" s="154"/>
      <c r="D494" s="144" t="s">
        <v>138</v>
      </c>
      <c r="E494" s="155" t="s">
        <v>1</v>
      </c>
      <c r="F494" s="156" t="s">
        <v>159</v>
      </c>
      <c r="H494" s="157">
        <v>67.099999999999994</v>
      </c>
      <c r="I494" s="158"/>
      <c r="L494" s="154"/>
      <c r="M494" s="159"/>
      <c r="T494" s="160"/>
      <c r="AT494" s="155" t="s">
        <v>138</v>
      </c>
      <c r="AU494" s="155" t="s">
        <v>90</v>
      </c>
      <c r="AV494" s="13" t="s">
        <v>90</v>
      </c>
      <c r="AW494" s="13" t="s">
        <v>36</v>
      </c>
      <c r="AX494" s="13" t="s">
        <v>80</v>
      </c>
      <c r="AY494" s="155" t="s">
        <v>127</v>
      </c>
    </row>
    <row r="495" spans="2:65" s="12" customFormat="1" ht="11.25">
      <c r="B495" s="148"/>
      <c r="D495" s="144" t="s">
        <v>138</v>
      </c>
      <c r="E495" s="149" t="s">
        <v>1</v>
      </c>
      <c r="F495" s="150" t="s">
        <v>140</v>
      </c>
      <c r="H495" s="149" t="s">
        <v>1</v>
      </c>
      <c r="I495" s="151"/>
      <c r="L495" s="148"/>
      <c r="M495" s="152"/>
      <c r="T495" s="153"/>
      <c r="AT495" s="149" t="s">
        <v>138</v>
      </c>
      <c r="AU495" s="149" t="s">
        <v>90</v>
      </c>
      <c r="AV495" s="12" t="s">
        <v>88</v>
      </c>
      <c r="AW495" s="12" t="s">
        <v>36</v>
      </c>
      <c r="AX495" s="12" t="s">
        <v>80</v>
      </c>
      <c r="AY495" s="149" t="s">
        <v>127</v>
      </c>
    </row>
    <row r="496" spans="2:65" s="13" customFormat="1" ht="11.25">
      <c r="B496" s="154"/>
      <c r="D496" s="144" t="s">
        <v>138</v>
      </c>
      <c r="E496" s="155" t="s">
        <v>1</v>
      </c>
      <c r="F496" s="156" t="s">
        <v>160</v>
      </c>
      <c r="H496" s="157">
        <v>3.96</v>
      </c>
      <c r="I496" s="158"/>
      <c r="L496" s="154"/>
      <c r="M496" s="159"/>
      <c r="T496" s="160"/>
      <c r="AT496" s="155" t="s">
        <v>138</v>
      </c>
      <c r="AU496" s="155" t="s">
        <v>90</v>
      </c>
      <c r="AV496" s="13" t="s">
        <v>90</v>
      </c>
      <c r="AW496" s="13" t="s">
        <v>36</v>
      </c>
      <c r="AX496" s="13" t="s">
        <v>80</v>
      </c>
      <c r="AY496" s="155" t="s">
        <v>127</v>
      </c>
    </row>
    <row r="497" spans="2:65" s="12" customFormat="1" ht="11.25">
      <c r="B497" s="148"/>
      <c r="D497" s="144" t="s">
        <v>138</v>
      </c>
      <c r="E497" s="149" t="s">
        <v>1</v>
      </c>
      <c r="F497" s="150" t="s">
        <v>161</v>
      </c>
      <c r="H497" s="149" t="s">
        <v>1</v>
      </c>
      <c r="I497" s="151"/>
      <c r="L497" s="148"/>
      <c r="M497" s="152"/>
      <c r="T497" s="153"/>
      <c r="AT497" s="149" t="s">
        <v>138</v>
      </c>
      <c r="AU497" s="149" t="s">
        <v>90</v>
      </c>
      <c r="AV497" s="12" t="s">
        <v>88</v>
      </c>
      <c r="AW497" s="12" t="s">
        <v>36</v>
      </c>
      <c r="AX497" s="12" t="s">
        <v>80</v>
      </c>
      <c r="AY497" s="149" t="s">
        <v>127</v>
      </c>
    </row>
    <row r="498" spans="2:65" s="13" customFormat="1" ht="11.25">
      <c r="B498" s="154"/>
      <c r="D498" s="144" t="s">
        <v>138</v>
      </c>
      <c r="E498" s="155" t="s">
        <v>1</v>
      </c>
      <c r="F498" s="156" t="s">
        <v>160</v>
      </c>
      <c r="H498" s="157">
        <v>3.96</v>
      </c>
      <c r="I498" s="158"/>
      <c r="L498" s="154"/>
      <c r="M498" s="159"/>
      <c r="T498" s="160"/>
      <c r="AT498" s="155" t="s">
        <v>138</v>
      </c>
      <c r="AU498" s="155" t="s">
        <v>90</v>
      </c>
      <c r="AV498" s="13" t="s">
        <v>90</v>
      </c>
      <c r="AW498" s="13" t="s">
        <v>36</v>
      </c>
      <c r="AX498" s="13" t="s">
        <v>80</v>
      </c>
      <c r="AY498" s="155" t="s">
        <v>127</v>
      </c>
    </row>
    <row r="499" spans="2:65" s="12" customFormat="1" ht="11.25">
      <c r="B499" s="148"/>
      <c r="D499" s="144" t="s">
        <v>138</v>
      </c>
      <c r="E499" s="149" t="s">
        <v>1</v>
      </c>
      <c r="F499" s="150" t="s">
        <v>162</v>
      </c>
      <c r="H499" s="149" t="s">
        <v>1</v>
      </c>
      <c r="I499" s="151"/>
      <c r="L499" s="148"/>
      <c r="M499" s="152"/>
      <c r="T499" s="153"/>
      <c r="AT499" s="149" t="s">
        <v>138</v>
      </c>
      <c r="AU499" s="149" t="s">
        <v>90</v>
      </c>
      <c r="AV499" s="12" t="s">
        <v>88</v>
      </c>
      <c r="AW499" s="12" t="s">
        <v>36</v>
      </c>
      <c r="AX499" s="12" t="s">
        <v>80</v>
      </c>
      <c r="AY499" s="149" t="s">
        <v>127</v>
      </c>
    </row>
    <row r="500" spans="2:65" s="13" customFormat="1" ht="11.25">
      <c r="B500" s="154"/>
      <c r="D500" s="144" t="s">
        <v>138</v>
      </c>
      <c r="E500" s="155" t="s">
        <v>1</v>
      </c>
      <c r="F500" s="156" t="s">
        <v>163</v>
      </c>
      <c r="H500" s="157">
        <v>5.5</v>
      </c>
      <c r="I500" s="158"/>
      <c r="L500" s="154"/>
      <c r="M500" s="159"/>
      <c r="T500" s="160"/>
      <c r="AT500" s="155" t="s">
        <v>138</v>
      </c>
      <c r="AU500" s="155" t="s">
        <v>90</v>
      </c>
      <c r="AV500" s="13" t="s">
        <v>90</v>
      </c>
      <c r="AW500" s="13" t="s">
        <v>36</v>
      </c>
      <c r="AX500" s="13" t="s">
        <v>80</v>
      </c>
      <c r="AY500" s="155" t="s">
        <v>127</v>
      </c>
    </row>
    <row r="501" spans="2:65" s="12" customFormat="1" ht="11.25">
      <c r="B501" s="148"/>
      <c r="D501" s="144" t="s">
        <v>138</v>
      </c>
      <c r="E501" s="149" t="s">
        <v>1</v>
      </c>
      <c r="F501" s="150" t="s">
        <v>164</v>
      </c>
      <c r="H501" s="149" t="s">
        <v>1</v>
      </c>
      <c r="I501" s="151"/>
      <c r="L501" s="148"/>
      <c r="M501" s="152"/>
      <c r="T501" s="153"/>
      <c r="AT501" s="149" t="s">
        <v>138</v>
      </c>
      <c r="AU501" s="149" t="s">
        <v>90</v>
      </c>
      <c r="AV501" s="12" t="s">
        <v>88</v>
      </c>
      <c r="AW501" s="12" t="s">
        <v>36</v>
      </c>
      <c r="AX501" s="12" t="s">
        <v>80</v>
      </c>
      <c r="AY501" s="149" t="s">
        <v>127</v>
      </c>
    </row>
    <row r="502" spans="2:65" s="13" customFormat="1" ht="11.25">
      <c r="B502" s="154"/>
      <c r="D502" s="144" t="s">
        <v>138</v>
      </c>
      <c r="E502" s="155" t="s">
        <v>1</v>
      </c>
      <c r="F502" s="156" t="s">
        <v>165</v>
      </c>
      <c r="H502" s="157">
        <v>1.1000000000000001</v>
      </c>
      <c r="I502" s="158"/>
      <c r="L502" s="154"/>
      <c r="M502" s="159"/>
      <c r="T502" s="160"/>
      <c r="AT502" s="155" t="s">
        <v>138</v>
      </c>
      <c r="AU502" s="155" t="s">
        <v>90</v>
      </c>
      <c r="AV502" s="13" t="s">
        <v>90</v>
      </c>
      <c r="AW502" s="13" t="s">
        <v>36</v>
      </c>
      <c r="AX502" s="13" t="s">
        <v>80</v>
      </c>
      <c r="AY502" s="155" t="s">
        <v>127</v>
      </c>
    </row>
    <row r="503" spans="2:65" s="12" customFormat="1" ht="11.25">
      <c r="B503" s="148"/>
      <c r="D503" s="144" t="s">
        <v>138</v>
      </c>
      <c r="E503" s="149" t="s">
        <v>1</v>
      </c>
      <c r="F503" s="150" t="s">
        <v>149</v>
      </c>
      <c r="H503" s="149" t="s">
        <v>1</v>
      </c>
      <c r="I503" s="151"/>
      <c r="L503" s="148"/>
      <c r="M503" s="152"/>
      <c r="T503" s="153"/>
      <c r="AT503" s="149" t="s">
        <v>138</v>
      </c>
      <c r="AU503" s="149" t="s">
        <v>90</v>
      </c>
      <c r="AV503" s="12" t="s">
        <v>88</v>
      </c>
      <c r="AW503" s="12" t="s">
        <v>36</v>
      </c>
      <c r="AX503" s="12" t="s">
        <v>80</v>
      </c>
      <c r="AY503" s="149" t="s">
        <v>127</v>
      </c>
    </row>
    <row r="504" spans="2:65" s="13" customFormat="1" ht="11.25">
      <c r="B504" s="154"/>
      <c r="D504" s="144" t="s">
        <v>138</v>
      </c>
      <c r="E504" s="155" t="s">
        <v>1</v>
      </c>
      <c r="F504" s="156" t="s">
        <v>166</v>
      </c>
      <c r="H504" s="157">
        <v>2.4</v>
      </c>
      <c r="I504" s="158"/>
      <c r="L504" s="154"/>
      <c r="M504" s="159"/>
      <c r="T504" s="160"/>
      <c r="AT504" s="155" t="s">
        <v>138</v>
      </c>
      <c r="AU504" s="155" t="s">
        <v>90</v>
      </c>
      <c r="AV504" s="13" t="s">
        <v>90</v>
      </c>
      <c r="AW504" s="13" t="s">
        <v>36</v>
      </c>
      <c r="AX504" s="13" t="s">
        <v>80</v>
      </c>
      <c r="AY504" s="155" t="s">
        <v>127</v>
      </c>
    </row>
    <row r="505" spans="2:65" s="14" customFormat="1" ht="11.25">
      <c r="B505" s="161"/>
      <c r="D505" s="144" t="s">
        <v>138</v>
      </c>
      <c r="E505" s="162" t="s">
        <v>1</v>
      </c>
      <c r="F505" s="163" t="s">
        <v>151</v>
      </c>
      <c r="H505" s="164">
        <v>84.019999999999982</v>
      </c>
      <c r="I505" s="165"/>
      <c r="L505" s="161"/>
      <c r="M505" s="166"/>
      <c r="T505" s="167"/>
      <c r="AT505" s="162" t="s">
        <v>138</v>
      </c>
      <c r="AU505" s="162" t="s">
        <v>90</v>
      </c>
      <c r="AV505" s="14" t="s">
        <v>134</v>
      </c>
      <c r="AW505" s="14" t="s">
        <v>36</v>
      </c>
      <c r="AX505" s="14" t="s">
        <v>88</v>
      </c>
      <c r="AY505" s="162" t="s">
        <v>127</v>
      </c>
    </row>
    <row r="506" spans="2:65" s="1" customFormat="1" ht="33" customHeight="1">
      <c r="B506" s="31"/>
      <c r="C506" s="131" t="s">
        <v>444</v>
      </c>
      <c r="D506" s="131" t="s">
        <v>129</v>
      </c>
      <c r="E506" s="132" t="s">
        <v>445</v>
      </c>
      <c r="F506" s="133" t="s">
        <v>446</v>
      </c>
      <c r="G506" s="134" t="s">
        <v>132</v>
      </c>
      <c r="H506" s="135">
        <v>84.02</v>
      </c>
      <c r="I506" s="136"/>
      <c r="J506" s="137">
        <f>ROUND(I506*H506,2)</f>
        <v>0</v>
      </c>
      <c r="K506" s="133" t="s">
        <v>133</v>
      </c>
      <c r="L506" s="31"/>
      <c r="M506" s="138" t="s">
        <v>1</v>
      </c>
      <c r="N506" s="139" t="s">
        <v>45</v>
      </c>
      <c r="P506" s="140">
        <f>O506*H506</f>
        <v>0</v>
      </c>
      <c r="Q506" s="140">
        <v>0</v>
      </c>
      <c r="R506" s="140">
        <f>Q506*H506</f>
        <v>0</v>
      </c>
      <c r="S506" s="140">
        <v>0</v>
      </c>
      <c r="T506" s="141">
        <f>S506*H506</f>
        <v>0</v>
      </c>
      <c r="AR506" s="142" t="s">
        <v>134</v>
      </c>
      <c r="AT506" s="142" t="s">
        <v>129</v>
      </c>
      <c r="AU506" s="142" t="s">
        <v>90</v>
      </c>
      <c r="AY506" s="16" t="s">
        <v>127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6" t="s">
        <v>88</v>
      </c>
      <c r="BK506" s="143">
        <f>ROUND(I506*H506,2)</f>
        <v>0</v>
      </c>
      <c r="BL506" s="16" t="s">
        <v>134</v>
      </c>
      <c r="BM506" s="142" t="s">
        <v>447</v>
      </c>
    </row>
    <row r="507" spans="2:65" s="1" customFormat="1" ht="29.25">
      <c r="B507" s="31"/>
      <c r="D507" s="144" t="s">
        <v>136</v>
      </c>
      <c r="F507" s="145" t="s">
        <v>448</v>
      </c>
      <c r="I507" s="146"/>
      <c r="L507" s="31"/>
      <c r="M507" s="147"/>
      <c r="T507" s="55"/>
      <c r="AT507" s="16" t="s">
        <v>136</v>
      </c>
      <c r="AU507" s="16" t="s">
        <v>90</v>
      </c>
    </row>
    <row r="508" spans="2:65" s="12" customFormat="1" ht="11.25">
      <c r="B508" s="148"/>
      <c r="D508" s="144" t="s">
        <v>138</v>
      </c>
      <c r="E508" s="149" t="s">
        <v>1</v>
      </c>
      <c r="F508" s="150" t="s">
        <v>157</v>
      </c>
      <c r="H508" s="149" t="s">
        <v>1</v>
      </c>
      <c r="I508" s="151"/>
      <c r="L508" s="148"/>
      <c r="M508" s="152"/>
      <c r="T508" s="153"/>
      <c r="AT508" s="149" t="s">
        <v>138</v>
      </c>
      <c r="AU508" s="149" t="s">
        <v>90</v>
      </c>
      <c r="AV508" s="12" t="s">
        <v>88</v>
      </c>
      <c r="AW508" s="12" t="s">
        <v>36</v>
      </c>
      <c r="AX508" s="12" t="s">
        <v>80</v>
      </c>
      <c r="AY508" s="149" t="s">
        <v>127</v>
      </c>
    </row>
    <row r="509" spans="2:65" s="12" customFormat="1" ht="11.25">
      <c r="B509" s="148"/>
      <c r="D509" s="144" t="s">
        <v>138</v>
      </c>
      <c r="E509" s="149" t="s">
        <v>1</v>
      </c>
      <c r="F509" s="150" t="s">
        <v>158</v>
      </c>
      <c r="H509" s="149" t="s">
        <v>1</v>
      </c>
      <c r="I509" s="151"/>
      <c r="L509" s="148"/>
      <c r="M509" s="152"/>
      <c r="T509" s="153"/>
      <c r="AT509" s="149" t="s">
        <v>138</v>
      </c>
      <c r="AU509" s="149" t="s">
        <v>90</v>
      </c>
      <c r="AV509" s="12" t="s">
        <v>88</v>
      </c>
      <c r="AW509" s="12" t="s">
        <v>36</v>
      </c>
      <c r="AX509" s="12" t="s">
        <v>80</v>
      </c>
      <c r="AY509" s="149" t="s">
        <v>127</v>
      </c>
    </row>
    <row r="510" spans="2:65" s="13" customFormat="1" ht="11.25">
      <c r="B510" s="154"/>
      <c r="D510" s="144" t="s">
        <v>138</v>
      </c>
      <c r="E510" s="155" t="s">
        <v>1</v>
      </c>
      <c r="F510" s="156" t="s">
        <v>159</v>
      </c>
      <c r="H510" s="157">
        <v>67.099999999999994</v>
      </c>
      <c r="I510" s="158"/>
      <c r="L510" s="154"/>
      <c r="M510" s="159"/>
      <c r="T510" s="160"/>
      <c r="AT510" s="155" t="s">
        <v>138</v>
      </c>
      <c r="AU510" s="155" t="s">
        <v>90</v>
      </c>
      <c r="AV510" s="13" t="s">
        <v>90</v>
      </c>
      <c r="AW510" s="13" t="s">
        <v>36</v>
      </c>
      <c r="AX510" s="13" t="s">
        <v>80</v>
      </c>
      <c r="AY510" s="155" t="s">
        <v>127</v>
      </c>
    </row>
    <row r="511" spans="2:65" s="12" customFormat="1" ht="11.25">
      <c r="B511" s="148"/>
      <c r="D511" s="144" t="s">
        <v>138</v>
      </c>
      <c r="E511" s="149" t="s">
        <v>1</v>
      </c>
      <c r="F511" s="150" t="s">
        <v>140</v>
      </c>
      <c r="H511" s="149" t="s">
        <v>1</v>
      </c>
      <c r="I511" s="151"/>
      <c r="L511" s="148"/>
      <c r="M511" s="152"/>
      <c r="T511" s="153"/>
      <c r="AT511" s="149" t="s">
        <v>138</v>
      </c>
      <c r="AU511" s="149" t="s">
        <v>90</v>
      </c>
      <c r="AV511" s="12" t="s">
        <v>88</v>
      </c>
      <c r="AW511" s="12" t="s">
        <v>36</v>
      </c>
      <c r="AX511" s="12" t="s">
        <v>80</v>
      </c>
      <c r="AY511" s="149" t="s">
        <v>127</v>
      </c>
    </row>
    <row r="512" spans="2:65" s="13" customFormat="1" ht="11.25">
      <c r="B512" s="154"/>
      <c r="D512" s="144" t="s">
        <v>138</v>
      </c>
      <c r="E512" s="155" t="s">
        <v>1</v>
      </c>
      <c r="F512" s="156" t="s">
        <v>160</v>
      </c>
      <c r="H512" s="157">
        <v>3.96</v>
      </c>
      <c r="I512" s="158"/>
      <c r="L512" s="154"/>
      <c r="M512" s="159"/>
      <c r="T512" s="160"/>
      <c r="AT512" s="155" t="s">
        <v>138</v>
      </c>
      <c r="AU512" s="155" t="s">
        <v>90</v>
      </c>
      <c r="AV512" s="13" t="s">
        <v>90</v>
      </c>
      <c r="AW512" s="13" t="s">
        <v>36</v>
      </c>
      <c r="AX512" s="13" t="s">
        <v>80</v>
      </c>
      <c r="AY512" s="155" t="s">
        <v>127</v>
      </c>
    </row>
    <row r="513" spans="2:65" s="12" customFormat="1" ht="11.25">
      <c r="B513" s="148"/>
      <c r="D513" s="144" t="s">
        <v>138</v>
      </c>
      <c r="E513" s="149" t="s">
        <v>1</v>
      </c>
      <c r="F513" s="150" t="s">
        <v>161</v>
      </c>
      <c r="H513" s="149" t="s">
        <v>1</v>
      </c>
      <c r="I513" s="151"/>
      <c r="L513" s="148"/>
      <c r="M513" s="152"/>
      <c r="T513" s="153"/>
      <c r="AT513" s="149" t="s">
        <v>138</v>
      </c>
      <c r="AU513" s="149" t="s">
        <v>90</v>
      </c>
      <c r="AV513" s="12" t="s">
        <v>88</v>
      </c>
      <c r="AW513" s="12" t="s">
        <v>36</v>
      </c>
      <c r="AX513" s="12" t="s">
        <v>80</v>
      </c>
      <c r="AY513" s="149" t="s">
        <v>127</v>
      </c>
    </row>
    <row r="514" spans="2:65" s="13" customFormat="1" ht="11.25">
      <c r="B514" s="154"/>
      <c r="D514" s="144" t="s">
        <v>138</v>
      </c>
      <c r="E514" s="155" t="s">
        <v>1</v>
      </c>
      <c r="F514" s="156" t="s">
        <v>160</v>
      </c>
      <c r="H514" s="157">
        <v>3.96</v>
      </c>
      <c r="I514" s="158"/>
      <c r="L514" s="154"/>
      <c r="M514" s="159"/>
      <c r="T514" s="160"/>
      <c r="AT514" s="155" t="s">
        <v>138</v>
      </c>
      <c r="AU514" s="155" t="s">
        <v>90</v>
      </c>
      <c r="AV514" s="13" t="s">
        <v>90</v>
      </c>
      <c r="AW514" s="13" t="s">
        <v>36</v>
      </c>
      <c r="AX514" s="13" t="s">
        <v>80</v>
      </c>
      <c r="AY514" s="155" t="s">
        <v>127</v>
      </c>
    </row>
    <row r="515" spans="2:65" s="12" customFormat="1" ht="11.25">
      <c r="B515" s="148"/>
      <c r="D515" s="144" t="s">
        <v>138</v>
      </c>
      <c r="E515" s="149" t="s">
        <v>1</v>
      </c>
      <c r="F515" s="150" t="s">
        <v>162</v>
      </c>
      <c r="H515" s="149" t="s">
        <v>1</v>
      </c>
      <c r="I515" s="151"/>
      <c r="L515" s="148"/>
      <c r="M515" s="152"/>
      <c r="T515" s="153"/>
      <c r="AT515" s="149" t="s">
        <v>138</v>
      </c>
      <c r="AU515" s="149" t="s">
        <v>90</v>
      </c>
      <c r="AV515" s="12" t="s">
        <v>88</v>
      </c>
      <c r="AW515" s="12" t="s">
        <v>36</v>
      </c>
      <c r="AX515" s="12" t="s">
        <v>80</v>
      </c>
      <c r="AY515" s="149" t="s">
        <v>127</v>
      </c>
    </row>
    <row r="516" spans="2:65" s="13" customFormat="1" ht="11.25">
      <c r="B516" s="154"/>
      <c r="D516" s="144" t="s">
        <v>138</v>
      </c>
      <c r="E516" s="155" t="s">
        <v>1</v>
      </c>
      <c r="F516" s="156" t="s">
        <v>163</v>
      </c>
      <c r="H516" s="157">
        <v>5.5</v>
      </c>
      <c r="I516" s="158"/>
      <c r="L516" s="154"/>
      <c r="M516" s="159"/>
      <c r="T516" s="160"/>
      <c r="AT516" s="155" t="s">
        <v>138</v>
      </c>
      <c r="AU516" s="155" t="s">
        <v>90</v>
      </c>
      <c r="AV516" s="13" t="s">
        <v>90</v>
      </c>
      <c r="AW516" s="13" t="s">
        <v>36</v>
      </c>
      <c r="AX516" s="13" t="s">
        <v>80</v>
      </c>
      <c r="AY516" s="155" t="s">
        <v>127</v>
      </c>
    </row>
    <row r="517" spans="2:65" s="12" customFormat="1" ht="11.25">
      <c r="B517" s="148"/>
      <c r="D517" s="144" t="s">
        <v>138</v>
      </c>
      <c r="E517" s="149" t="s">
        <v>1</v>
      </c>
      <c r="F517" s="150" t="s">
        <v>164</v>
      </c>
      <c r="H517" s="149" t="s">
        <v>1</v>
      </c>
      <c r="I517" s="151"/>
      <c r="L517" s="148"/>
      <c r="M517" s="152"/>
      <c r="T517" s="153"/>
      <c r="AT517" s="149" t="s">
        <v>138</v>
      </c>
      <c r="AU517" s="149" t="s">
        <v>90</v>
      </c>
      <c r="AV517" s="12" t="s">
        <v>88</v>
      </c>
      <c r="AW517" s="12" t="s">
        <v>36</v>
      </c>
      <c r="AX517" s="12" t="s">
        <v>80</v>
      </c>
      <c r="AY517" s="149" t="s">
        <v>127</v>
      </c>
    </row>
    <row r="518" spans="2:65" s="13" customFormat="1" ht="11.25">
      <c r="B518" s="154"/>
      <c r="D518" s="144" t="s">
        <v>138</v>
      </c>
      <c r="E518" s="155" t="s">
        <v>1</v>
      </c>
      <c r="F518" s="156" t="s">
        <v>165</v>
      </c>
      <c r="H518" s="157">
        <v>1.1000000000000001</v>
      </c>
      <c r="I518" s="158"/>
      <c r="L518" s="154"/>
      <c r="M518" s="159"/>
      <c r="T518" s="160"/>
      <c r="AT518" s="155" t="s">
        <v>138</v>
      </c>
      <c r="AU518" s="155" t="s">
        <v>90</v>
      </c>
      <c r="AV518" s="13" t="s">
        <v>90</v>
      </c>
      <c r="AW518" s="13" t="s">
        <v>36</v>
      </c>
      <c r="AX518" s="13" t="s">
        <v>80</v>
      </c>
      <c r="AY518" s="155" t="s">
        <v>127</v>
      </c>
    </row>
    <row r="519" spans="2:65" s="12" customFormat="1" ht="11.25">
      <c r="B519" s="148"/>
      <c r="D519" s="144" t="s">
        <v>138</v>
      </c>
      <c r="E519" s="149" t="s">
        <v>1</v>
      </c>
      <c r="F519" s="150" t="s">
        <v>149</v>
      </c>
      <c r="H519" s="149" t="s">
        <v>1</v>
      </c>
      <c r="I519" s="151"/>
      <c r="L519" s="148"/>
      <c r="M519" s="152"/>
      <c r="T519" s="153"/>
      <c r="AT519" s="149" t="s">
        <v>138</v>
      </c>
      <c r="AU519" s="149" t="s">
        <v>90</v>
      </c>
      <c r="AV519" s="12" t="s">
        <v>88</v>
      </c>
      <c r="AW519" s="12" t="s">
        <v>36</v>
      </c>
      <c r="AX519" s="12" t="s">
        <v>80</v>
      </c>
      <c r="AY519" s="149" t="s">
        <v>127</v>
      </c>
    </row>
    <row r="520" spans="2:65" s="13" customFormat="1" ht="11.25">
      <c r="B520" s="154"/>
      <c r="D520" s="144" t="s">
        <v>138</v>
      </c>
      <c r="E520" s="155" t="s">
        <v>1</v>
      </c>
      <c r="F520" s="156" t="s">
        <v>166</v>
      </c>
      <c r="H520" s="157">
        <v>2.4</v>
      </c>
      <c r="I520" s="158"/>
      <c r="L520" s="154"/>
      <c r="M520" s="159"/>
      <c r="T520" s="160"/>
      <c r="AT520" s="155" t="s">
        <v>138</v>
      </c>
      <c r="AU520" s="155" t="s">
        <v>90</v>
      </c>
      <c r="AV520" s="13" t="s">
        <v>90</v>
      </c>
      <c r="AW520" s="13" t="s">
        <v>36</v>
      </c>
      <c r="AX520" s="13" t="s">
        <v>80</v>
      </c>
      <c r="AY520" s="155" t="s">
        <v>127</v>
      </c>
    </row>
    <row r="521" spans="2:65" s="14" customFormat="1" ht="11.25">
      <c r="B521" s="161"/>
      <c r="D521" s="144" t="s">
        <v>138</v>
      </c>
      <c r="E521" s="162" t="s">
        <v>1</v>
      </c>
      <c r="F521" s="163" t="s">
        <v>151</v>
      </c>
      <c r="H521" s="164">
        <v>84.019999999999982</v>
      </c>
      <c r="I521" s="165"/>
      <c r="L521" s="161"/>
      <c r="M521" s="166"/>
      <c r="T521" s="167"/>
      <c r="AT521" s="162" t="s">
        <v>138</v>
      </c>
      <c r="AU521" s="162" t="s">
        <v>90</v>
      </c>
      <c r="AV521" s="14" t="s">
        <v>134</v>
      </c>
      <c r="AW521" s="14" t="s">
        <v>36</v>
      </c>
      <c r="AX521" s="14" t="s">
        <v>88</v>
      </c>
      <c r="AY521" s="162" t="s">
        <v>127</v>
      </c>
    </row>
    <row r="522" spans="2:65" s="1" customFormat="1" ht="24.2" customHeight="1">
      <c r="B522" s="31"/>
      <c r="C522" s="131" t="s">
        <v>449</v>
      </c>
      <c r="D522" s="131" t="s">
        <v>129</v>
      </c>
      <c r="E522" s="132" t="s">
        <v>450</v>
      </c>
      <c r="F522" s="133" t="s">
        <v>451</v>
      </c>
      <c r="G522" s="134" t="s">
        <v>132</v>
      </c>
      <c r="H522" s="135">
        <v>84.02</v>
      </c>
      <c r="I522" s="136"/>
      <c r="J522" s="137">
        <f>ROUND(I522*H522,2)</f>
        <v>0</v>
      </c>
      <c r="K522" s="133" t="s">
        <v>133</v>
      </c>
      <c r="L522" s="31"/>
      <c r="M522" s="138" t="s">
        <v>1</v>
      </c>
      <c r="N522" s="139" t="s">
        <v>45</v>
      </c>
      <c r="P522" s="140">
        <f>O522*H522</f>
        <v>0</v>
      </c>
      <c r="Q522" s="140">
        <v>0</v>
      </c>
      <c r="R522" s="140">
        <f>Q522*H522</f>
        <v>0</v>
      </c>
      <c r="S522" s="140">
        <v>0</v>
      </c>
      <c r="T522" s="141">
        <f>S522*H522</f>
        <v>0</v>
      </c>
      <c r="AR522" s="142" t="s">
        <v>134</v>
      </c>
      <c r="AT522" s="142" t="s">
        <v>129</v>
      </c>
      <c r="AU522" s="142" t="s">
        <v>90</v>
      </c>
      <c r="AY522" s="16" t="s">
        <v>127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6" t="s">
        <v>88</v>
      </c>
      <c r="BK522" s="143">
        <f>ROUND(I522*H522,2)</f>
        <v>0</v>
      </c>
      <c r="BL522" s="16" t="s">
        <v>134</v>
      </c>
      <c r="BM522" s="142" t="s">
        <v>452</v>
      </c>
    </row>
    <row r="523" spans="2:65" s="1" customFormat="1" ht="29.25">
      <c r="B523" s="31"/>
      <c r="D523" s="144" t="s">
        <v>136</v>
      </c>
      <c r="F523" s="145" t="s">
        <v>453</v>
      </c>
      <c r="I523" s="146"/>
      <c r="L523" s="31"/>
      <c r="M523" s="147"/>
      <c r="T523" s="55"/>
      <c r="AT523" s="16" t="s">
        <v>136</v>
      </c>
      <c r="AU523" s="16" t="s">
        <v>90</v>
      </c>
    </row>
    <row r="524" spans="2:65" s="12" customFormat="1" ht="11.25">
      <c r="B524" s="148"/>
      <c r="D524" s="144" t="s">
        <v>138</v>
      </c>
      <c r="E524" s="149" t="s">
        <v>1</v>
      </c>
      <c r="F524" s="150" t="s">
        <v>157</v>
      </c>
      <c r="H524" s="149" t="s">
        <v>1</v>
      </c>
      <c r="I524" s="151"/>
      <c r="L524" s="148"/>
      <c r="M524" s="152"/>
      <c r="T524" s="153"/>
      <c r="AT524" s="149" t="s">
        <v>138</v>
      </c>
      <c r="AU524" s="149" t="s">
        <v>90</v>
      </c>
      <c r="AV524" s="12" t="s">
        <v>88</v>
      </c>
      <c r="AW524" s="12" t="s">
        <v>36</v>
      </c>
      <c r="AX524" s="12" t="s">
        <v>80</v>
      </c>
      <c r="AY524" s="149" t="s">
        <v>127</v>
      </c>
    </row>
    <row r="525" spans="2:65" s="12" customFormat="1" ht="11.25">
      <c r="B525" s="148"/>
      <c r="D525" s="144" t="s">
        <v>138</v>
      </c>
      <c r="E525" s="149" t="s">
        <v>1</v>
      </c>
      <c r="F525" s="150" t="s">
        <v>158</v>
      </c>
      <c r="H525" s="149" t="s">
        <v>1</v>
      </c>
      <c r="I525" s="151"/>
      <c r="L525" s="148"/>
      <c r="M525" s="152"/>
      <c r="T525" s="153"/>
      <c r="AT525" s="149" t="s">
        <v>138</v>
      </c>
      <c r="AU525" s="149" t="s">
        <v>90</v>
      </c>
      <c r="AV525" s="12" t="s">
        <v>88</v>
      </c>
      <c r="AW525" s="12" t="s">
        <v>36</v>
      </c>
      <c r="AX525" s="12" t="s">
        <v>80</v>
      </c>
      <c r="AY525" s="149" t="s">
        <v>127</v>
      </c>
    </row>
    <row r="526" spans="2:65" s="13" customFormat="1" ht="11.25">
      <c r="B526" s="154"/>
      <c r="D526" s="144" t="s">
        <v>138</v>
      </c>
      <c r="E526" s="155" t="s">
        <v>1</v>
      </c>
      <c r="F526" s="156" t="s">
        <v>159</v>
      </c>
      <c r="H526" s="157">
        <v>67.099999999999994</v>
      </c>
      <c r="I526" s="158"/>
      <c r="L526" s="154"/>
      <c r="M526" s="159"/>
      <c r="T526" s="160"/>
      <c r="AT526" s="155" t="s">
        <v>138</v>
      </c>
      <c r="AU526" s="155" t="s">
        <v>90</v>
      </c>
      <c r="AV526" s="13" t="s">
        <v>90</v>
      </c>
      <c r="AW526" s="13" t="s">
        <v>36</v>
      </c>
      <c r="AX526" s="13" t="s">
        <v>80</v>
      </c>
      <c r="AY526" s="155" t="s">
        <v>127</v>
      </c>
    </row>
    <row r="527" spans="2:65" s="12" customFormat="1" ht="11.25">
      <c r="B527" s="148"/>
      <c r="D527" s="144" t="s">
        <v>138</v>
      </c>
      <c r="E527" s="149" t="s">
        <v>1</v>
      </c>
      <c r="F527" s="150" t="s">
        <v>140</v>
      </c>
      <c r="H527" s="149" t="s">
        <v>1</v>
      </c>
      <c r="I527" s="151"/>
      <c r="L527" s="148"/>
      <c r="M527" s="152"/>
      <c r="T527" s="153"/>
      <c r="AT527" s="149" t="s">
        <v>138</v>
      </c>
      <c r="AU527" s="149" t="s">
        <v>90</v>
      </c>
      <c r="AV527" s="12" t="s">
        <v>88</v>
      </c>
      <c r="AW527" s="12" t="s">
        <v>36</v>
      </c>
      <c r="AX527" s="12" t="s">
        <v>80</v>
      </c>
      <c r="AY527" s="149" t="s">
        <v>127</v>
      </c>
    </row>
    <row r="528" spans="2:65" s="13" customFormat="1" ht="11.25">
      <c r="B528" s="154"/>
      <c r="D528" s="144" t="s">
        <v>138</v>
      </c>
      <c r="E528" s="155" t="s">
        <v>1</v>
      </c>
      <c r="F528" s="156" t="s">
        <v>160</v>
      </c>
      <c r="H528" s="157">
        <v>3.96</v>
      </c>
      <c r="I528" s="158"/>
      <c r="L528" s="154"/>
      <c r="M528" s="159"/>
      <c r="T528" s="160"/>
      <c r="AT528" s="155" t="s">
        <v>138</v>
      </c>
      <c r="AU528" s="155" t="s">
        <v>90</v>
      </c>
      <c r="AV528" s="13" t="s">
        <v>90</v>
      </c>
      <c r="AW528" s="13" t="s">
        <v>36</v>
      </c>
      <c r="AX528" s="13" t="s">
        <v>80</v>
      </c>
      <c r="AY528" s="155" t="s">
        <v>127</v>
      </c>
    </row>
    <row r="529" spans="2:65" s="12" customFormat="1" ht="11.25">
      <c r="B529" s="148"/>
      <c r="D529" s="144" t="s">
        <v>138</v>
      </c>
      <c r="E529" s="149" t="s">
        <v>1</v>
      </c>
      <c r="F529" s="150" t="s">
        <v>161</v>
      </c>
      <c r="H529" s="149" t="s">
        <v>1</v>
      </c>
      <c r="I529" s="151"/>
      <c r="L529" s="148"/>
      <c r="M529" s="152"/>
      <c r="T529" s="153"/>
      <c r="AT529" s="149" t="s">
        <v>138</v>
      </c>
      <c r="AU529" s="149" t="s">
        <v>90</v>
      </c>
      <c r="AV529" s="12" t="s">
        <v>88</v>
      </c>
      <c r="AW529" s="12" t="s">
        <v>36</v>
      </c>
      <c r="AX529" s="12" t="s">
        <v>80</v>
      </c>
      <c r="AY529" s="149" t="s">
        <v>127</v>
      </c>
    </row>
    <row r="530" spans="2:65" s="13" customFormat="1" ht="11.25">
      <c r="B530" s="154"/>
      <c r="D530" s="144" t="s">
        <v>138</v>
      </c>
      <c r="E530" s="155" t="s">
        <v>1</v>
      </c>
      <c r="F530" s="156" t="s">
        <v>160</v>
      </c>
      <c r="H530" s="157">
        <v>3.96</v>
      </c>
      <c r="I530" s="158"/>
      <c r="L530" s="154"/>
      <c r="M530" s="159"/>
      <c r="T530" s="160"/>
      <c r="AT530" s="155" t="s">
        <v>138</v>
      </c>
      <c r="AU530" s="155" t="s">
        <v>90</v>
      </c>
      <c r="AV530" s="13" t="s">
        <v>90</v>
      </c>
      <c r="AW530" s="13" t="s">
        <v>36</v>
      </c>
      <c r="AX530" s="13" t="s">
        <v>80</v>
      </c>
      <c r="AY530" s="155" t="s">
        <v>127</v>
      </c>
    </row>
    <row r="531" spans="2:65" s="12" customFormat="1" ht="11.25">
      <c r="B531" s="148"/>
      <c r="D531" s="144" t="s">
        <v>138</v>
      </c>
      <c r="E531" s="149" t="s">
        <v>1</v>
      </c>
      <c r="F531" s="150" t="s">
        <v>162</v>
      </c>
      <c r="H531" s="149" t="s">
        <v>1</v>
      </c>
      <c r="I531" s="151"/>
      <c r="L531" s="148"/>
      <c r="M531" s="152"/>
      <c r="T531" s="153"/>
      <c r="AT531" s="149" t="s">
        <v>138</v>
      </c>
      <c r="AU531" s="149" t="s">
        <v>90</v>
      </c>
      <c r="AV531" s="12" t="s">
        <v>88</v>
      </c>
      <c r="AW531" s="12" t="s">
        <v>36</v>
      </c>
      <c r="AX531" s="12" t="s">
        <v>80</v>
      </c>
      <c r="AY531" s="149" t="s">
        <v>127</v>
      </c>
    </row>
    <row r="532" spans="2:65" s="13" customFormat="1" ht="11.25">
      <c r="B532" s="154"/>
      <c r="D532" s="144" t="s">
        <v>138</v>
      </c>
      <c r="E532" s="155" t="s">
        <v>1</v>
      </c>
      <c r="F532" s="156" t="s">
        <v>163</v>
      </c>
      <c r="H532" s="157">
        <v>5.5</v>
      </c>
      <c r="I532" s="158"/>
      <c r="L532" s="154"/>
      <c r="M532" s="159"/>
      <c r="T532" s="160"/>
      <c r="AT532" s="155" t="s">
        <v>138</v>
      </c>
      <c r="AU532" s="155" t="s">
        <v>90</v>
      </c>
      <c r="AV532" s="13" t="s">
        <v>90</v>
      </c>
      <c r="AW532" s="13" t="s">
        <v>36</v>
      </c>
      <c r="AX532" s="13" t="s">
        <v>80</v>
      </c>
      <c r="AY532" s="155" t="s">
        <v>127</v>
      </c>
    </row>
    <row r="533" spans="2:65" s="12" customFormat="1" ht="11.25">
      <c r="B533" s="148"/>
      <c r="D533" s="144" t="s">
        <v>138</v>
      </c>
      <c r="E533" s="149" t="s">
        <v>1</v>
      </c>
      <c r="F533" s="150" t="s">
        <v>164</v>
      </c>
      <c r="H533" s="149" t="s">
        <v>1</v>
      </c>
      <c r="I533" s="151"/>
      <c r="L533" s="148"/>
      <c r="M533" s="152"/>
      <c r="T533" s="153"/>
      <c r="AT533" s="149" t="s">
        <v>138</v>
      </c>
      <c r="AU533" s="149" t="s">
        <v>90</v>
      </c>
      <c r="AV533" s="12" t="s">
        <v>88</v>
      </c>
      <c r="AW533" s="12" t="s">
        <v>36</v>
      </c>
      <c r="AX533" s="12" t="s">
        <v>80</v>
      </c>
      <c r="AY533" s="149" t="s">
        <v>127</v>
      </c>
    </row>
    <row r="534" spans="2:65" s="13" customFormat="1" ht="11.25">
      <c r="B534" s="154"/>
      <c r="D534" s="144" t="s">
        <v>138</v>
      </c>
      <c r="E534" s="155" t="s">
        <v>1</v>
      </c>
      <c r="F534" s="156" t="s">
        <v>165</v>
      </c>
      <c r="H534" s="157">
        <v>1.1000000000000001</v>
      </c>
      <c r="I534" s="158"/>
      <c r="L534" s="154"/>
      <c r="M534" s="159"/>
      <c r="T534" s="160"/>
      <c r="AT534" s="155" t="s">
        <v>138</v>
      </c>
      <c r="AU534" s="155" t="s">
        <v>90</v>
      </c>
      <c r="AV534" s="13" t="s">
        <v>90</v>
      </c>
      <c r="AW534" s="13" t="s">
        <v>36</v>
      </c>
      <c r="AX534" s="13" t="s">
        <v>80</v>
      </c>
      <c r="AY534" s="155" t="s">
        <v>127</v>
      </c>
    </row>
    <row r="535" spans="2:65" s="12" customFormat="1" ht="11.25">
      <c r="B535" s="148"/>
      <c r="D535" s="144" t="s">
        <v>138</v>
      </c>
      <c r="E535" s="149" t="s">
        <v>1</v>
      </c>
      <c r="F535" s="150" t="s">
        <v>149</v>
      </c>
      <c r="H535" s="149" t="s">
        <v>1</v>
      </c>
      <c r="I535" s="151"/>
      <c r="L535" s="148"/>
      <c r="M535" s="152"/>
      <c r="T535" s="153"/>
      <c r="AT535" s="149" t="s">
        <v>138</v>
      </c>
      <c r="AU535" s="149" t="s">
        <v>90</v>
      </c>
      <c r="AV535" s="12" t="s">
        <v>88</v>
      </c>
      <c r="AW535" s="12" t="s">
        <v>36</v>
      </c>
      <c r="AX535" s="12" t="s">
        <v>80</v>
      </c>
      <c r="AY535" s="149" t="s">
        <v>127</v>
      </c>
    </row>
    <row r="536" spans="2:65" s="13" customFormat="1" ht="11.25">
      <c r="B536" s="154"/>
      <c r="D536" s="144" t="s">
        <v>138</v>
      </c>
      <c r="E536" s="155" t="s">
        <v>1</v>
      </c>
      <c r="F536" s="156" t="s">
        <v>166</v>
      </c>
      <c r="H536" s="157">
        <v>2.4</v>
      </c>
      <c r="I536" s="158"/>
      <c r="L536" s="154"/>
      <c r="M536" s="159"/>
      <c r="T536" s="160"/>
      <c r="AT536" s="155" t="s">
        <v>138</v>
      </c>
      <c r="AU536" s="155" t="s">
        <v>90</v>
      </c>
      <c r="AV536" s="13" t="s">
        <v>90</v>
      </c>
      <c r="AW536" s="13" t="s">
        <v>36</v>
      </c>
      <c r="AX536" s="13" t="s">
        <v>80</v>
      </c>
      <c r="AY536" s="155" t="s">
        <v>127</v>
      </c>
    </row>
    <row r="537" spans="2:65" s="14" customFormat="1" ht="11.25">
      <c r="B537" s="161"/>
      <c r="D537" s="144" t="s">
        <v>138</v>
      </c>
      <c r="E537" s="162" t="s">
        <v>1</v>
      </c>
      <c r="F537" s="163" t="s">
        <v>151</v>
      </c>
      <c r="H537" s="164">
        <v>84.019999999999982</v>
      </c>
      <c r="I537" s="165"/>
      <c r="L537" s="161"/>
      <c r="M537" s="166"/>
      <c r="T537" s="167"/>
      <c r="AT537" s="162" t="s">
        <v>138</v>
      </c>
      <c r="AU537" s="162" t="s">
        <v>90</v>
      </c>
      <c r="AV537" s="14" t="s">
        <v>134</v>
      </c>
      <c r="AW537" s="14" t="s">
        <v>36</v>
      </c>
      <c r="AX537" s="14" t="s">
        <v>88</v>
      </c>
      <c r="AY537" s="162" t="s">
        <v>127</v>
      </c>
    </row>
    <row r="538" spans="2:65" s="1" customFormat="1" ht="24.2" customHeight="1">
      <c r="B538" s="31"/>
      <c r="C538" s="131" t="s">
        <v>454</v>
      </c>
      <c r="D538" s="131" t="s">
        <v>129</v>
      </c>
      <c r="E538" s="132" t="s">
        <v>455</v>
      </c>
      <c r="F538" s="133" t="s">
        <v>456</v>
      </c>
      <c r="G538" s="134" t="s">
        <v>132</v>
      </c>
      <c r="H538" s="135">
        <v>28.8</v>
      </c>
      <c r="I538" s="136"/>
      <c r="J538" s="137">
        <f>ROUND(I538*H538,2)</f>
        <v>0</v>
      </c>
      <c r="K538" s="133" t="s">
        <v>133</v>
      </c>
      <c r="L538" s="31"/>
      <c r="M538" s="138" t="s">
        <v>1</v>
      </c>
      <c r="N538" s="139" t="s">
        <v>45</v>
      </c>
      <c r="P538" s="140">
        <f>O538*H538</f>
        <v>0</v>
      </c>
      <c r="Q538" s="140">
        <v>0</v>
      </c>
      <c r="R538" s="140">
        <f>Q538*H538</f>
        <v>0</v>
      </c>
      <c r="S538" s="140">
        <v>0</v>
      </c>
      <c r="T538" s="141">
        <f>S538*H538</f>
        <v>0</v>
      </c>
      <c r="AR538" s="142" t="s">
        <v>134</v>
      </c>
      <c r="AT538" s="142" t="s">
        <v>129</v>
      </c>
      <c r="AU538" s="142" t="s">
        <v>90</v>
      </c>
      <c r="AY538" s="16" t="s">
        <v>127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88</v>
      </c>
      <c r="BK538" s="143">
        <f>ROUND(I538*H538,2)</f>
        <v>0</v>
      </c>
      <c r="BL538" s="16" t="s">
        <v>134</v>
      </c>
      <c r="BM538" s="142" t="s">
        <v>457</v>
      </c>
    </row>
    <row r="539" spans="2:65" s="1" customFormat="1" ht="29.25">
      <c r="B539" s="31"/>
      <c r="D539" s="144" t="s">
        <v>136</v>
      </c>
      <c r="F539" s="145" t="s">
        <v>458</v>
      </c>
      <c r="I539" s="146"/>
      <c r="L539" s="31"/>
      <c r="M539" s="147"/>
      <c r="T539" s="55"/>
      <c r="AT539" s="16" t="s">
        <v>136</v>
      </c>
      <c r="AU539" s="16" t="s">
        <v>90</v>
      </c>
    </row>
    <row r="540" spans="2:65" s="12" customFormat="1" ht="11.25">
      <c r="B540" s="148"/>
      <c r="D540" s="144" t="s">
        <v>138</v>
      </c>
      <c r="E540" s="149" t="s">
        <v>1</v>
      </c>
      <c r="F540" s="150" t="s">
        <v>157</v>
      </c>
      <c r="H540" s="149" t="s">
        <v>1</v>
      </c>
      <c r="I540" s="151"/>
      <c r="L540" s="148"/>
      <c r="M540" s="152"/>
      <c r="T540" s="153"/>
      <c r="AT540" s="149" t="s">
        <v>138</v>
      </c>
      <c r="AU540" s="149" t="s">
        <v>90</v>
      </c>
      <c r="AV540" s="12" t="s">
        <v>88</v>
      </c>
      <c r="AW540" s="12" t="s">
        <v>36</v>
      </c>
      <c r="AX540" s="12" t="s">
        <v>80</v>
      </c>
      <c r="AY540" s="149" t="s">
        <v>127</v>
      </c>
    </row>
    <row r="541" spans="2:65" s="12" customFormat="1" ht="11.25">
      <c r="B541" s="148"/>
      <c r="D541" s="144" t="s">
        <v>138</v>
      </c>
      <c r="E541" s="149" t="s">
        <v>1</v>
      </c>
      <c r="F541" s="150" t="s">
        <v>158</v>
      </c>
      <c r="H541" s="149" t="s">
        <v>1</v>
      </c>
      <c r="I541" s="151"/>
      <c r="L541" s="148"/>
      <c r="M541" s="152"/>
      <c r="T541" s="153"/>
      <c r="AT541" s="149" t="s">
        <v>138</v>
      </c>
      <c r="AU541" s="149" t="s">
        <v>90</v>
      </c>
      <c r="AV541" s="12" t="s">
        <v>88</v>
      </c>
      <c r="AW541" s="12" t="s">
        <v>36</v>
      </c>
      <c r="AX541" s="12" t="s">
        <v>80</v>
      </c>
      <c r="AY541" s="149" t="s">
        <v>127</v>
      </c>
    </row>
    <row r="542" spans="2:65" s="13" customFormat="1" ht="11.25">
      <c r="B542" s="154"/>
      <c r="D542" s="144" t="s">
        <v>138</v>
      </c>
      <c r="E542" s="155" t="s">
        <v>1</v>
      </c>
      <c r="F542" s="156" t="s">
        <v>176</v>
      </c>
      <c r="H542" s="157">
        <v>25.3</v>
      </c>
      <c r="I542" s="158"/>
      <c r="L542" s="154"/>
      <c r="M542" s="159"/>
      <c r="T542" s="160"/>
      <c r="AT542" s="155" t="s">
        <v>138</v>
      </c>
      <c r="AU542" s="155" t="s">
        <v>90</v>
      </c>
      <c r="AV542" s="13" t="s">
        <v>90</v>
      </c>
      <c r="AW542" s="13" t="s">
        <v>36</v>
      </c>
      <c r="AX542" s="13" t="s">
        <v>80</v>
      </c>
      <c r="AY542" s="155" t="s">
        <v>127</v>
      </c>
    </row>
    <row r="543" spans="2:65" s="12" customFormat="1" ht="11.25">
      <c r="B543" s="148"/>
      <c r="D543" s="144" t="s">
        <v>138</v>
      </c>
      <c r="E543" s="149" t="s">
        <v>1</v>
      </c>
      <c r="F543" s="150" t="s">
        <v>140</v>
      </c>
      <c r="H543" s="149" t="s">
        <v>1</v>
      </c>
      <c r="I543" s="151"/>
      <c r="L543" s="148"/>
      <c r="M543" s="152"/>
      <c r="T543" s="153"/>
      <c r="AT543" s="149" t="s">
        <v>138</v>
      </c>
      <c r="AU543" s="149" t="s">
        <v>90</v>
      </c>
      <c r="AV543" s="12" t="s">
        <v>88</v>
      </c>
      <c r="AW543" s="12" t="s">
        <v>36</v>
      </c>
      <c r="AX543" s="12" t="s">
        <v>80</v>
      </c>
      <c r="AY543" s="149" t="s">
        <v>127</v>
      </c>
    </row>
    <row r="544" spans="2:65" s="13" customFormat="1" ht="11.25">
      <c r="B544" s="154"/>
      <c r="D544" s="144" t="s">
        <v>138</v>
      </c>
      <c r="E544" s="155" t="s">
        <v>1</v>
      </c>
      <c r="F544" s="156" t="s">
        <v>165</v>
      </c>
      <c r="H544" s="157">
        <v>1.1000000000000001</v>
      </c>
      <c r="I544" s="158"/>
      <c r="L544" s="154"/>
      <c r="M544" s="159"/>
      <c r="T544" s="160"/>
      <c r="AT544" s="155" t="s">
        <v>138</v>
      </c>
      <c r="AU544" s="155" t="s">
        <v>90</v>
      </c>
      <c r="AV544" s="13" t="s">
        <v>90</v>
      </c>
      <c r="AW544" s="13" t="s">
        <v>36</v>
      </c>
      <c r="AX544" s="13" t="s">
        <v>80</v>
      </c>
      <c r="AY544" s="155" t="s">
        <v>127</v>
      </c>
    </row>
    <row r="545" spans="2:65" s="12" customFormat="1" ht="11.25">
      <c r="B545" s="148"/>
      <c r="D545" s="144" t="s">
        <v>138</v>
      </c>
      <c r="E545" s="149" t="s">
        <v>1</v>
      </c>
      <c r="F545" s="150" t="s">
        <v>149</v>
      </c>
      <c r="H545" s="149" t="s">
        <v>1</v>
      </c>
      <c r="I545" s="151"/>
      <c r="L545" s="148"/>
      <c r="M545" s="152"/>
      <c r="T545" s="153"/>
      <c r="AT545" s="149" t="s">
        <v>138</v>
      </c>
      <c r="AU545" s="149" t="s">
        <v>90</v>
      </c>
      <c r="AV545" s="12" t="s">
        <v>88</v>
      </c>
      <c r="AW545" s="12" t="s">
        <v>36</v>
      </c>
      <c r="AX545" s="12" t="s">
        <v>80</v>
      </c>
      <c r="AY545" s="149" t="s">
        <v>127</v>
      </c>
    </row>
    <row r="546" spans="2:65" s="13" customFormat="1" ht="11.25">
      <c r="B546" s="154"/>
      <c r="D546" s="144" t="s">
        <v>138</v>
      </c>
      <c r="E546" s="155" t="s">
        <v>1</v>
      </c>
      <c r="F546" s="156" t="s">
        <v>166</v>
      </c>
      <c r="H546" s="157">
        <v>2.4</v>
      </c>
      <c r="I546" s="158"/>
      <c r="L546" s="154"/>
      <c r="M546" s="159"/>
      <c r="T546" s="160"/>
      <c r="AT546" s="155" t="s">
        <v>138</v>
      </c>
      <c r="AU546" s="155" t="s">
        <v>90</v>
      </c>
      <c r="AV546" s="13" t="s">
        <v>90</v>
      </c>
      <c r="AW546" s="13" t="s">
        <v>36</v>
      </c>
      <c r="AX546" s="13" t="s">
        <v>80</v>
      </c>
      <c r="AY546" s="155" t="s">
        <v>127</v>
      </c>
    </row>
    <row r="547" spans="2:65" s="14" customFormat="1" ht="11.25">
      <c r="B547" s="161"/>
      <c r="D547" s="144" t="s">
        <v>138</v>
      </c>
      <c r="E547" s="162" t="s">
        <v>1</v>
      </c>
      <c r="F547" s="163" t="s">
        <v>151</v>
      </c>
      <c r="H547" s="164">
        <v>28.8</v>
      </c>
      <c r="I547" s="165"/>
      <c r="L547" s="161"/>
      <c r="M547" s="166"/>
      <c r="T547" s="167"/>
      <c r="AT547" s="162" t="s">
        <v>138</v>
      </c>
      <c r="AU547" s="162" t="s">
        <v>90</v>
      </c>
      <c r="AV547" s="14" t="s">
        <v>134</v>
      </c>
      <c r="AW547" s="14" t="s">
        <v>36</v>
      </c>
      <c r="AX547" s="14" t="s">
        <v>88</v>
      </c>
      <c r="AY547" s="162" t="s">
        <v>127</v>
      </c>
    </row>
    <row r="548" spans="2:65" s="1" customFormat="1" ht="24.2" customHeight="1">
      <c r="B548" s="31"/>
      <c r="C548" s="131" t="s">
        <v>459</v>
      </c>
      <c r="D548" s="131" t="s">
        <v>129</v>
      </c>
      <c r="E548" s="132" t="s">
        <v>460</v>
      </c>
      <c r="F548" s="133" t="s">
        <v>461</v>
      </c>
      <c r="G548" s="134" t="s">
        <v>132</v>
      </c>
      <c r="H548" s="135">
        <v>84.02</v>
      </c>
      <c r="I548" s="136"/>
      <c r="J548" s="137">
        <f>ROUND(I548*H548,2)</f>
        <v>0</v>
      </c>
      <c r="K548" s="133" t="s">
        <v>133</v>
      </c>
      <c r="L548" s="31"/>
      <c r="M548" s="138" t="s">
        <v>1</v>
      </c>
      <c r="N548" s="139" t="s">
        <v>45</v>
      </c>
      <c r="P548" s="140">
        <f>O548*H548</f>
        <v>0</v>
      </c>
      <c r="Q548" s="140">
        <v>6.0099999999999997E-3</v>
      </c>
      <c r="R548" s="140">
        <f>Q548*H548</f>
        <v>0.50496019999999997</v>
      </c>
      <c r="S548" s="140">
        <v>0</v>
      </c>
      <c r="T548" s="141">
        <f>S548*H548</f>
        <v>0</v>
      </c>
      <c r="AR548" s="142" t="s">
        <v>134</v>
      </c>
      <c r="AT548" s="142" t="s">
        <v>129</v>
      </c>
      <c r="AU548" s="142" t="s">
        <v>90</v>
      </c>
      <c r="AY548" s="16" t="s">
        <v>127</v>
      </c>
      <c r="BE548" s="143">
        <f>IF(N548="základní",J548,0)</f>
        <v>0</v>
      </c>
      <c r="BF548" s="143">
        <f>IF(N548="snížená",J548,0)</f>
        <v>0</v>
      </c>
      <c r="BG548" s="143">
        <f>IF(N548="zákl. přenesená",J548,0)</f>
        <v>0</v>
      </c>
      <c r="BH548" s="143">
        <f>IF(N548="sníž. přenesená",J548,0)</f>
        <v>0</v>
      </c>
      <c r="BI548" s="143">
        <f>IF(N548="nulová",J548,0)</f>
        <v>0</v>
      </c>
      <c r="BJ548" s="16" t="s">
        <v>88</v>
      </c>
      <c r="BK548" s="143">
        <f>ROUND(I548*H548,2)</f>
        <v>0</v>
      </c>
      <c r="BL548" s="16" t="s">
        <v>134</v>
      </c>
      <c r="BM548" s="142" t="s">
        <v>462</v>
      </c>
    </row>
    <row r="549" spans="2:65" s="1" customFormat="1" ht="19.5">
      <c r="B549" s="31"/>
      <c r="D549" s="144" t="s">
        <v>136</v>
      </c>
      <c r="F549" s="145" t="s">
        <v>463</v>
      </c>
      <c r="I549" s="146"/>
      <c r="L549" s="31"/>
      <c r="M549" s="147"/>
      <c r="T549" s="55"/>
      <c r="AT549" s="16" t="s">
        <v>136</v>
      </c>
      <c r="AU549" s="16" t="s">
        <v>90</v>
      </c>
    </row>
    <row r="550" spans="2:65" s="12" customFormat="1" ht="11.25">
      <c r="B550" s="148"/>
      <c r="D550" s="144" t="s">
        <v>138</v>
      </c>
      <c r="E550" s="149" t="s">
        <v>1</v>
      </c>
      <c r="F550" s="150" t="s">
        <v>157</v>
      </c>
      <c r="H550" s="149" t="s">
        <v>1</v>
      </c>
      <c r="I550" s="151"/>
      <c r="L550" s="148"/>
      <c r="M550" s="152"/>
      <c r="T550" s="153"/>
      <c r="AT550" s="149" t="s">
        <v>138</v>
      </c>
      <c r="AU550" s="149" t="s">
        <v>90</v>
      </c>
      <c r="AV550" s="12" t="s">
        <v>88</v>
      </c>
      <c r="AW550" s="12" t="s">
        <v>36</v>
      </c>
      <c r="AX550" s="12" t="s">
        <v>80</v>
      </c>
      <c r="AY550" s="149" t="s">
        <v>127</v>
      </c>
    </row>
    <row r="551" spans="2:65" s="12" customFormat="1" ht="11.25">
      <c r="B551" s="148"/>
      <c r="D551" s="144" t="s">
        <v>138</v>
      </c>
      <c r="E551" s="149" t="s">
        <v>1</v>
      </c>
      <c r="F551" s="150" t="s">
        <v>158</v>
      </c>
      <c r="H551" s="149" t="s">
        <v>1</v>
      </c>
      <c r="I551" s="151"/>
      <c r="L551" s="148"/>
      <c r="M551" s="152"/>
      <c r="T551" s="153"/>
      <c r="AT551" s="149" t="s">
        <v>138</v>
      </c>
      <c r="AU551" s="149" t="s">
        <v>90</v>
      </c>
      <c r="AV551" s="12" t="s">
        <v>88</v>
      </c>
      <c r="AW551" s="12" t="s">
        <v>36</v>
      </c>
      <c r="AX551" s="12" t="s">
        <v>80</v>
      </c>
      <c r="AY551" s="149" t="s">
        <v>127</v>
      </c>
    </row>
    <row r="552" spans="2:65" s="13" customFormat="1" ht="11.25">
      <c r="B552" s="154"/>
      <c r="D552" s="144" t="s">
        <v>138</v>
      </c>
      <c r="E552" s="155" t="s">
        <v>1</v>
      </c>
      <c r="F552" s="156" t="s">
        <v>159</v>
      </c>
      <c r="H552" s="157">
        <v>67.099999999999994</v>
      </c>
      <c r="I552" s="158"/>
      <c r="L552" s="154"/>
      <c r="M552" s="159"/>
      <c r="T552" s="160"/>
      <c r="AT552" s="155" t="s">
        <v>138</v>
      </c>
      <c r="AU552" s="155" t="s">
        <v>90</v>
      </c>
      <c r="AV552" s="13" t="s">
        <v>90</v>
      </c>
      <c r="AW552" s="13" t="s">
        <v>36</v>
      </c>
      <c r="AX552" s="13" t="s">
        <v>80</v>
      </c>
      <c r="AY552" s="155" t="s">
        <v>127</v>
      </c>
    </row>
    <row r="553" spans="2:65" s="12" customFormat="1" ht="11.25">
      <c r="B553" s="148"/>
      <c r="D553" s="144" t="s">
        <v>138</v>
      </c>
      <c r="E553" s="149" t="s">
        <v>1</v>
      </c>
      <c r="F553" s="150" t="s">
        <v>140</v>
      </c>
      <c r="H553" s="149" t="s">
        <v>1</v>
      </c>
      <c r="I553" s="151"/>
      <c r="L553" s="148"/>
      <c r="M553" s="152"/>
      <c r="T553" s="153"/>
      <c r="AT553" s="149" t="s">
        <v>138</v>
      </c>
      <c r="AU553" s="149" t="s">
        <v>90</v>
      </c>
      <c r="AV553" s="12" t="s">
        <v>88</v>
      </c>
      <c r="AW553" s="12" t="s">
        <v>36</v>
      </c>
      <c r="AX553" s="12" t="s">
        <v>80</v>
      </c>
      <c r="AY553" s="149" t="s">
        <v>127</v>
      </c>
    </row>
    <row r="554" spans="2:65" s="13" customFormat="1" ht="11.25">
      <c r="B554" s="154"/>
      <c r="D554" s="144" t="s">
        <v>138</v>
      </c>
      <c r="E554" s="155" t="s">
        <v>1</v>
      </c>
      <c r="F554" s="156" t="s">
        <v>160</v>
      </c>
      <c r="H554" s="157">
        <v>3.96</v>
      </c>
      <c r="I554" s="158"/>
      <c r="L554" s="154"/>
      <c r="M554" s="159"/>
      <c r="T554" s="160"/>
      <c r="AT554" s="155" t="s">
        <v>138</v>
      </c>
      <c r="AU554" s="155" t="s">
        <v>90</v>
      </c>
      <c r="AV554" s="13" t="s">
        <v>90</v>
      </c>
      <c r="AW554" s="13" t="s">
        <v>36</v>
      </c>
      <c r="AX554" s="13" t="s">
        <v>80</v>
      </c>
      <c r="AY554" s="155" t="s">
        <v>127</v>
      </c>
    </row>
    <row r="555" spans="2:65" s="12" customFormat="1" ht="11.25">
      <c r="B555" s="148"/>
      <c r="D555" s="144" t="s">
        <v>138</v>
      </c>
      <c r="E555" s="149" t="s">
        <v>1</v>
      </c>
      <c r="F555" s="150" t="s">
        <v>161</v>
      </c>
      <c r="H555" s="149" t="s">
        <v>1</v>
      </c>
      <c r="I555" s="151"/>
      <c r="L555" s="148"/>
      <c r="M555" s="152"/>
      <c r="T555" s="153"/>
      <c r="AT555" s="149" t="s">
        <v>138</v>
      </c>
      <c r="AU555" s="149" t="s">
        <v>90</v>
      </c>
      <c r="AV555" s="12" t="s">
        <v>88</v>
      </c>
      <c r="AW555" s="12" t="s">
        <v>36</v>
      </c>
      <c r="AX555" s="12" t="s">
        <v>80</v>
      </c>
      <c r="AY555" s="149" t="s">
        <v>127</v>
      </c>
    </row>
    <row r="556" spans="2:65" s="13" customFormat="1" ht="11.25">
      <c r="B556" s="154"/>
      <c r="D556" s="144" t="s">
        <v>138</v>
      </c>
      <c r="E556" s="155" t="s">
        <v>1</v>
      </c>
      <c r="F556" s="156" t="s">
        <v>160</v>
      </c>
      <c r="H556" s="157">
        <v>3.96</v>
      </c>
      <c r="I556" s="158"/>
      <c r="L556" s="154"/>
      <c r="M556" s="159"/>
      <c r="T556" s="160"/>
      <c r="AT556" s="155" t="s">
        <v>138</v>
      </c>
      <c r="AU556" s="155" t="s">
        <v>90</v>
      </c>
      <c r="AV556" s="13" t="s">
        <v>90</v>
      </c>
      <c r="AW556" s="13" t="s">
        <v>36</v>
      </c>
      <c r="AX556" s="13" t="s">
        <v>80</v>
      </c>
      <c r="AY556" s="155" t="s">
        <v>127</v>
      </c>
    </row>
    <row r="557" spans="2:65" s="12" customFormat="1" ht="11.25">
      <c r="B557" s="148"/>
      <c r="D557" s="144" t="s">
        <v>138</v>
      </c>
      <c r="E557" s="149" t="s">
        <v>1</v>
      </c>
      <c r="F557" s="150" t="s">
        <v>162</v>
      </c>
      <c r="H557" s="149" t="s">
        <v>1</v>
      </c>
      <c r="I557" s="151"/>
      <c r="L557" s="148"/>
      <c r="M557" s="152"/>
      <c r="T557" s="153"/>
      <c r="AT557" s="149" t="s">
        <v>138</v>
      </c>
      <c r="AU557" s="149" t="s">
        <v>90</v>
      </c>
      <c r="AV557" s="12" t="s">
        <v>88</v>
      </c>
      <c r="AW557" s="12" t="s">
        <v>36</v>
      </c>
      <c r="AX557" s="12" t="s">
        <v>80</v>
      </c>
      <c r="AY557" s="149" t="s">
        <v>127</v>
      </c>
    </row>
    <row r="558" spans="2:65" s="13" customFormat="1" ht="11.25">
      <c r="B558" s="154"/>
      <c r="D558" s="144" t="s">
        <v>138</v>
      </c>
      <c r="E558" s="155" t="s">
        <v>1</v>
      </c>
      <c r="F558" s="156" t="s">
        <v>163</v>
      </c>
      <c r="H558" s="157">
        <v>5.5</v>
      </c>
      <c r="I558" s="158"/>
      <c r="L558" s="154"/>
      <c r="M558" s="159"/>
      <c r="T558" s="160"/>
      <c r="AT558" s="155" t="s">
        <v>138</v>
      </c>
      <c r="AU558" s="155" t="s">
        <v>90</v>
      </c>
      <c r="AV558" s="13" t="s">
        <v>90</v>
      </c>
      <c r="AW558" s="13" t="s">
        <v>36</v>
      </c>
      <c r="AX558" s="13" t="s">
        <v>80</v>
      </c>
      <c r="AY558" s="155" t="s">
        <v>127</v>
      </c>
    </row>
    <row r="559" spans="2:65" s="12" customFormat="1" ht="11.25">
      <c r="B559" s="148"/>
      <c r="D559" s="144" t="s">
        <v>138</v>
      </c>
      <c r="E559" s="149" t="s">
        <v>1</v>
      </c>
      <c r="F559" s="150" t="s">
        <v>164</v>
      </c>
      <c r="H559" s="149" t="s">
        <v>1</v>
      </c>
      <c r="I559" s="151"/>
      <c r="L559" s="148"/>
      <c r="M559" s="152"/>
      <c r="T559" s="153"/>
      <c r="AT559" s="149" t="s">
        <v>138</v>
      </c>
      <c r="AU559" s="149" t="s">
        <v>90</v>
      </c>
      <c r="AV559" s="12" t="s">
        <v>88</v>
      </c>
      <c r="AW559" s="12" t="s">
        <v>36</v>
      </c>
      <c r="AX559" s="12" t="s">
        <v>80</v>
      </c>
      <c r="AY559" s="149" t="s">
        <v>127</v>
      </c>
    </row>
    <row r="560" spans="2:65" s="13" customFormat="1" ht="11.25">
      <c r="B560" s="154"/>
      <c r="D560" s="144" t="s">
        <v>138</v>
      </c>
      <c r="E560" s="155" t="s">
        <v>1</v>
      </c>
      <c r="F560" s="156" t="s">
        <v>165</v>
      </c>
      <c r="H560" s="157">
        <v>1.1000000000000001</v>
      </c>
      <c r="I560" s="158"/>
      <c r="L560" s="154"/>
      <c r="M560" s="159"/>
      <c r="T560" s="160"/>
      <c r="AT560" s="155" t="s">
        <v>138</v>
      </c>
      <c r="AU560" s="155" t="s">
        <v>90</v>
      </c>
      <c r="AV560" s="13" t="s">
        <v>90</v>
      </c>
      <c r="AW560" s="13" t="s">
        <v>36</v>
      </c>
      <c r="AX560" s="13" t="s">
        <v>80</v>
      </c>
      <c r="AY560" s="155" t="s">
        <v>127</v>
      </c>
    </row>
    <row r="561" spans="2:65" s="12" customFormat="1" ht="11.25">
      <c r="B561" s="148"/>
      <c r="D561" s="144" t="s">
        <v>138</v>
      </c>
      <c r="E561" s="149" t="s">
        <v>1</v>
      </c>
      <c r="F561" s="150" t="s">
        <v>149</v>
      </c>
      <c r="H561" s="149" t="s">
        <v>1</v>
      </c>
      <c r="I561" s="151"/>
      <c r="L561" s="148"/>
      <c r="M561" s="152"/>
      <c r="T561" s="153"/>
      <c r="AT561" s="149" t="s">
        <v>138</v>
      </c>
      <c r="AU561" s="149" t="s">
        <v>90</v>
      </c>
      <c r="AV561" s="12" t="s">
        <v>88</v>
      </c>
      <c r="AW561" s="12" t="s">
        <v>36</v>
      </c>
      <c r="AX561" s="12" t="s">
        <v>80</v>
      </c>
      <c r="AY561" s="149" t="s">
        <v>127</v>
      </c>
    </row>
    <row r="562" spans="2:65" s="13" customFormat="1" ht="11.25">
      <c r="B562" s="154"/>
      <c r="D562" s="144" t="s">
        <v>138</v>
      </c>
      <c r="E562" s="155" t="s">
        <v>1</v>
      </c>
      <c r="F562" s="156" t="s">
        <v>166</v>
      </c>
      <c r="H562" s="157">
        <v>2.4</v>
      </c>
      <c r="I562" s="158"/>
      <c r="L562" s="154"/>
      <c r="M562" s="159"/>
      <c r="T562" s="160"/>
      <c r="AT562" s="155" t="s">
        <v>138</v>
      </c>
      <c r="AU562" s="155" t="s">
        <v>90</v>
      </c>
      <c r="AV562" s="13" t="s">
        <v>90</v>
      </c>
      <c r="AW562" s="13" t="s">
        <v>36</v>
      </c>
      <c r="AX562" s="13" t="s">
        <v>80</v>
      </c>
      <c r="AY562" s="155" t="s">
        <v>127</v>
      </c>
    </row>
    <row r="563" spans="2:65" s="14" customFormat="1" ht="11.25">
      <c r="B563" s="161"/>
      <c r="D563" s="144" t="s">
        <v>138</v>
      </c>
      <c r="E563" s="162" t="s">
        <v>1</v>
      </c>
      <c r="F563" s="163" t="s">
        <v>151</v>
      </c>
      <c r="H563" s="164">
        <v>84.019999999999982</v>
      </c>
      <c r="I563" s="165"/>
      <c r="L563" s="161"/>
      <c r="M563" s="166"/>
      <c r="T563" s="167"/>
      <c r="AT563" s="162" t="s">
        <v>138</v>
      </c>
      <c r="AU563" s="162" t="s">
        <v>90</v>
      </c>
      <c r="AV563" s="14" t="s">
        <v>134</v>
      </c>
      <c r="AW563" s="14" t="s">
        <v>36</v>
      </c>
      <c r="AX563" s="14" t="s">
        <v>88</v>
      </c>
      <c r="AY563" s="162" t="s">
        <v>127</v>
      </c>
    </row>
    <row r="564" spans="2:65" s="1" customFormat="1" ht="24.2" customHeight="1">
      <c r="B564" s="31"/>
      <c r="C564" s="131" t="s">
        <v>464</v>
      </c>
      <c r="D564" s="131" t="s">
        <v>129</v>
      </c>
      <c r="E564" s="132" t="s">
        <v>465</v>
      </c>
      <c r="F564" s="133" t="s">
        <v>466</v>
      </c>
      <c r="G564" s="134" t="s">
        <v>132</v>
      </c>
      <c r="H564" s="135">
        <v>490</v>
      </c>
      <c r="I564" s="136"/>
      <c r="J564" s="137">
        <f>ROUND(I564*H564,2)</f>
        <v>0</v>
      </c>
      <c r="K564" s="133" t="s">
        <v>133</v>
      </c>
      <c r="L564" s="31"/>
      <c r="M564" s="138" t="s">
        <v>1</v>
      </c>
      <c r="N564" s="139" t="s">
        <v>45</v>
      </c>
      <c r="P564" s="140">
        <f>O564*H564</f>
        <v>0</v>
      </c>
      <c r="Q564" s="140">
        <v>7.1000000000000002E-4</v>
      </c>
      <c r="R564" s="140">
        <f>Q564*H564</f>
        <v>0.34789999999999999</v>
      </c>
      <c r="S564" s="140">
        <v>0</v>
      </c>
      <c r="T564" s="141">
        <f>S564*H564</f>
        <v>0</v>
      </c>
      <c r="AR564" s="142" t="s">
        <v>134</v>
      </c>
      <c r="AT564" s="142" t="s">
        <v>129</v>
      </c>
      <c r="AU564" s="142" t="s">
        <v>90</v>
      </c>
      <c r="AY564" s="16" t="s">
        <v>127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6" t="s">
        <v>88</v>
      </c>
      <c r="BK564" s="143">
        <f>ROUND(I564*H564,2)</f>
        <v>0</v>
      </c>
      <c r="BL564" s="16" t="s">
        <v>134</v>
      </c>
      <c r="BM564" s="142" t="s">
        <v>467</v>
      </c>
    </row>
    <row r="565" spans="2:65" s="1" customFormat="1" ht="19.5">
      <c r="B565" s="31"/>
      <c r="D565" s="144" t="s">
        <v>136</v>
      </c>
      <c r="F565" s="145" t="s">
        <v>468</v>
      </c>
      <c r="I565" s="146"/>
      <c r="L565" s="31"/>
      <c r="M565" s="147"/>
      <c r="T565" s="55"/>
      <c r="AT565" s="16" t="s">
        <v>136</v>
      </c>
      <c r="AU565" s="16" t="s">
        <v>90</v>
      </c>
    </row>
    <row r="566" spans="2:65" s="12" customFormat="1" ht="11.25">
      <c r="B566" s="148"/>
      <c r="D566" s="144" t="s">
        <v>138</v>
      </c>
      <c r="E566" s="149" t="s">
        <v>1</v>
      </c>
      <c r="F566" s="150" t="s">
        <v>157</v>
      </c>
      <c r="H566" s="149" t="s">
        <v>1</v>
      </c>
      <c r="I566" s="151"/>
      <c r="L566" s="148"/>
      <c r="M566" s="152"/>
      <c r="T566" s="153"/>
      <c r="AT566" s="149" t="s">
        <v>138</v>
      </c>
      <c r="AU566" s="149" t="s">
        <v>90</v>
      </c>
      <c r="AV566" s="12" t="s">
        <v>88</v>
      </c>
      <c r="AW566" s="12" t="s">
        <v>36</v>
      </c>
      <c r="AX566" s="12" t="s">
        <v>80</v>
      </c>
      <c r="AY566" s="149" t="s">
        <v>127</v>
      </c>
    </row>
    <row r="567" spans="2:65" s="12" customFormat="1" ht="11.25">
      <c r="B567" s="148"/>
      <c r="D567" s="144" t="s">
        <v>138</v>
      </c>
      <c r="E567" s="149" t="s">
        <v>1</v>
      </c>
      <c r="F567" s="150" t="s">
        <v>187</v>
      </c>
      <c r="H567" s="149" t="s">
        <v>1</v>
      </c>
      <c r="I567" s="151"/>
      <c r="L567" s="148"/>
      <c r="M567" s="152"/>
      <c r="T567" s="153"/>
      <c r="AT567" s="149" t="s">
        <v>138</v>
      </c>
      <c r="AU567" s="149" t="s">
        <v>90</v>
      </c>
      <c r="AV567" s="12" t="s">
        <v>88</v>
      </c>
      <c r="AW567" s="12" t="s">
        <v>36</v>
      </c>
      <c r="AX567" s="12" t="s">
        <v>80</v>
      </c>
      <c r="AY567" s="149" t="s">
        <v>127</v>
      </c>
    </row>
    <row r="568" spans="2:65" s="13" customFormat="1" ht="11.25">
      <c r="B568" s="154"/>
      <c r="D568" s="144" t="s">
        <v>138</v>
      </c>
      <c r="E568" s="155" t="s">
        <v>1</v>
      </c>
      <c r="F568" s="156" t="s">
        <v>188</v>
      </c>
      <c r="H568" s="157">
        <v>490</v>
      </c>
      <c r="I568" s="158"/>
      <c r="L568" s="154"/>
      <c r="M568" s="159"/>
      <c r="T568" s="160"/>
      <c r="AT568" s="155" t="s">
        <v>138</v>
      </c>
      <c r="AU568" s="155" t="s">
        <v>90</v>
      </c>
      <c r="AV568" s="13" t="s">
        <v>90</v>
      </c>
      <c r="AW568" s="13" t="s">
        <v>36</v>
      </c>
      <c r="AX568" s="13" t="s">
        <v>80</v>
      </c>
      <c r="AY568" s="155" t="s">
        <v>127</v>
      </c>
    </row>
    <row r="569" spans="2:65" s="14" customFormat="1" ht="11.25">
      <c r="B569" s="161"/>
      <c r="D569" s="144" t="s">
        <v>138</v>
      </c>
      <c r="E569" s="162" t="s">
        <v>1</v>
      </c>
      <c r="F569" s="163" t="s">
        <v>151</v>
      </c>
      <c r="H569" s="164">
        <v>490</v>
      </c>
      <c r="I569" s="165"/>
      <c r="L569" s="161"/>
      <c r="M569" s="166"/>
      <c r="T569" s="167"/>
      <c r="AT569" s="162" t="s">
        <v>138</v>
      </c>
      <c r="AU569" s="162" t="s">
        <v>90</v>
      </c>
      <c r="AV569" s="14" t="s">
        <v>134</v>
      </c>
      <c r="AW569" s="14" t="s">
        <v>36</v>
      </c>
      <c r="AX569" s="14" t="s">
        <v>88</v>
      </c>
      <c r="AY569" s="162" t="s">
        <v>127</v>
      </c>
    </row>
    <row r="570" spans="2:65" s="1" customFormat="1" ht="33" customHeight="1">
      <c r="B570" s="31"/>
      <c r="C570" s="131" t="s">
        <v>469</v>
      </c>
      <c r="D570" s="131" t="s">
        <v>129</v>
      </c>
      <c r="E570" s="132" t="s">
        <v>470</v>
      </c>
      <c r="F570" s="133" t="s">
        <v>471</v>
      </c>
      <c r="G570" s="134" t="s">
        <v>132</v>
      </c>
      <c r="H570" s="135">
        <v>490</v>
      </c>
      <c r="I570" s="136"/>
      <c r="J570" s="137">
        <f>ROUND(I570*H570,2)</f>
        <v>0</v>
      </c>
      <c r="K570" s="133" t="s">
        <v>133</v>
      </c>
      <c r="L570" s="31"/>
      <c r="M570" s="138" t="s">
        <v>1</v>
      </c>
      <c r="N570" s="139" t="s">
        <v>45</v>
      </c>
      <c r="P570" s="140">
        <f>O570*H570</f>
        <v>0</v>
      </c>
      <c r="Q570" s="140">
        <v>0</v>
      </c>
      <c r="R570" s="140">
        <f>Q570*H570</f>
        <v>0</v>
      </c>
      <c r="S570" s="140">
        <v>0</v>
      </c>
      <c r="T570" s="141">
        <f>S570*H570</f>
        <v>0</v>
      </c>
      <c r="AR570" s="142" t="s">
        <v>134</v>
      </c>
      <c r="AT570" s="142" t="s">
        <v>129</v>
      </c>
      <c r="AU570" s="142" t="s">
        <v>90</v>
      </c>
      <c r="AY570" s="16" t="s">
        <v>127</v>
      </c>
      <c r="BE570" s="143">
        <f>IF(N570="základní",J570,0)</f>
        <v>0</v>
      </c>
      <c r="BF570" s="143">
        <f>IF(N570="snížená",J570,0)</f>
        <v>0</v>
      </c>
      <c r="BG570" s="143">
        <f>IF(N570="zákl. přenesená",J570,0)</f>
        <v>0</v>
      </c>
      <c r="BH570" s="143">
        <f>IF(N570="sníž. přenesená",J570,0)</f>
        <v>0</v>
      </c>
      <c r="BI570" s="143">
        <f>IF(N570="nulová",J570,0)</f>
        <v>0</v>
      </c>
      <c r="BJ570" s="16" t="s">
        <v>88</v>
      </c>
      <c r="BK570" s="143">
        <f>ROUND(I570*H570,2)</f>
        <v>0</v>
      </c>
      <c r="BL570" s="16" t="s">
        <v>134</v>
      </c>
      <c r="BM570" s="142" t="s">
        <v>472</v>
      </c>
    </row>
    <row r="571" spans="2:65" s="1" customFormat="1" ht="29.25">
      <c r="B571" s="31"/>
      <c r="D571" s="144" t="s">
        <v>136</v>
      </c>
      <c r="F571" s="145" t="s">
        <v>473</v>
      </c>
      <c r="I571" s="146"/>
      <c r="L571" s="31"/>
      <c r="M571" s="147"/>
      <c r="T571" s="55"/>
      <c r="AT571" s="16" t="s">
        <v>136</v>
      </c>
      <c r="AU571" s="16" t="s">
        <v>90</v>
      </c>
    </row>
    <row r="572" spans="2:65" s="12" customFormat="1" ht="11.25">
      <c r="B572" s="148"/>
      <c r="D572" s="144" t="s">
        <v>138</v>
      </c>
      <c r="E572" s="149" t="s">
        <v>1</v>
      </c>
      <c r="F572" s="150" t="s">
        <v>157</v>
      </c>
      <c r="H572" s="149" t="s">
        <v>1</v>
      </c>
      <c r="I572" s="151"/>
      <c r="L572" s="148"/>
      <c r="M572" s="152"/>
      <c r="T572" s="153"/>
      <c r="AT572" s="149" t="s">
        <v>138</v>
      </c>
      <c r="AU572" s="149" t="s">
        <v>90</v>
      </c>
      <c r="AV572" s="12" t="s">
        <v>88</v>
      </c>
      <c r="AW572" s="12" t="s">
        <v>36</v>
      </c>
      <c r="AX572" s="12" t="s">
        <v>80</v>
      </c>
      <c r="AY572" s="149" t="s">
        <v>127</v>
      </c>
    </row>
    <row r="573" spans="2:65" s="12" customFormat="1" ht="11.25">
      <c r="B573" s="148"/>
      <c r="D573" s="144" t="s">
        <v>138</v>
      </c>
      <c r="E573" s="149" t="s">
        <v>1</v>
      </c>
      <c r="F573" s="150" t="s">
        <v>187</v>
      </c>
      <c r="H573" s="149" t="s">
        <v>1</v>
      </c>
      <c r="I573" s="151"/>
      <c r="L573" s="148"/>
      <c r="M573" s="152"/>
      <c r="T573" s="153"/>
      <c r="AT573" s="149" t="s">
        <v>138</v>
      </c>
      <c r="AU573" s="149" t="s">
        <v>90</v>
      </c>
      <c r="AV573" s="12" t="s">
        <v>88</v>
      </c>
      <c r="AW573" s="12" t="s">
        <v>36</v>
      </c>
      <c r="AX573" s="12" t="s">
        <v>80</v>
      </c>
      <c r="AY573" s="149" t="s">
        <v>127</v>
      </c>
    </row>
    <row r="574" spans="2:65" s="13" customFormat="1" ht="11.25">
      <c r="B574" s="154"/>
      <c r="D574" s="144" t="s">
        <v>138</v>
      </c>
      <c r="E574" s="155" t="s">
        <v>1</v>
      </c>
      <c r="F574" s="156" t="s">
        <v>188</v>
      </c>
      <c r="H574" s="157">
        <v>490</v>
      </c>
      <c r="I574" s="158"/>
      <c r="L574" s="154"/>
      <c r="M574" s="159"/>
      <c r="T574" s="160"/>
      <c r="AT574" s="155" t="s">
        <v>138</v>
      </c>
      <c r="AU574" s="155" t="s">
        <v>90</v>
      </c>
      <c r="AV574" s="13" t="s">
        <v>90</v>
      </c>
      <c r="AW574" s="13" t="s">
        <v>36</v>
      </c>
      <c r="AX574" s="13" t="s">
        <v>80</v>
      </c>
      <c r="AY574" s="155" t="s">
        <v>127</v>
      </c>
    </row>
    <row r="575" spans="2:65" s="14" customFormat="1" ht="11.25">
      <c r="B575" s="161"/>
      <c r="D575" s="144" t="s">
        <v>138</v>
      </c>
      <c r="E575" s="162" t="s">
        <v>1</v>
      </c>
      <c r="F575" s="163" t="s">
        <v>151</v>
      </c>
      <c r="H575" s="164">
        <v>490</v>
      </c>
      <c r="I575" s="165"/>
      <c r="L575" s="161"/>
      <c r="M575" s="166"/>
      <c r="T575" s="167"/>
      <c r="AT575" s="162" t="s">
        <v>138</v>
      </c>
      <c r="AU575" s="162" t="s">
        <v>90</v>
      </c>
      <c r="AV575" s="14" t="s">
        <v>134</v>
      </c>
      <c r="AW575" s="14" t="s">
        <v>36</v>
      </c>
      <c r="AX575" s="14" t="s">
        <v>88</v>
      </c>
      <c r="AY575" s="162" t="s">
        <v>127</v>
      </c>
    </row>
    <row r="576" spans="2:65" s="1" customFormat="1" ht="24.2" customHeight="1">
      <c r="B576" s="31"/>
      <c r="C576" s="131" t="s">
        <v>474</v>
      </c>
      <c r="D576" s="131" t="s">
        <v>129</v>
      </c>
      <c r="E576" s="132" t="s">
        <v>475</v>
      </c>
      <c r="F576" s="133" t="s">
        <v>476</v>
      </c>
      <c r="G576" s="134" t="s">
        <v>132</v>
      </c>
      <c r="H576" s="135">
        <v>2.1</v>
      </c>
      <c r="I576" s="136"/>
      <c r="J576" s="137">
        <f>ROUND(I576*H576,2)</f>
        <v>0</v>
      </c>
      <c r="K576" s="133" t="s">
        <v>133</v>
      </c>
      <c r="L576" s="31"/>
      <c r="M576" s="138" t="s">
        <v>1</v>
      </c>
      <c r="N576" s="139" t="s">
        <v>45</v>
      </c>
      <c r="P576" s="140">
        <f>O576*H576</f>
        <v>0</v>
      </c>
      <c r="Q576" s="140">
        <v>0.11162</v>
      </c>
      <c r="R576" s="140">
        <f>Q576*H576</f>
        <v>0.234402</v>
      </c>
      <c r="S576" s="140">
        <v>0</v>
      </c>
      <c r="T576" s="141">
        <f>S576*H576</f>
        <v>0</v>
      </c>
      <c r="AR576" s="142" t="s">
        <v>134</v>
      </c>
      <c r="AT576" s="142" t="s">
        <v>129</v>
      </c>
      <c r="AU576" s="142" t="s">
        <v>90</v>
      </c>
      <c r="AY576" s="16" t="s">
        <v>127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88</v>
      </c>
      <c r="BK576" s="143">
        <f>ROUND(I576*H576,2)</f>
        <v>0</v>
      </c>
      <c r="BL576" s="16" t="s">
        <v>134</v>
      </c>
      <c r="BM576" s="142" t="s">
        <v>477</v>
      </c>
    </row>
    <row r="577" spans="2:65" s="1" customFormat="1" ht="48.75">
      <c r="B577" s="31"/>
      <c r="D577" s="144" t="s">
        <v>136</v>
      </c>
      <c r="F577" s="145" t="s">
        <v>478</v>
      </c>
      <c r="I577" s="146"/>
      <c r="L577" s="31"/>
      <c r="M577" s="147"/>
      <c r="T577" s="55"/>
      <c r="AT577" s="16" t="s">
        <v>136</v>
      </c>
      <c r="AU577" s="16" t="s">
        <v>90</v>
      </c>
    </row>
    <row r="578" spans="2:65" s="12" customFormat="1" ht="11.25">
      <c r="B578" s="148"/>
      <c r="D578" s="144" t="s">
        <v>138</v>
      </c>
      <c r="E578" s="149" t="s">
        <v>1</v>
      </c>
      <c r="F578" s="150" t="s">
        <v>139</v>
      </c>
      <c r="H578" s="149" t="s">
        <v>1</v>
      </c>
      <c r="I578" s="151"/>
      <c r="L578" s="148"/>
      <c r="M578" s="152"/>
      <c r="T578" s="153"/>
      <c r="AT578" s="149" t="s">
        <v>138</v>
      </c>
      <c r="AU578" s="149" t="s">
        <v>90</v>
      </c>
      <c r="AV578" s="12" t="s">
        <v>88</v>
      </c>
      <c r="AW578" s="12" t="s">
        <v>36</v>
      </c>
      <c r="AX578" s="12" t="s">
        <v>80</v>
      </c>
      <c r="AY578" s="149" t="s">
        <v>127</v>
      </c>
    </row>
    <row r="579" spans="2:65" s="12" customFormat="1" ht="11.25">
      <c r="B579" s="148"/>
      <c r="D579" s="144" t="s">
        <v>138</v>
      </c>
      <c r="E579" s="149" t="s">
        <v>1</v>
      </c>
      <c r="F579" s="150" t="s">
        <v>140</v>
      </c>
      <c r="H579" s="149" t="s">
        <v>1</v>
      </c>
      <c r="I579" s="151"/>
      <c r="L579" s="148"/>
      <c r="M579" s="152"/>
      <c r="T579" s="153"/>
      <c r="AT579" s="149" t="s">
        <v>138</v>
      </c>
      <c r="AU579" s="149" t="s">
        <v>90</v>
      </c>
      <c r="AV579" s="12" t="s">
        <v>88</v>
      </c>
      <c r="AW579" s="12" t="s">
        <v>36</v>
      </c>
      <c r="AX579" s="12" t="s">
        <v>80</v>
      </c>
      <c r="AY579" s="149" t="s">
        <v>127</v>
      </c>
    </row>
    <row r="580" spans="2:65" s="13" customFormat="1" ht="11.25">
      <c r="B580" s="154"/>
      <c r="D580" s="144" t="s">
        <v>138</v>
      </c>
      <c r="E580" s="155" t="s">
        <v>1</v>
      </c>
      <c r="F580" s="156" t="s">
        <v>141</v>
      </c>
      <c r="H580" s="157">
        <v>2.1</v>
      </c>
      <c r="I580" s="158"/>
      <c r="L580" s="154"/>
      <c r="M580" s="159"/>
      <c r="T580" s="160"/>
      <c r="AT580" s="155" t="s">
        <v>138</v>
      </c>
      <c r="AU580" s="155" t="s">
        <v>90</v>
      </c>
      <c r="AV580" s="13" t="s">
        <v>90</v>
      </c>
      <c r="AW580" s="13" t="s">
        <v>36</v>
      </c>
      <c r="AX580" s="13" t="s">
        <v>88</v>
      </c>
      <c r="AY580" s="155" t="s">
        <v>127</v>
      </c>
    </row>
    <row r="581" spans="2:65" s="1" customFormat="1" ht="16.5" customHeight="1">
      <c r="B581" s="31"/>
      <c r="C581" s="168" t="s">
        <v>479</v>
      </c>
      <c r="D581" s="168" t="s">
        <v>352</v>
      </c>
      <c r="E581" s="169" t="s">
        <v>480</v>
      </c>
      <c r="F581" s="170" t="s">
        <v>481</v>
      </c>
      <c r="G581" s="171" t="s">
        <v>132</v>
      </c>
      <c r="H581" s="172">
        <v>2.1</v>
      </c>
      <c r="I581" s="173"/>
      <c r="J581" s="174">
        <f>ROUND(I581*H581,2)</f>
        <v>0</v>
      </c>
      <c r="K581" s="170" t="s">
        <v>1</v>
      </c>
      <c r="L581" s="175"/>
      <c r="M581" s="176" t="s">
        <v>1</v>
      </c>
      <c r="N581" s="177" t="s">
        <v>45</v>
      </c>
      <c r="P581" s="140">
        <f>O581*H581</f>
        <v>0</v>
      </c>
      <c r="Q581" s="140">
        <v>0.152</v>
      </c>
      <c r="R581" s="140">
        <f>Q581*H581</f>
        <v>0.31919999999999998</v>
      </c>
      <c r="S581" s="140">
        <v>0</v>
      </c>
      <c r="T581" s="141">
        <f>S581*H581</f>
        <v>0</v>
      </c>
      <c r="AR581" s="142" t="s">
        <v>189</v>
      </c>
      <c r="AT581" s="142" t="s">
        <v>352</v>
      </c>
      <c r="AU581" s="142" t="s">
        <v>90</v>
      </c>
      <c r="AY581" s="16" t="s">
        <v>127</v>
      </c>
      <c r="BE581" s="143">
        <f>IF(N581="základní",J581,0)</f>
        <v>0</v>
      </c>
      <c r="BF581" s="143">
        <f>IF(N581="snížená",J581,0)</f>
        <v>0</v>
      </c>
      <c r="BG581" s="143">
        <f>IF(N581="zákl. přenesená",J581,0)</f>
        <v>0</v>
      </c>
      <c r="BH581" s="143">
        <f>IF(N581="sníž. přenesená",J581,0)</f>
        <v>0</v>
      </c>
      <c r="BI581" s="143">
        <f>IF(N581="nulová",J581,0)</f>
        <v>0</v>
      </c>
      <c r="BJ581" s="16" t="s">
        <v>88</v>
      </c>
      <c r="BK581" s="143">
        <f>ROUND(I581*H581,2)</f>
        <v>0</v>
      </c>
      <c r="BL581" s="16" t="s">
        <v>134</v>
      </c>
      <c r="BM581" s="142" t="s">
        <v>482</v>
      </c>
    </row>
    <row r="582" spans="2:65" s="1" customFormat="1" ht="11.25">
      <c r="B582" s="31"/>
      <c r="D582" s="144" t="s">
        <v>136</v>
      </c>
      <c r="F582" s="145" t="s">
        <v>483</v>
      </c>
      <c r="I582" s="146"/>
      <c r="L582" s="31"/>
      <c r="M582" s="147"/>
      <c r="T582" s="55"/>
      <c r="AT582" s="16" t="s">
        <v>136</v>
      </c>
      <c r="AU582" s="16" t="s">
        <v>90</v>
      </c>
    </row>
    <row r="583" spans="2:65" s="12" customFormat="1" ht="11.25">
      <c r="B583" s="148"/>
      <c r="D583" s="144" t="s">
        <v>138</v>
      </c>
      <c r="E583" s="149" t="s">
        <v>1</v>
      </c>
      <c r="F583" s="150" t="s">
        <v>139</v>
      </c>
      <c r="H583" s="149" t="s">
        <v>1</v>
      </c>
      <c r="I583" s="151"/>
      <c r="L583" s="148"/>
      <c r="M583" s="152"/>
      <c r="T583" s="153"/>
      <c r="AT583" s="149" t="s">
        <v>138</v>
      </c>
      <c r="AU583" s="149" t="s">
        <v>90</v>
      </c>
      <c r="AV583" s="12" t="s">
        <v>88</v>
      </c>
      <c r="AW583" s="12" t="s">
        <v>36</v>
      </c>
      <c r="AX583" s="12" t="s">
        <v>80</v>
      </c>
      <c r="AY583" s="149" t="s">
        <v>127</v>
      </c>
    </row>
    <row r="584" spans="2:65" s="12" customFormat="1" ht="11.25">
      <c r="B584" s="148"/>
      <c r="D584" s="144" t="s">
        <v>138</v>
      </c>
      <c r="E584" s="149" t="s">
        <v>1</v>
      </c>
      <c r="F584" s="150" t="s">
        <v>140</v>
      </c>
      <c r="H584" s="149" t="s">
        <v>1</v>
      </c>
      <c r="I584" s="151"/>
      <c r="L584" s="148"/>
      <c r="M584" s="152"/>
      <c r="T584" s="153"/>
      <c r="AT584" s="149" t="s">
        <v>138</v>
      </c>
      <c r="AU584" s="149" t="s">
        <v>90</v>
      </c>
      <c r="AV584" s="12" t="s">
        <v>88</v>
      </c>
      <c r="AW584" s="12" t="s">
        <v>36</v>
      </c>
      <c r="AX584" s="12" t="s">
        <v>80</v>
      </c>
      <c r="AY584" s="149" t="s">
        <v>127</v>
      </c>
    </row>
    <row r="585" spans="2:65" s="13" customFormat="1" ht="11.25">
      <c r="B585" s="154"/>
      <c r="D585" s="144" t="s">
        <v>138</v>
      </c>
      <c r="E585" s="155" t="s">
        <v>1</v>
      </c>
      <c r="F585" s="156" t="s">
        <v>141</v>
      </c>
      <c r="H585" s="157">
        <v>2.1</v>
      </c>
      <c r="I585" s="158"/>
      <c r="L585" s="154"/>
      <c r="M585" s="159"/>
      <c r="T585" s="160"/>
      <c r="AT585" s="155" t="s">
        <v>138</v>
      </c>
      <c r="AU585" s="155" t="s">
        <v>90</v>
      </c>
      <c r="AV585" s="13" t="s">
        <v>90</v>
      </c>
      <c r="AW585" s="13" t="s">
        <v>36</v>
      </c>
      <c r="AX585" s="13" t="s">
        <v>88</v>
      </c>
      <c r="AY585" s="155" t="s">
        <v>127</v>
      </c>
    </row>
    <row r="586" spans="2:65" s="1" customFormat="1" ht="24.2" customHeight="1">
      <c r="B586" s="31"/>
      <c r="C586" s="131" t="s">
        <v>484</v>
      </c>
      <c r="D586" s="131" t="s">
        <v>129</v>
      </c>
      <c r="E586" s="132" t="s">
        <v>485</v>
      </c>
      <c r="F586" s="133" t="s">
        <v>486</v>
      </c>
      <c r="G586" s="134" t="s">
        <v>132</v>
      </c>
      <c r="H586" s="135">
        <v>53.7</v>
      </c>
      <c r="I586" s="136"/>
      <c r="J586" s="137">
        <f>ROUND(I586*H586,2)</f>
        <v>0</v>
      </c>
      <c r="K586" s="133" t="s">
        <v>133</v>
      </c>
      <c r="L586" s="31"/>
      <c r="M586" s="138" t="s">
        <v>1</v>
      </c>
      <c r="N586" s="139" t="s">
        <v>45</v>
      </c>
      <c r="P586" s="140">
        <f>O586*H586</f>
        <v>0</v>
      </c>
      <c r="Q586" s="140">
        <v>9.8000000000000004E-2</v>
      </c>
      <c r="R586" s="140">
        <f>Q586*H586</f>
        <v>5.2626000000000008</v>
      </c>
      <c r="S586" s="140">
        <v>0</v>
      </c>
      <c r="T586" s="141">
        <f>S586*H586</f>
        <v>0</v>
      </c>
      <c r="AR586" s="142" t="s">
        <v>134</v>
      </c>
      <c r="AT586" s="142" t="s">
        <v>129</v>
      </c>
      <c r="AU586" s="142" t="s">
        <v>90</v>
      </c>
      <c r="AY586" s="16" t="s">
        <v>127</v>
      </c>
      <c r="BE586" s="143">
        <f>IF(N586="základní",J586,0)</f>
        <v>0</v>
      </c>
      <c r="BF586" s="143">
        <f>IF(N586="snížená",J586,0)</f>
        <v>0</v>
      </c>
      <c r="BG586" s="143">
        <f>IF(N586="zákl. přenesená",J586,0)</f>
        <v>0</v>
      </c>
      <c r="BH586" s="143">
        <f>IF(N586="sníž. přenesená",J586,0)</f>
        <v>0</v>
      </c>
      <c r="BI586" s="143">
        <f>IF(N586="nulová",J586,0)</f>
        <v>0</v>
      </c>
      <c r="BJ586" s="16" t="s">
        <v>88</v>
      </c>
      <c r="BK586" s="143">
        <f>ROUND(I586*H586,2)</f>
        <v>0</v>
      </c>
      <c r="BL586" s="16" t="s">
        <v>134</v>
      </c>
      <c r="BM586" s="142" t="s">
        <v>487</v>
      </c>
    </row>
    <row r="587" spans="2:65" s="1" customFormat="1" ht="39">
      <c r="B587" s="31"/>
      <c r="D587" s="144" t="s">
        <v>136</v>
      </c>
      <c r="F587" s="145" t="s">
        <v>488</v>
      </c>
      <c r="I587" s="146"/>
      <c r="L587" s="31"/>
      <c r="M587" s="147"/>
      <c r="T587" s="55"/>
      <c r="AT587" s="16" t="s">
        <v>136</v>
      </c>
      <c r="AU587" s="16" t="s">
        <v>90</v>
      </c>
    </row>
    <row r="588" spans="2:65" s="12" customFormat="1" ht="11.25">
      <c r="B588" s="148"/>
      <c r="D588" s="144" t="s">
        <v>138</v>
      </c>
      <c r="E588" s="149" t="s">
        <v>1</v>
      </c>
      <c r="F588" s="150" t="s">
        <v>146</v>
      </c>
      <c r="H588" s="149" t="s">
        <v>1</v>
      </c>
      <c r="I588" s="151"/>
      <c r="L588" s="148"/>
      <c r="M588" s="152"/>
      <c r="T588" s="153"/>
      <c r="AT588" s="149" t="s">
        <v>138</v>
      </c>
      <c r="AU588" s="149" t="s">
        <v>90</v>
      </c>
      <c r="AV588" s="12" t="s">
        <v>88</v>
      </c>
      <c r="AW588" s="12" t="s">
        <v>36</v>
      </c>
      <c r="AX588" s="12" t="s">
        <v>80</v>
      </c>
      <c r="AY588" s="149" t="s">
        <v>127</v>
      </c>
    </row>
    <row r="589" spans="2:65" s="12" customFormat="1" ht="11.25">
      <c r="B589" s="148"/>
      <c r="D589" s="144" t="s">
        <v>138</v>
      </c>
      <c r="E589" s="149" t="s">
        <v>1</v>
      </c>
      <c r="F589" s="150" t="s">
        <v>147</v>
      </c>
      <c r="H589" s="149" t="s">
        <v>1</v>
      </c>
      <c r="I589" s="151"/>
      <c r="L589" s="148"/>
      <c r="M589" s="152"/>
      <c r="T589" s="153"/>
      <c r="AT589" s="149" t="s">
        <v>138</v>
      </c>
      <c r="AU589" s="149" t="s">
        <v>90</v>
      </c>
      <c r="AV589" s="12" t="s">
        <v>88</v>
      </c>
      <c r="AW589" s="12" t="s">
        <v>36</v>
      </c>
      <c r="AX589" s="12" t="s">
        <v>80</v>
      </c>
      <c r="AY589" s="149" t="s">
        <v>127</v>
      </c>
    </row>
    <row r="590" spans="2:65" s="13" customFormat="1" ht="11.25">
      <c r="B590" s="154"/>
      <c r="D590" s="144" t="s">
        <v>138</v>
      </c>
      <c r="E590" s="155" t="s">
        <v>1</v>
      </c>
      <c r="F590" s="156" t="s">
        <v>148</v>
      </c>
      <c r="H590" s="157">
        <v>48.3</v>
      </c>
      <c r="I590" s="158"/>
      <c r="L590" s="154"/>
      <c r="M590" s="159"/>
      <c r="T590" s="160"/>
      <c r="AT590" s="155" t="s">
        <v>138</v>
      </c>
      <c r="AU590" s="155" t="s">
        <v>90</v>
      </c>
      <c r="AV590" s="13" t="s">
        <v>90</v>
      </c>
      <c r="AW590" s="13" t="s">
        <v>36</v>
      </c>
      <c r="AX590" s="13" t="s">
        <v>80</v>
      </c>
      <c r="AY590" s="155" t="s">
        <v>127</v>
      </c>
    </row>
    <row r="591" spans="2:65" s="12" customFormat="1" ht="11.25">
      <c r="B591" s="148"/>
      <c r="D591" s="144" t="s">
        <v>138</v>
      </c>
      <c r="E591" s="149" t="s">
        <v>1</v>
      </c>
      <c r="F591" s="150" t="s">
        <v>149</v>
      </c>
      <c r="H591" s="149" t="s">
        <v>1</v>
      </c>
      <c r="I591" s="151"/>
      <c r="L591" s="148"/>
      <c r="M591" s="152"/>
      <c r="T591" s="153"/>
      <c r="AT591" s="149" t="s">
        <v>138</v>
      </c>
      <c r="AU591" s="149" t="s">
        <v>90</v>
      </c>
      <c r="AV591" s="12" t="s">
        <v>88</v>
      </c>
      <c r="AW591" s="12" t="s">
        <v>36</v>
      </c>
      <c r="AX591" s="12" t="s">
        <v>80</v>
      </c>
      <c r="AY591" s="149" t="s">
        <v>127</v>
      </c>
    </row>
    <row r="592" spans="2:65" s="13" customFormat="1" ht="11.25">
      <c r="B592" s="154"/>
      <c r="D592" s="144" t="s">
        <v>138</v>
      </c>
      <c r="E592" s="155" t="s">
        <v>1</v>
      </c>
      <c r="F592" s="156" t="s">
        <v>150</v>
      </c>
      <c r="H592" s="157">
        <v>5.4</v>
      </c>
      <c r="I592" s="158"/>
      <c r="L592" s="154"/>
      <c r="M592" s="159"/>
      <c r="T592" s="160"/>
      <c r="AT592" s="155" t="s">
        <v>138</v>
      </c>
      <c r="AU592" s="155" t="s">
        <v>90</v>
      </c>
      <c r="AV592" s="13" t="s">
        <v>90</v>
      </c>
      <c r="AW592" s="13" t="s">
        <v>36</v>
      </c>
      <c r="AX592" s="13" t="s">
        <v>80</v>
      </c>
      <c r="AY592" s="155" t="s">
        <v>127</v>
      </c>
    </row>
    <row r="593" spans="2:65" s="14" customFormat="1" ht="11.25">
      <c r="B593" s="161"/>
      <c r="D593" s="144" t="s">
        <v>138</v>
      </c>
      <c r="E593" s="162" t="s">
        <v>1</v>
      </c>
      <c r="F593" s="163" t="s">
        <v>151</v>
      </c>
      <c r="H593" s="164">
        <v>53.699999999999996</v>
      </c>
      <c r="I593" s="165"/>
      <c r="L593" s="161"/>
      <c r="M593" s="166"/>
      <c r="T593" s="167"/>
      <c r="AT593" s="162" t="s">
        <v>138</v>
      </c>
      <c r="AU593" s="162" t="s">
        <v>90</v>
      </c>
      <c r="AV593" s="14" t="s">
        <v>134</v>
      </c>
      <c r="AW593" s="14" t="s">
        <v>36</v>
      </c>
      <c r="AX593" s="14" t="s">
        <v>88</v>
      </c>
      <c r="AY593" s="162" t="s">
        <v>127</v>
      </c>
    </row>
    <row r="594" spans="2:65" s="1" customFormat="1" ht="16.5" customHeight="1">
      <c r="B594" s="31"/>
      <c r="C594" s="168" t="s">
        <v>489</v>
      </c>
      <c r="D594" s="168" t="s">
        <v>352</v>
      </c>
      <c r="E594" s="169" t="s">
        <v>490</v>
      </c>
      <c r="F594" s="170" t="s">
        <v>491</v>
      </c>
      <c r="G594" s="171" t="s">
        <v>132</v>
      </c>
      <c r="H594" s="172">
        <v>55.311</v>
      </c>
      <c r="I594" s="173"/>
      <c r="J594" s="174">
        <f>ROUND(I594*H594,2)</f>
        <v>0</v>
      </c>
      <c r="K594" s="170" t="s">
        <v>133</v>
      </c>
      <c r="L594" s="175"/>
      <c r="M594" s="176" t="s">
        <v>1</v>
      </c>
      <c r="N594" s="177" t="s">
        <v>45</v>
      </c>
      <c r="P594" s="140">
        <f>O594*H594</f>
        <v>0</v>
      </c>
      <c r="Q594" s="140">
        <v>0.108</v>
      </c>
      <c r="R594" s="140">
        <f>Q594*H594</f>
        <v>5.9735880000000003</v>
      </c>
      <c r="S594" s="140">
        <v>0</v>
      </c>
      <c r="T594" s="141">
        <f>S594*H594</f>
        <v>0</v>
      </c>
      <c r="AR594" s="142" t="s">
        <v>189</v>
      </c>
      <c r="AT594" s="142" t="s">
        <v>352</v>
      </c>
      <c r="AU594" s="142" t="s">
        <v>90</v>
      </c>
      <c r="AY594" s="16" t="s">
        <v>127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6" t="s">
        <v>88</v>
      </c>
      <c r="BK594" s="143">
        <f>ROUND(I594*H594,2)</f>
        <v>0</v>
      </c>
      <c r="BL594" s="16" t="s">
        <v>134</v>
      </c>
      <c r="BM594" s="142" t="s">
        <v>492</v>
      </c>
    </row>
    <row r="595" spans="2:65" s="1" customFormat="1" ht="11.25">
      <c r="B595" s="31"/>
      <c r="D595" s="144" t="s">
        <v>136</v>
      </c>
      <c r="F595" s="145" t="s">
        <v>491</v>
      </c>
      <c r="I595" s="146"/>
      <c r="L595" s="31"/>
      <c r="M595" s="147"/>
      <c r="T595" s="55"/>
      <c r="AT595" s="16" t="s">
        <v>136</v>
      </c>
      <c r="AU595" s="16" t="s">
        <v>90</v>
      </c>
    </row>
    <row r="596" spans="2:65" s="12" customFormat="1" ht="11.25">
      <c r="B596" s="148"/>
      <c r="D596" s="144" t="s">
        <v>138</v>
      </c>
      <c r="E596" s="149" t="s">
        <v>1</v>
      </c>
      <c r="F596" s="150" t="s">
        <v>146</v>
      </c>
      <c r="H596" s="149" t="s">
        <v>1</v>
      </c>
      <c r="I596" s="151"/>
      <c r="L596" s="148"/>
      <c r="M596" s="152"/>
      <c r="T596" s="153"/>
      <c r="AT596" s="149" t="s">
        <v>138</v>
      </c>
      <c r="AU596" s="149" t="s">
        <v>90</v>
      </c>
      <c r="AV596" s="12" t="s">
        <v>88</v>
      </c>
      <c r="AW596" s="12" t="s">
        <v>36</v>
      </c>
      <c r="AX596" s="12" t="s">
        <v>80</v>
      </c>
      <c r="AY596" s="149" t="s">
        <v>127</v>
      </c>
    </row>
    <row r="597" spans="2:65" s="12" customFormat="1" ht="11.25">
      <c r="B597" s="148"/>
      <c r="D597" s="144" t="s">
        <v>138</v>
      </c>
      <c r="E597" s="149" t="s">
        <v>1</v>
      </c>
      <c r="F597" s="150" t="s">
        <v>147</v>
      </c>
      <c r="H597" s="149" t="s">
        <v>1</v>
      </c>
      <c r="I597" s="151"/>
      <c r="L597" s="148"/>
      <c r="M597" s="152"/>
      <c r="T597" s="153"/>
      <c r="AT597" s="149" t="s">
        <v>138</v>
      </c>
      <c r="AU597" s="149" t="s">
        <v>90</v>
      </c>
      <c r="AV597" s="12" t="s">
        <v>88</v>
      </c>
      <c r="AW597" s="12" t="s">
        <v>36</v>
      </c>
      <c r="AX597" s="12" t="s">
        <v>80</v>
      </c>
      <c r="AY597" s="149" t="s">
        <v>127</v>
      </c>
    </row>
    <row r="598" spans="2:65" s="13" customFormat="1" ht="11.25">
      <c r="B598" s="154"/>
      <c r="D598" s="144" t="s">
        <v>138</v>
      </c>
      <c r="E598" s="155" t="s">
        <v>1</v>
      </c>
      <c r="F598" s="156" t="s">
        <v>148</v>
      </c>
      <c r="H598" s="157">
        <v>48.3</v>
      </c>
      <c r="I598" s="158"/>
      <c r="L598" s="154"/>
      <c r="M598" s="159"/>
      <c r="T598" s="160"/>
      <c r="AT598" s="155" t="s">
        <v>138</v>
      </c>
      <c r="AU598" s="155" t="s">
        <v>90</v>
      </c>
      <c r="AV598" s="13" t="s">
        <v>90</v>
      </c>
      <c r="AW598" s="13" t="s">
        <v>36</v>
      </c>
      <c r="AX598" s="13" t="s">
        <v>80</v>
      </c>
      <c r="AY598" s="155" t="s">
        <v>127</v>
      </c>
    </row>
    <row r="599" spans="2:65" s="12" customFormat="1" ht="11.25">
      <c r="B599" s="148"/>
      <c r="D599" s="144" t="s">
        <v>138</v>
      </c>
      <c r="E599" s="149" t="s">
        <v>1</v>
      </c>
      <c r="F599" s="150" t="s">
        <v>149</v>
      </c>
      <c r="H599" s="149" t="s">
        <v>1</v>
      </c>
      <c r="I599" s="151"/>
      <c r="L599" s="148"/>
      <c r="M599" s="152"/>
      <c r="T599" s="153"/>
      <c r="AT599" s="149" t="s">
        <v>138</v>
      </c>
      <c r="AU599" s="149" t="s">
        <v>90</v>
      </c>
      <c r="AV599" s="12" t="s">
        <v>88</v>
      </c>
      <c r="AW599" s="12" t="s">
        <v>36</v>
      </c>
      <c r="AX599" s="12" t="s">
        <v>80</v>
      </c>
      <c r="AY599" s="149" t="s">
        <v>127</v>
      </c>
    </row>
    <row r="600" spans="2:65" s="13" customFormat="1" ht="11.25">
      <c r="B600" s="154"/>
      <c r="D600" s="144" t="s">
        <v>138</v>
      </c>
      <c r="E600" s="155" t="s">
        <v>1</v>
      </c>
      <c r="F600" s="156" t="s">
        <v>150</v>
      </c>
      <c r="H600" s="157">
        <v>5.4</v>
      </c>
      <c r="I600" s="158"/>
      <c r="L600" s="154"/>
      <c r="M600" s="159"/>
      <c r="T600" s="160"/>
      <c r="AT600" s="155" t="s">
        <v>138</v>
      </c>
      <c r="AU600" s="155" t="s">
        <v>90</v>
      </c>
      <c r="AV600" s="13" t="s">
        <v>90</v>
      </c>
      <c r="AW600" s="13" t="s">
        <v>36</v>
      </c>
      <c r="AX600" s="13" t="s">
        <v>80</v>
      </c>
      <c r="AY600" s="155" t="s">
        <v>127</v>
      </c>
    </row>
    <row r="601" spans="2:65" s="14" customFormat="1" ht="11.25">
      <c r="B601" s="161"/>
      <c r="D601" s="144" t="s">
        <v>138</v>
      </c>
      <c r="E601" s="162" t="s">
        <v>1</v>
      </c>
      <c r="F601" s="163" t="s">
        <v>151</v>
      </c>
      <c r="H601" s="164">
        <v>53.699999999999996</v>
      </c>
      <c r="I601" s="165"/>
      <c r="L601" s="161"/>
      <c r="M601" s="166"/>
      <c r="T601" s="167"/>
      <c r="AT601" s="162" t="s">
        <v>138</v>
      </c>
      <c r="AU601" s="162" t="s">
        <v>90</v>
      </c>
      <c r="AV601" s="14" t="s">
        <v>134</v>
      </c>
      <c r="AW601" s="14" t="s">
        <v>36</v>
      </c>
      <c r="AX601" s="14" t="s">
        <v>88</v>
      </c>
      <c r="AY601" s="162" t="s">
        <v>127</v>
      </c>
    </row>
    <row r="602" spans="2:65" s="13" customFormat="1" ht="11.25">
      <c r="B602" s="154"/>
      <c r="D602" s="144" t="s">
        <v>138</v>
      </c>
      <c r="F602" s="156" t="s">
        <v>493</v>
      </c>
      <c r="H602" s="157">
        <v>55.311</v>
      </c>
      <c r="I602" s="158"/>
      <c r="L602" s="154"/>
      <c r="M602" s="159"/>
      <c r="T602" s="160"/>
      <c r="AT602" s="155" t="s">
        <v>138</v>
      </c>
      <c r="AU602" s="155" t="s">
        <v>90</v>
      </c>
      <c r="AV602" s="13" t="s">
        <v>90</v>
      </c>
      <c r="AW602" s="13" t="s">
        <v>4</v>
      </c>
      <c r="AX602" s="13" t="s">
        <v>88</v>
      </c>
      <c r="AY602" s="155" t="s">
        <v>127</v>
      </c>
    </row>
    <row r="603" spans="2:65" s="11" customFormat="1" ht="22.9" customHeight="1">
      <c r="B603" s="119"/>
      <c r="D603" s="120" t="s">
        <v>79</v>
      </c>
      <c r="E603" s="129" t="s">
        <v>189</v>
      </c>
      <c r="F603" s="129" t="s">
        <v>494</v>
      </c>
      <c r="I603" s="122"/>
      <c r="J603" s="130">
        <f>BK603</f>
        <v>0</v>
      </c>
      <c r="L603" s="119"/>
      <c r="M603" s="124"/>
      <c r="P603" s="125">
        <f>SUM(P604:P1266)</f>
        <v>0</v>
      </c>
      <c r="R603" s="125">
        <f>SUM(R604:R1266)</f>
        <v>125.27458274999999</v>
      </c>
      <c r="T603" s="126">
        <f>SUM(T604:T1266)</f>
        <v>0.26147999999999999</v>
      </c>
      <c r="AR603" s="120" t="s">
        <v>88</v>
      </c>
      <c r="AT603" s="127" t="s">
        <v>79</v>
      </c>
      <c r="AU603" s="127" t="s">
        <v>88</v>
      </c>
      <c r="AY603" s="120" t="s">
        <v>127</v>
      </c>
      <c r="BK603" s="128">
        <f>SUM(BK604:BK1266)</f>
        <v>0</v>
      </c>
    </row>
    <row r="604" spans="2:65" s="1" customFormat="1" ht="24.2" customHeight="1">
      <c r="B604" s="31"/>
      <c r="C604" s="131" t="s">
        <v>495</v>
      </c>
      <c r="D604" s="131" t="s">
        <v>129</v>
      </c>
      <c r="E604" s="132" t="s">
        <v>496</v>
      </c>
      <c r="F604" s="133" t="s">
        <v>497</v>
      </c>
      <c r="G604" s="134" t="s">
        <v>239</v>
      </c>
      <c r="H604" s="135">
        <v>6</v>
      </c>
      <c r="I604" s="136"/>
      <c r="J604" s="137">
        <f>ROUND(I604*H604,2)</f>
        <v>0</v>
      </c>
      <c r="K604" s="133" t="s">
        <v>133</v>
      </c>
      <c r="L604" s="31"/>
      <c r="M604" s="138" t="s">
        <v>1</v>
      </c>
      <c r="N604" s="139" t="s">
        <v>45</v>
      </c>
      <c r="P604" s="140">
        <f>O604*H604</f>
        <v>0</v>
      </c>
      <c r="Q604" s="140">
        <v>0</v>
      </c>
      <c r="R604" s="140">
        <f>Q604*H604</f>
        <v>0</v>
      </c>
      <c r="S604" s="140">
        <v>0</v>
      </c>
      <c r="T604" s="141">
        <f>S604*H604</f>
        <v>0</v>
      </c>
      <c r="AR604" s="142" t="s">
        <v>134</v>
      </c>
      <c r="AT604" s="142" t="s">
        <v>129</v>
      </c>
      <c r="AU604" s="142" t="s">
        <v>90</v>
      </c>
      <c r="AY604" s="16" t="s">
        <v>127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6" t="s">
        <v>88</v>
      </c>
      <c r="BK604" s="143">
        <f>ROUND(I604*H604,2)</f>
        <v>0</v>
      </c>
      <c r="BL604" s="16" t="s">
        <v>134</v>
      </c>
      <c r="BM604" s="142" t="s">
        <v>498</v>
      </c>
    </row>
    <row r="605" spans="2:65" s="1" customFormat="1" ht="19.5">
      <c r="B605" s="31"/>
      <c r="D605" s="144" t="s">
        <v>136</v>
      </c>
      <c r="F605" s="145" t="s">
        <v>499</v>
      </c>
      <c r="I605" s="146"/>
      <c r="L605" s="31"/>
      <c r="M605" s="147"/>
      <c r="T605" s="55"/>
      <c r="AT605" s="16" t="s">
        <v>136</v>
      </c>
      <c r="AU605" s="16" t="s">
        <v>90</v>
      </c>
    </row>
    <row r="606" spans="2:65" s="12" customFormat="1" ht="11.25">
      <c r="B606" s="148"/>
      <c r="D606" s="144" t="s">
        <v>138</v>
      </c>
      <c r="E606" s="149" t="s">
        <v>1</v>
      </c>
      <c r="F606" s="150" t="s">
        <v>500</v>
      </c>
      <c r="H606" s="149" t="s">
        <v>1</v>
      </c>
      <c r="I606" s="151"/>
      <c r="L606" s="148"/>
      <c r="M606" s="152"/>
      <c r="T606" s="153"/>
      <c r="AT606" s="149" t="s">
        <v>138</v>
      </c>
      <c r="AU606" s="149" t="s">
        <v>90</v>
      </c>
      <c r="AV606" s="12" t="s">
        <v>88</v>
      </c>
      <c r="AW606" s="12" t="s">
        <v>36</v>
      </c>
      <c r="AX606" s="12" t="s">
        <v>80</v>
      </c>
      <c r="AY606" s="149" t="s">
        <v>127</v>
      </c>
    </row>
    <row r="607" spans="2:65" s="12" customFormat="1" ht="11.25">
      <c r="B607" s="148"/>
      <c r="D607" s="144" t="s">
        <v>138</v>
      </c>
      <c r="E607" s="149" t="s">
        <v>1</v>
      </c>
      <c r="F607" s="150" t="s">
        <v>158</v>
      </c>
      <c r="H607" s="149" t="s">
        <v>1</v>
      </c>
      <c r="I607" s="151"/>
      <c r="L607" s="148"/>
      <c r="M607" s="152"/>
      <c r="T607" s="153"/>
      <c r="AT607" s="149" t="s">
        <v>138</v>
      </c>
      <c r="AU607" s="149" t="s">
        <v>90</v>
      </c>
      <c r="AV607" s="12" t="s">
        <v>88</v>
      </c>
      <c r="AW607" s="12" t="s">
        <v>36</v>
      </c>
      <c r="AX607" s="12" t="s">
        <v>80</v>
      </c>
      <c r="AY607" s="149" t="s">
        <v>127</v>
      </c>
    </row>
    <row r="608" spans="2:65" s="13" customFormat="1" ht="11.25">
      <c r="B608" s="154"/>
      <c r="D608" s="144" t="s">
        <v>138</v>
      </c>
      <c r="E608" s="155" t="s">
        <v>1</v>
      </c>
      <c r="F608" s="156" t="s">
        <v>90</v>
      </c>
      <c r="H608" s="157">
        <v>2</v>
      </c>
      <c r="I608" s="158"/>
      <c r="L608" s="154"/>
      <c r="M608" s="159"/>
      <c r="T608" s="160"/>
      <c r="AT608" s="155" t="s">
        <v>138</v>
      </c>
      <c r="AU608" s="155" t="s">
        <v>90</v>
      </c>
      <c r="AV608" s="13" t="s">
        <v>90</v>
      </c>
      <c r="AW608" s="13" t="s">
        <v>36</v>
      </c>
      <c r="AX608" s="13" t="s">
        <v>80</v>
      </c>
      <c r="AY608" s="155" t="s">
        <v>127</v>
      </c>
    </row>
    <row r="609" spans="2:65" s="12" customFormat="1" ht="11.25">
      <c r="B609" s="148"/>
      <c r="D609" s="144" t="s">
        <v>138</v>
      </c>
      <c r="E609" s="149" t="s">
        <v>1</v>
      </c>
      <c r="F609" s="150" t="s">
        <v>140</v>
      </c>
      <c r="H609" s="149" t="s">
        <v>1</v>
      </c>
      <c r="I609" s="151"/>
      <c r="L609" s="148"/>
      <c r="M609" s="152"/>
      <c r="T609" s="153"/>
      <c r="AT609" s="149" t="s">
        <v>138</v>
      </c>
      <c r="AU609" s="149" t="s">
        <v>90</v>
      </c>
      <c r="AV609" s="12" t="s">
        <v>88</v>
      </c>
      <c r="AW609" s="12" t="s">
        <v>36</v>
      </c>
      <c r="AX609" s="12" t="s">
        <v>80</v>
      </c>
      <c r="AY609" s="149" t="s">
        <v>127</v>
      </c>
    </row>
    <row r="610" spans="2:65" s="13" customFormat="1" ht="11.25">
      <c r="B610" s="154"/>
      <c r="D610" s="144" t="s">
        <v>138</v>
      </c>
      <c r="E610" s="155" t="s">
        <v>1</v>
      </c>
      <c r="F610" s="156" t="s">
        <v>88</v>
      </c>
      <c r="H610" s="157">
        <v>1</v>
      </c>
      <c r="I610" s="158"/>
      <c r="L610" s="154"/>
      <c r="M610" s="159"/>
      <c r="T610" s="160"/>
      <c r="AT610" s="155" t="s">
        <v>138</v>
      </c>
      <c r="AU610" s="155" t="s">
        <v>90</v>
      </c>
      <c r="AV610" s="13" t="s">
        <v>90</v>
      </c>
      <c r="AW610" s="13" t="s">
        <v>36</v>
      </c>
      <c r="AX610" s="13" t="s">
        <v>80</v>
      </c>
      <c r="AY610" s="155" t="s">
        <v>127</v>
      </c>
    </row>
    <row r="611" spans="2:65" s="12" customFormat="1" ht="11.25">
      <c r="B611" s="148"/>
      <c r="D611" s="144" t="s">
        <v>138</v>
      </c>
      <c r="E611" s="149" t="s">
        <v>1</v>
      </c>
      <c r="F611" s="150" t="s">
        <v>161</v>
      </c>
      <c r="H611" s="149" t="s">
        <v>1</v>
      </c>
      <c r="I611" s="151"/>
      <c r="L611" s="148"/>
      <c r="M611" s="152"/>
      <c r="T611" s="153"/>
      <c r="AT611" s="149" t="s">
        <v>138</v>
      </c>
      <c r="AU611" s="149" t="s">
        <v>90</v>
      </c>
      <c r="AV611" s="12" t="s">
        <v>88</v>
      </c>
      <c r="AW611" s="12" t="s">
        <v>36</v>
      </c>
      <c r="AX611" s="12" t="s">
        <v>80</v>
      </c>
      <c r="AY611" s="149" t="s">
        <v>127</v>
      </c>
    </row>
    <row r="612" spans="2:65" s="13" customFormat="1" ht="11.25">
      <c r="B612" s="154"/>
      <c r="D612" s="144" t="s">
        <v>138</v>
      </c>
      <c r="E612" s="155" t="s">
        <v>1</v>
      </c>
      <c r="F612" s="156" t="s">
        <v>88</v>
      </c>
      <c r="H612" s="157">
        <v>1</v>
      </c>
      <c r="I612" s="158"/>
      <c r="L612" s="154"/>
      <c r="M612" s="159"/>
      <c r="T612" s="160"/>
      <c r="AT612" s="155" t="s">
        <v>138</v>
      </c>
      <c r="AU612" s="155" t="s">
        <v>90</v>
      </c>
      <c r="AV612" s="13" t="s">
        <v>90</v>
      </c>
      <c r="AW612" s="13" t="s">
        <v>36</v>
      </c>
      <c r="AX612" s="13" t="s">
        <v>80</v>
      </c>
      <c r="AY612" s="155" t="s">
        <v>127</v>
      </c>
    </row>
    <row r="613" spans="2:65" s="12" customFormat="1" ht="11.25">
      <c r="B613" s="148"/>
      <c r="D613" s="144" t="s">
        <v>138</v>
      </c>
      <c r="E613" s="149" t="s">
        <v>1</v>
      </c>
      <c r="F613" s="150" t="s">
        <v>162</v>
      </c>
      <c r="H613" s="149" t="s">
        <v>1</v>
      </c>
      <c r="I613" s="151"/>
      <c r="L613" s="148"/>
      <c r="M613" s="152"/>
      <c r="T613" s="153"/>
      <c r="AT613" s="149" t="s">
        <v>138</v>
      </c>
      <c r="AU613" s="149" t="s">
        <v>90</v>
      </c>
      <c r="AV613" s="12" t="s">
        <v>88</v>
      </c>
      <c r="AW613" s="12" t="s">
        <v>36</v>
      </c>
      <c r="AX613" s="12" t="s">
        <v>80</v>
      </c>
      <c r="AY613" s="149" t="s">
        <v>127</v>
      </c>
    </row>
    <row r="614" spans="2:65" s="13" customFormat="1" ht="11.25">
      <c r="B614" s="154"/>
      <c r="D614" s="144" t="s">
        <v>138</v>
      </c>
      <c r="E614" s="155" t="s">
        <v>1</v>
      </c>
      <c r="F614" s="156" t="s">
        <v>88</v>
      </c>
      <c r="H614" s="157">
        <v>1</v>
      </c>
      <c r="I614" s="158"/>
      <c r="L614" s="154"/>
      <c r="M614" s="159"/>
      <c r="T614" s="160"/>
      <c r="AT614" s="155" t="s">
        <v>138</v>
      </c>
      <c r="AU614" s="155" t="s">
        <v>90</v>
      </c>
      <c r="AV614" s="13" t="s">
        <v>90</v>
      </c>
      <c r="AW614" s="13" t="s">
        <v>36</v>
      </c>
      <c r="AX614" s="13" t="s">
        <v>80</v>
      </c>
      <c r="AY614" s="155" t="s">
        <v>127</v>
      </c>
    </row>
    <row r="615" spans="2:65" s="12" customFormat="1" ht="11.25">
      <c r="B615" s="148"/>
      <c r="D615" s="144" t="s">
        <v>138</v>
      </c>
      <c r="E615" s="149" t="s">
        <v>1</v>
      </c>
      <c r="F615" s="150" t="s">
        <v>298</v>
      </c>
      <c r="H615" s="149" t="s">
        <v>1</v>
      </c>
      <c r="I615" s="151"/>
      <c r="L615" s="148"/>
      <c r="M615" s="152"/>
      <c r="T615" s="153"/>
      <c r="AT615" s="149" t="s">
        <v>138</v>
      </c>
      <c r="AU615" s="149" t="s">
        <v>90</v>
      </c>
      <c r="AV615" s="12" t="s">
        <v>88</v>
      </c>
      <c r="AW615" s="12" t="s">
        <v>36</v>
      </c>
      <c r="AX615" s="12" t="s">
        <v>80</v>
      </c>
      <c r="AY615" s="149" t="s">
        <v>127</v>
      </c>
    </row>
    <row r="616" spans="2:65" s="13" customFormat="1" ht="11.25">
      <c r="B616" s="154"/>
      <c r="D616" s="144" t="s">
        <v>138</v>
      </c>
      <c r="E616" s="155" t="s">
        <v>1</v>
      </c>
      <c r="F616" s="156" t="s">
        <v>88</v>
      </c>
      <c r="H616" s="157">
        <v>1</v>
      </c>
      <c r="I616" s="158"/>
      <c r="L616" s="154"/>
      <c r="M616" s="159"/>
      <c r="T616" s="160"/>
      <c r="AT616" s="155" t="s">
        <v>138</v>
      </c>
      <c r="AU616" s="155" t="s">
        <v>90</v>
      </c>
      <c r="AV616" s="13" t="s">
        <v>90</v>
      </c>
      <c r="AW616" s="13" t="s">
        <v>36</v>
      </c>
      <c r="AX616" s="13" t="s">
        <v>80</v>
      </c>
      <c r="AY616" s="155" t="s">
        <v>127</v>
      </c>
    </row>
    <row r="617" spans="2:65" s="14" customFormat="1" ht="11.25">
      <c r="B617" s="161"/>
      <c r="D617" s="144" t="s">
        <v>138</v>
      </c>
      <c r="E617" s="162" t="s">
        <v>1</v>
      </c>
      <c r="F617" s="163" t="s">
        <v>151</v>
      </c>
      <c r="H617" s="164">
        <v>6</v>
      </c>
      <c r="I617" s="165"/>
      <c r="L617" s="161"/>
      <c r="M617" s="166"/>
      <c r="T617" s="167"/>
      <c r="AT617" s="162" t="s">
        <v>138</v>
      </c>
      <c r="AU617" s="162" t="s">
        <v>90</v>
      </c>
      <c r="AV617" s="14" t="s">
        <v>134</v>
      </c>
      <c r="AW617" s="14" t="s">
        <v>36</v>
      </c>
      <c r="AX617" s="14" t="s">
        <v>88</v>
      </c>
      <c r="AY617" s="162" t="s">
        <v>127</v>
      </c>
    </row>
    <row r="618" spans="2:65" s="1" customFormat="1" ht="24.2" customHeight="1">
      <c r="B618" s="31"/>
      <c r="C618" s="131" t="s">
        <v>501</v>
      </c>
      <c r="D618" s="131" t="s">
        <v>129</v>
      </c>
      <c r="E618" s="132" t="s">
        <v>502</v>
      </c>
      <c r="F618" s="133" t="s">
        <v>503</v>
      </c>
      <c r="G618" s="134" t="s">
        <v>239</v>
      </c>
      <c r="H618" s="135">
        <v>5</v>
      </c>
      <c r="I618" s="136"/>
      <c r="J618" s="137">
        <f>ROUND(I618*H618,2)</f>
        <v>0</v>
      </c>
      <c r="K618" s="133" t="s">
        <v>133</v>
      </c>
      <c r="L618" s="31"/>
      <c r="M618" s="138" t="s">
        <v>1</v>
      </c>
      <c r="N618" s="139" t="s">
        <v>45</v>
      </c>
      <c r="P618" s="140">
        <f>O618*H618</f>
        <v>0</v>
      </c>
      <c r="Q618" s="140">
        <v>1.67E-3</v>
      </c>
      <c r="R618" s="140">
        <f>Q618*H618</f>
        <v>8.3499999999999998E-3</v>
      </c>
      <c r="S618" s="140">
        <v>0</v>
      </c>
      <c r="T618" s="141">
        <f>S618*H618</f>
        <v>0</v>
      </c>
      <c r="AR618" s="142" t="s">
        <v>134</v>
      </c>
      <c r="AT618" s="142" t="s">
        <v>129</v>
      </c>
      <c r="AU618" s="142" t="s">
        <v>90</v>
      </c>
      <c r="AY618" s="16" t="s">
        <v>127</v>
      </c>
      <c r="BE618" s="143">
        <f>IF(N618="základní",J618,0)</f>
        <v>0</v>
      </c>
      <c r="BF618" s="143">
        <f>IF(N618="snížená",J618,0)</f>
        <v>0</v>
      </c>
      <c r="BG618" s="143">
        <f>IF(N618="zákl. přenesená",J618,0)</f>
        <v>0</v>
      </c>
      <c r="BH618" s="143">
        <f>IF(N618="sníž. přenesená",J618,0)</f>
        <v>0</v>
      </c>
      <c r="BI618" s="143">
        <f>IF(N618="nulová",J618,0)</f>
        <v>0</v>
      </c>
      <c r="BJ618" s="16" t="s">
        <v>88</v>
      </c>
      <c r="BK618" s="143">
        <f>ROUND(I618*H618,2)</f>
        <v>0</v>
      </c>
      <c r="BL618" s="16" t="s">
        <v>134</v>
      </c>
      <c r="BM618" s="142" t="s">
        <v>504</v>
      </c>
    </row>
    <row r="619" spans="2:65" s="1" customFormat="1" ht="19.5">
      <c r="B619" s="31"/>
      <c r="D619" s="144" t="s">
        <v>136</v>
      </c>
      <c r="F619" s="145" t="s">
        <v>503</v>
      </c>
      <c r="I619" s="146"/>
      <c r="L619" s="31"/>
      <c r="M619" s="147"/>
      <c r="T619" s="55"/>
      <c r="AT619" s="16" t="s">
        <v>136</v>
      </c>
      <c r="AU619" s="16" t="s">
        <v>90</v>
      </c>
    </row>
    <row r="620" spans="2:65" s="12" customFormat="1" ht="11.25">
      <c r="B620" s="148"/>
      <c r="D620" s="144" t="s">
        <v>138</v>
      </c>
      <c r="E620" s="149" t="s">
        <v>1</v>
      </c>
      <c r="F620" s="150" t="s">
        <v>505</v>
      </c>
      <c r="H620" s="149" t="s">
        <v>1</v>
      </c>
      <c r="I620" s="151"/>
      <c r="L620" s="148"/>
      <c r="M620" s="152"/>
      <c r="T620" s="153"/>
      <c r="AT620" s="149" t="s">
        <v>138</v>
      </c>
      <c r="AU620" s="149" t="s">
        <v>90</v>
      </c>
      <c r="AV620" s="12" t="s">
        <v>88</v>
      </c>
      <c r="AW620" s="12" t="s">
        <v>36</v>
      </c>
      <c r="AX620" s="12" t="s">
        <v>80</v>
      </c>
      <c r="AY620" s="149" t="s">
        <v>127</v>
      </c>
    </row>
    <row r="621" spans="2:65" s="12" customFormat="1" ht="11.25">
      <c r="B621" s="148"/>
      <c r="D621" s="144" t="s">
        <v>138</v>
      </c>
      <c r="E621" s="149" t="s">
        <v>1</v>
      </c>
      <c r="F621" s="150" t="s">
        <v>158</v>
      </c>
      <c r="H621" s="149" t="s">
        <v>1</v>
      </c>
      <c r="I621" s="151"/>
      <c r="L621" s="148"/>
      <c r="M621" s="152"/>
      <c r="T621" s="153"/>
      <c r="AT621" s="149" t="s">
        <v>138</v>
      </c>
      <c r="AU621" s="149" t="s">
        <v>90</v>
      </c>
      <c r="AV621" s="12" t="s">
        <v>88</v>
      </c>
      <c r="AW621" s="12" t="s">
        <v>36</v>
      </c>
      <c r="AX621" s="12" t="s">
        <v>80</v>
      </c>
      <c r="AY621" s="149" t="s">
        <v>127</v>
      </c>
    </row>
    <row r="622" spans="2:65" s="13" customFormat="1" ht="11.25">
      <c r="B622" s="154"/>
      <c r="D622" s="144" t="s">
        <v>138</v>
      </c>
      <c r="E622" s="155" t="s">
        <v>1</v>
      </c>
      <c r="F622" s="156" t="s">
        <v>506</v>
      </c>
      <c r="H622" s="157">
        <v>2</v>
      </c>
      <c r="I622" s="158"/>
      <c r="L622" s="154"/>
      <c r="M622" s="159"/>
      <c r="T622" s="160"/>
      <c r="AT622" s="155" t="s">
        <v>138</v>
      </c>
      <c r="AU622" s="155" t="s">
        <v>90</v>
      </c>
      <c r="AV622" s="13" t="s">
        <v>90</v>
      </c>
      <c r="AW622" s="13" t="s">
        <v>36</v>
      </c>
      <c r="AX622" s="13" t="s">
        <v>80</v>
      </c>
      <c r="AY622" s="155" t="s">
        <v>127</v>
      </c>
    </row>
    <row r="623" spans="2:65" s="12" customFormat="1" ht="11.25">
      <c r="B623" s="148"/>
      <c r="D623" s="144" t="s">
        <v>138</v>
      </c>
      <c r="E623" s="149" t="s">
        <v>1</v>
      </c>
      <c r="F623" s="150" t="s">
        <v>162</v>
      </c>
      <c r="H623" s="149" t="s">
        <v>1</v>
      </c>
      <c r="I623" s="151"/>
      <c r="L623" s="148"/>
      <c r="M623" s="152"/>
      <c r="T623" s="153"/>
      <c r="AT623" s="149" t="s">
        <v>138</v>
      </c>
      <c r="AU623" s="149" t="s">
        <v>90</v>
      </c>
      <c r="AV623" s="12" t="s">
        <v>88</v>
      </c>
      <c r="AW623" s="12" t="s">
        <v>36</v>
      </c>
      <c r="AX623" s="12" t="s">
        <v>80</v>
      </c>
      <c r="AY623" s="149" t="s">
        <v>127</v>
      </c>
    </row>
    <row r="624" spans="2:65" s="13" customFormat="1" ht="11.25">
      <c r="B624" s="154"/>
      <c r="D624" s="144" t="s">
        <v>138</v>
      </c>
      <c r="E624" s="155" t="s">
        <v>1</v>
      </c>
      <c r="F624" s="156" t="s">
        <v>88</v>
      </c>
      <c r="H624" s="157">
        <v>1</v>
      </c>
      <c r="I624" s="158"/>
      <c r="L624" s="154"/>
      <c r="M624" s="159"/>
      <c r="T624" s="160"/>
      <c r="AT624" s="155" t="s">
        <v>138</v>
      </c>
      <c r="AU624" s="155" t="s">
        <v>90</v>
      </c>
      <c r="AV624" s="13" t="s">
        <v>90</v>
      </c>
      <c r="AW624" s="13" t="s">
        <v>36</v>
      </c>
      <c r="AX624" s="13" t="s">
        <v>80</v>
      </c>
      <c r="AY624" s="155" t="s">
        <v>127</v>
      </c>
    </row>
    <row r="625" spans="2:65" s="12" customFormat="1" ht="11.25">
      <c r="B625" s="148"/>
      <c r="D625" s="144" t="s">
        <v>138</v>
      </c>
      <c r="E625" s="149" t="s">
        <v>1</v>
      </c>
      <c r="F625" s="150" t="s">
        <v>298</v>
      </c>
      <c r="H625" s="149" t="s">
        <v>1</v>
      </c>
      <c r="I625" s="151"/>
      <c r="L625" s="148"/>
      <c r="M625" s="152"/>
      <c r="T625" s="153"/>
      <c r="AT625" s="149" t="s">
        <v>138</v>
      </c>
      <c r="AU625" s="149" t="s">
        <v>90</v>
      </c>
      <c r="AV625" s="12" t="s">
        <v>88</v>
      </c>
      <c r="AW625" s="12" t="s">
        <v>36</v>
      </c>
      <c r="AX625" s="12" t="s">
        <v>80</v>
      </c>
      <c r="AY625" s="149" t="s">
        <v>127</v>
      </c>
    </row>
    <row r="626" spans="2:65" s="13" customFormat="1" ht="11.25">
      <c r="B626" s="154"/>
      <c r="D626" s="144" t="s">
        <v>138</v>
      </c>
      <c r="E626" s="155" t="s">
        <v>1</v>
      </c>
      <c r="F626" s="156" t="s">
        <v>506</v>
      </c>
      <c r="H626" s="157">
        <v>2</v>
      </c>
      <c r="I626" s="158"/>
      <c r="L626" s="154"/>
      <c r="M626" s="159"/>
      <c r="T626" s="160"/>
      <c r="AT626" s="155" t="s">
        <v>138</v>
      </c>
      <c r="AU626" s="155" t="s">
        <v>90</v>
      </c>
      <c r="AV626" s="13" t="s">
        <v>90</v>
      </c>
      <c r="AW626" s="13" t="s">
        <v>36</v>
      </c>
      <c r="AX626" s="13" t="s">
        <v>80</v>
      </c>
      <c r="AY626" s="155" t="s">
        <v>127</v>
      </c>
    </row>
    <row r="627" spans="2:65" s="14" customFormat="1" ht="11.25">
      <c r="B627" s="161"/>
      <c r="D627" s="144" t="s">
        <v>138</v>
      </c>
      <c r="E627" s="162" t="s">
        <v>1</v>
      </c>
      <c r="F627" s="163" t="s">
        <v>151</v>
      </c>
      <c r="H627" s="164">
        <v>5</v>
      </c>
      <c r="I627" s="165"/>
      <c r="L627" s="161"/>
      <c r="M627" s="166"/>
      <c r="T627" s="167"/>
      <c r="AT627" s="162" t="s">
        <v>138</v>
      </c>
      <c r="AU627" s="162" t="s">
        <v>90</v>
      </c>
      <c r="AV627" s="14" t="s">
        <v>134</v>
      </c>
      <c r="AW627" s="14" t="s">
        <v>36</v>
      </c>
      <c r="AX627" s="14" t="s">
        <v>88</v>
      </c>
      <c r="AY627" s="162" t="s">
        <v>127</v>
      </c>
    </row>
    <row r="628" spans="2:65" s="1" customFormat="1" ht="24.2" customHeight="1">
      <c r="B628" s="31"/>
      <c r="C628" s="168" t="s">
        <v>507</v>
      </c>
      <c r="D628" s="168" t="s">
        <v>352</v>
      </c>
      <c r="E628" s="169" t="s">
        <v>508</v>
      </c>
      <c r="F628" s="170" t="s">
        <v>509</v>
      </c>
      <c r="G628" s="171" t="s">
        <v>239</v>
      </c>
      <c r="H628" s="172">
        <v>2</v>
      </c>
      <c r="I628" s="173"/>
      <c r="J628" s="174">
        <f>ROUND(I628*H628,2)</f>
        <v>0</v>
      </c>
      <c r="K628" s="170" t="s">
        <v>133</v>
      </c>
      <c r="L628" s="175"/>
      <c r="M628" s="176" t="s">
        <v>1</v>
      </c>
      <c r="N628" s="177" t="s">
        <v>45</v>
      </c>
      <c r="P628" s="140">
        <f>O628*H628</f>
        <v>0</v>
      </c>
      <c r="Q628" s="140">
        <v>1.2200000000000001E-2</v>
      </c>
      <c r="R628" s="140">
        <f>Q628*H628</f>
        <v>2.4400000000000002E-2</v>
      </c>
      <c r="S628" s="140">
        <v>0</v>
      </c>
      <c r="T628" s="141">
        <f>S628*H628</f>
        <v>0</v>
      </c>
      <c r="AR628" s="142" t="s">
        <v>189</v>
      </c>
      <c r="AT628" s="142" t="s">
        <v>352</v>
      </c>
      <c r="AU628" s="142" t="s">
        <v>90</v>
      </c>
      <c r="AY628" s="16" t="s">
        <v>127</v>
      </c>
      <c r="BE628" s="143">
        <f>IF(N628="základní",J628,0)</f>
        <v>0</v>
      </c>
      <c r="BF628" s="143">
        <f>IF(N628="snížená",J628,0)</f>
        <v>0</v>
      </c>
      <c r="BG628" s="143">
        <f>IF(N628="zákl. přenesená",J628,0)</f>
        <v>0</v>
      </c>
      <c r="BH628" s="143">
        <f>IF(N628="sníž. přenesená",J628,0)</f>
        <v>0</v>
      </c>
      <c r="BI628" s="143">
        <f>IF(N628="nulová",J628,0)</f>
        <v>0</v>
      </c>
      <c r="BJ628" s="16" t="s">
        <v>88</v>
      </c>
      <c r="BK628" s="143">
        <f>ROUND(I628*H628,2)</f>
        <v>0</v>
      </c>
      <c r="BL628" s="16" t="s">
        <v>134</v>
      </c>
      <c r="BM628" s="142" t="s">
        <v>510</v>
      </c>
    </row>
    <row r="629" spans="2:65" s="1" customFormat="1" ht="19.5">
      <c r="B629" s="31"/>
      <c r="D629" s="144" t="s">
        <v>136</v>
      </c>
      <c r="F629" s="145" t="s">
        <v>509</v>
      </c>
      <c r="I629" s="146"/>
      <c r="L629" s="31"/>
      <c r="M629" s="147"/>
      <c r="T629" s="55"/>
      <c r="AT629" s="16" t="s">
        <v>136</v>
      </c>
      <c r="AU629" s="16" t="s">
        <v>90</v>
      </c>
    </row>
    <row r="630" spans="2:65" s="12" customFormat="1" ht="11.25">
      <c r="B630" s="148"/>
      <c r="D630" s="144" t="s">
        <v>138</v>
      </c>
      <c r="E630" s="149" t="s">
        <v>1</v>
      </c>
      <c r="F630" s="150" t="s">
        <v>505</v>
      </c>
      <c r="H630" s="149" t="s">
        <v>1</v>
      </c>
      <c r="I630" s="151"/>
      <c r="L630" s="148"/>
      <c r="M630" s="152"/>
      <c r="T630" s="153"/>
      <c r="AT630" s="149" t="s">
        <v>138</v>
      </c>
      <c r="AU630" s="149" t="s">
        <v>90</v>
      </c>
      <c r="AV630" s="12" t="s">
        <v>88</v>
      </c>
      <c r="AW630" s="12" t="s">
        <v>36</v>
      </c>
      <c r="AX630" s="12" t="s">
        <v>80</v>
      </c>
      <c r="AY630" s="149" t="s">
        <v>127</v>
      </c>
    </row>
    <row r="631" spans="2:65" s="12" customFormat="1" ht="11.25">
      <c r="B631" s="148"/>
      <c r="D631" s="144" t="s">
        <v>138</v>
      </c>
      <c r="E631" s="149" t="s">
        <v>1</v>
      </c>
      <c r="F631" s="150" t="s">
        <v>158</v>
      </c>
      <c r="H631" s="149" t="s">
        <v>1</v>
      </c>
      <c r="I631" s="151"/>
      <c r="L631" s="148"/>
      <c r="M631" s="152"/>
      <c r="T631" s="153"/>
      <c r="AT631" s="149" t="s">
        <v>138</v>
      </c>
      <c r="AU631" s="149" t="s">
        <v>90</v>
      </c>
      <c r="AV631" s="12" t="s">
        <v>88</v>
      </c>
      <c r="AW631" s="12" t="s">
        <v>36</v>
      </c>
      <c r="AX631" s="12" t="s">
        <v>80</v>
      </c>
      <c r="AY631" s="149" t="s">
        <v>127</v>
      </c>
    </row>
    <row r="632" spans="2:65" s="13" customFormat="1" ht="11.25">
      <c r="B632" s="154"/>
      <c r="D632" s="144" t="s">
        <v>138</v>
      </c>
      <c r="E632" s="155" t="s">
        <v>1</v>
      </c>
      <c r="F632" s="156" t="s">
        <v>88</v>
      </c>
      <c r="H632" s="157">
        <v>1</v>
      </c>
      <c r="I632" s="158"/>
      <c r="L632" s="154"/>
      <c r="M632" s="159"/>
      <c r="T632" s="160"/>
      <c r="AT632" s="155" t="s">
        <v>138</v>
      </c>
      <c r="AU632" s="155" t="s">
        <v>90</v>
      </c>
      <c r="AV632" s="13" t="s">
        <v>90</v>
      </c>
      <c r="AW632" s="13" t="s">
        <v>36</v>
      </c>
      <c r="AX632" s="13" t="s">
        <v>80</v>
      </c>
      <c r="AY632" s="155" t="s">
        <v>127</v>
      </c>
    </row>
    <row r="633" spans="2:65" s="12" customFormat="1" ht="11.25">
      <c r="B633" s="148"/>
      <c r="D633" s="144" t="s">
        <v>138</v>
      </c>
      <c r="E633" s="149" t="s">
        <v>1</v>
      </c>
      <c r="F633" s="150" t="s">
        <v>162</v>
      </c>
      <c r="H633" s="149" t="s">
        <v>1</v>
      </c>
      <c r="I633" s="151"/>
      <c r="L633" s="148"/>
      <c r="M633" s="152"/>
      <c r="T633" s="153"/>
      <c r="AT633" s="149" t="s">
        <v>138</v>
      </c>
      <c r="AU633" s="149" t="s">
        <v>90</v>
      </c>
      <c r="AV633" s="12" t="s">
        <v>88</v>
      </c>
      <c r="AW633" s="12" t="s">
        <v>36</v>
      </c>
      <c r="AX633" s="12" t="s">
        <v>80</v>
      </c>
      <c r="AY633" s="149" t="s">
        <v>127</v>
      </c>
    </row>
    <row r="634" spans="2:65" s="13" customFormat="1" ht="11.25">
      <c r="B634" s="154"/>
      <c r="D634" s="144" t="s">
        <v>138</v>
      </c>
      <c r="E634" s="155" t="s">
        <v>1</v>
      </c>
      <c r="F634" s="156" t="s">
        <v>88</v>
      </c>
      <c r="H634" s="157">
        <v>1</v>
      </c>
      <c r="I634" s="158"/>
      <c r="L634" s="154"/>
      <c r="M634" s="159"/>
      <c r="T634" s="160"/>
      <c r="AT634" s="155" t="s">
        <v>138</v>
      </c>
      <c r="AU634" s="155" t="s">
        <v>90</v>
      </c>
      <c r="AV634" s="13" t="s">
        <v>90</v>
      </c>
      <c r="AW634" s="13" t="s">
        <v>36</v>
      </c>
      <c r="AX634" s="13" t="s">
        <v>80</v>
      </c>
      <c r="AY634" s="155" t="s">
        <v>127</v>
      </c>
    </row>
    <row r="635" spans="2:65" s="14" customFormat="1" ht="11.25">
      <c r="B635" s="161"/>
      <c r="D635" s="144" t="s">
        <v>138</v>
      </c>
      <c r="E635" s="162" t="s">
        <v>1</v>
      </c>
      <c r="F635" s="163" t="s">
        <v>151</v>
      </c>
      <c r="H635" s="164">
        <v>2</v>
      </c>
      <c r="I635" s="165"/>
      <c r="L635" s="161"/>
      <c r="M635" s="166"/>
      <c r="T635" s="167"/>
      <c r="AT635" s="162" t="s">
        <v>138</v>
      </c>
      <c r="AU635" s="162" t="s">
        <v>90</v>
      </c>
      <c r="AV635" s="14" t="s">
        <v>134</v>
      </c>
      <c r="AW635" s="14" t="s">
        <v>36</v>
      </c>
      <c r="AX635" s="14" t="s">
        <v>88</v>
      </c>
      <c r="AY635" s="162" t="s">
        <v>127</v>
      </c>
    </row>
    <row r="636" spans="2:65" s="1" customFormat="1" ht="21.75" customHeight="1">
      <c r="B636" s="31"/>
      <c r="C636" s="168" t="s">
        <v>511</v>
      </c>
      <c r="D636" s="168" t="s">
        <v>352</v>
      </c>
      <c r="E636" s="169" t="s">
        <v>512</v>
      </c>
      <c r="F636" s="170" t="s">
        <v>513</v>
      </c>
      <c r="G636" s="171" t="s">
        <v>239</v>
      </c>
      <c r="H636" s="172">
        <v>2</v>
      </c>
      <c r="I636" s="173"/>
      <c r="J636" s="174">
        <f>ROUND(I636*H636,2)</f>
        <v>0</v>
      </c>
      <c r="K636" s="170" t="s">
        <v>133</v>
      </c>
      <c r="L636" s="175"/>
      <c r="M636" s="176" t="s">
        <v>1</v>
      </c>
      <c r="N636" s="177" t="s">
        <v>45</v>
      </c>
      <c r="P636" s="140">
        <f>O636*H636</f>
        <v>0</v>
      </c>
      <c r="Q636" s="140">
        <v>3.5999999999999999E-3</v>
      </c>
      <c r="R636" s="140">
        <f>Q636*H636</f>
        <v>7.1999999999999998E-3</v>
      </c>
      <c r="S636" s="140">
        <v>0</v>
      </c>
      <c r="T636" s="141">
        <f>S636*H636</f>
        <v>0</v>
      </c>
      <c r="AR636" s="142" t="s">
        <v>189</v>
      </c>
      <c r="AT636" s="142" t="s">
        <v>352</v>
      </c>
      <c r="AU636" s="142" t="s">
        <v>90</v>
      </c>
      <c r="AY636" s="16" t="s">
        <v>127</v>
      </c>
      <c r="BE636" s="143">
        <f>IF(N636="základní",J636,0)</f>
        <v>0</v>
      </c>
      <c r="BF636" s="143">
        <f>IF(N636="snížená",J636,0)</f>
        <v>0</v>
      </c>
      <c r="BG636" s="143">
        <f>IF(N636="zákl. přenesená",J636,0)</f>
        <v>0</v>
      </c>
      <c r="BH636" s="143">
        <f>IF(N636="sníž. přenesená",J636,0)</f>
        <v>0</v>
      </c>
      <c r="BI636" s="143">
        <f>IF(N636="nulová",J636,0)</f>
        <v>0</v>
      </c>
      <c r="BJ636" s="16" t="s">
        <v>88</v>
      </c>
      <c r="BK636" s="143">
        <f>ROUND(I636*H636,2)</f>
        <v>0</v>
      </c>
      <c r="BL636" s="16" t="s">
        <v>134</v>
      </c>
      <c r="BM636" s="142" t="s">
        <v>514</v>
      </c>
    </row>
    <row r="637" spans="2:65" s="1" customFormat="1" ht="11.25">
      <c r="B637" s="31"/>
      <c r="D637" s="144" t="s">
        <v>136</v>
      </c>
      <c r="F637" s="145" t="s">
        <v>513</v>
      </c>
      <c r="I637" s="146"/>
      <c r="L637" s="31"/>
      <c r="M637" s="147"/>
      <c r="T637" s="55"/>
      <c r="AT637" s="16" t="s">
        <v>136</v>
      </c>
      <c r="AU637" s="16" t="s">
        <v>90</v>
      </c>
    </row>
    <row r="638" spans="2:65" s="12" customFormat="1" ht="11.25">
      <c r="B638" s="148"/>
      <c r="D638" s="144" t="s">
        <v>138</v>
      </c>
      <c r="E638" s="149" t="s">
        <v>1</v>
      </c>
      <c r="F638" s="150" t="s">
        <v>505</v>
      </c>
      <c r="H638" s="149" t="s">
        <v>1</v>
      </c>
      <c r="I638" s="151"/>
      <c r="L638" s="148"/>
      <c r="M638" s="152"/>
      <c r="T638" s="153"/>
      <c r="AT638" s="149" t="s">
        <v>138</v>
      </c>
      <c r="AU638" s="149" t="s">
        <v>90</v>
      </c>
      <c r="AV638" s="12" t="s">
        <v>88</v>
      </c>
      <c r="AW638" s="12" t="s">
        <v>36</v>
      </c>
      <c r="AX638" s="12" t="s">
        <v>80</v>
      </c>
      <c r="AY638" s="149" t="s">
        <v>127</v>
      </c>
    </row>
    <row r="639" spans="2:65" s="12" customFormat="1" ht="11.25">
      <c r="B639" s="148"/>
      <c r="D639" s="144" t="s">
        <v>138</v>
      </c>
      <c r="E639" s="149" t="s">
        <v>1</v>
      </c>
      <c r="F639" s="150" t="s">
        <v>158</v>
      </c>
      <c r="H639" s="149" t="s">
        <v>1</v>
      </c>
      <c r="I639" s="151"/>
      <c r="L639" s="148"/>
      <c r="M639" s="152"/>
      <c r="T639" s="153"/>
      <c r="AT639" s="149" t="s">
        <v>138</v>
      </c>
      <c r="AU639" s="149" t="s">
        <v>90</v>
      </c>
      <c r="AV639" s="12" t="s">
        <v>88</v>
      </c>
      <c r="AW639" s="12" t="s">
        <v>36</v>
      </c>
      <c r="AX639" s="12" t="s">
        <v>80</v>
      </c>
      <c r="AY639" s="149" t="s">
        <v>127</v>
      </c>
    </row>
    <row r="640" spans="2:65" s="13" customFormat="1" ht="11.25">
      <c r="B640" s="154"/>
      <c r="D640" s="144" t="s">
        <v>138</v>
      </c>
      <c r="E640" s="155" t="s">
        <v>1</v>
      </c>
      <c r="F640" s="156" t="s">
        <v>88</v>
      </c>
      <c r="H640" s="157">
        <v>1</v>
      </c>
      <c r="I640" s="158"/>
      <c r="L640" s="154"/>
      <c r="M640" s="159"/>
      <c r="T640" s="160"/>
      <c r="AT640" s="155" t="s">
        <v>138</v>
      </c>
      <c r="AU640" s="155" t="s">
        <v>90</v>
      </c>
      <c r="AV640" s="13" t="s">
        <v>90</v>
      </c>
      <c r="AW640" s="13" t="s">
        <v>36</v>
      </c>
      <c r="AX640" s="13" t="s">
        <v>80</v>
      </c>
      <c r="AY640" s="155" t="s">
        <v>127</v>
      </c>
    </row>
    <row r="641" spans="2:65" s="12" customFormat="1" ht="11.25">
      <c r="B641" s="148"/>
      <c r="D641" s="144" t="s">
        <v>138</v>
      </c>
      <c r="E641" s="149" t="s">
        <v>1</v>
      </c>
      <c r="F641" s="150" t="s">
        <v>298</v>
      </c>
      <c r="H641" s="149" t="s">
        <v>1</v>
      </c>
      <c r="I641" s="151"/>
      <c r="L641" s="148"/>
      <c r="M641" s="152"/>
      <c r="T641" s="153"/>
      <c r="AT641" s="149" t="s">
        <v>138</v>
      </c>
      <c r="AU641" s="149" t="s">
        <v>90</v>
      </c>
      <c r="AV641" s="12" t="s">
        <v>88</v>
      </c>
      <c r="AW641" s="12" t="s">
        <v>36</v>
      </c>
      <c r="AX641" s="12" t="s">
        <v>80</v>
      </c>
      <c r="AY641" s="149" t="s">
        <v>127</v>
      </c>
    </row>
    <row r="642" spans="2:65" s="13" customFormat="1" ht="11.25">
      <c r="B642" s="154"/>
      <c r="D642" s="144" t="s">
        <v>138</v>
      </c>
      <c r="E642" s="155" t="s">
        <v>1</v>
      </c>
      <c r="F642" s="156" t="s">
        <v>88</v>
      </c>
      <c r="H642" s="157">
        <v>1</v>
      </c>
      <c r="I642" s="158"/>
      <c r="L642" s="154"/>
      <c r="M642" s="159"/>
      <c r="T642" s="160"/>
      <c r="AT642" s="155" t="s">
        <v>138</v>
      </c>
      <c r="AU642" s="155" t="s">
        <v>90</v>
      </c>
      <c r="AV642" s="13" t="s">
        <v>90</v>
      </c>
      <c r="AW642" s="13" t="s">
        <v>36</v>
      </c>
      <c r="AX642" s="13" t="s">
        <v>80</v>
      </c>
      <c r="AY642" s="155" t="s">
        <v>127</v>
      </c>
    </row>
    <row r="643" spans="2:65" s="14" customFormat="1" ht="11.25">
      <c r="B643" s="161"/>
      <c r="D643" s="144" t="s">
        <v>138</v>
      </c>
      <c r="E643" s="162" t="s">
        <v>1</v>
      </c>
      <c r="F643" s="163" t="s">
        <v>151</v>
      </c>
      <c r="H643" s="164">
        <v>2</v>
      </c>
      <c r="I643" s="165"/>
      <c r="L643" s="161"/>
      <c r="M643" s="166"/>
      <c r="T643" s="167"/>
      <c r="AT643" s="162" t="s">
        <v>138</v>
      </c>
      <c r="AU643" s="162" t="s">
        <v>90</v>
      </c>
      <c r="AV643" s="14" t="s">
        <v>134</v>
      </c>
      <c r="AW643" s="14" t="s">
        <v>36</v>
      </c>
      <c r="AX643" s="14" t="s">
        <v>88</v>
      </c>
      <c r="AY643" s="162" t="s">
        <v>127</v>
      </c>
    </row>
    <row r="644" spans="2:65" s="1" customFormat="1" ht="24.2" customHeight="1">
      <c r="B644" s="31"/>
      <c r="C644" s="168" t="s">
        <v>515</v>
      </c>
      <c r="D644" s="168" t="s">
        <v>352</v>
      </c>
      <c r="E644" s="169" t="s">
        <v>516</v>
      </c>
      <c r="F644" s="170" t="s">
        <v>517</v>
      </c>
      <c r="G644" s="171" t="s">
        <v>239</v>
      </c>
      <c r="H644" s="172">
        <v>1</v>
      </c>
      <c r="I644" s="173"/>
      <c r="J644" s="174">
        <f>ROUND(I644*H644,2)</f>
        <v>0</v>
      </c>
      <c r="K644" s="170" t="s">
        <v>1</v>
      </c>
      <c r="L644" s="175"/>
      <c r="M644" s="176" t="s">
        <v>1</v>
      </c>
      <c r="N644" s="177" t="s">
        <v>45</v>
      </c>
      <c r="P644" s="140">
        <f>O644*H644</f>
        <v>0</v>
      </c>
      <c r="Q644" s="140">
        <v>6.8999999999999999E-3</v>
      </c>
      <c r="R644" s="140">
        <f>Q644*H644</f>
        <v>6.8999999999999999E-3</v>
      </c>
      <c r="S644" s="140">
        <v>0</v>
      </c>
      <c r="T644" s="141">
        <f>S644*H644</f>
        <v>0</v>
      </c>
      <c r="AR644" s="142" t="s">
        <v>189</v>
      </c>
      <c r="AT644" s="142" t="s">
        <v>352</v>
      </c>
      <c r="AU644" s="142" t="s">
        <v>90</v>
      </c>
      <c r="AY644" s="16" t="s">
        <v>127</v>
      </c>
      <c r="BE644" s="143">
        <f>IF(N644="základní",J644,0)</f>
        <v>0</v>
      </c>
      <c r="BF644" s="143">
        <f>IF(N644="snížená",J644,0)</f>
        <v>0</v>
      </c>
      <c r="BG644" s="143">
        <f>IF(N644="zákl. přenesená",J644,0)</f>
        <v>0</v>
      </c>
      <c r="BH644" s="143">
        <f>IF(N644="sníž. přenesená",J644,0)</f>
        <v>0</v>
      </c>
      <c r="BI644" s="143">
        <f>IF(N644="nulová",J644,0)</f>
        <v>0</v>
      </c>
      <c r="BJ644" s="16" t="s">
        <v>88</v>
      </c>
      <c r="BK644" s="143">
        <f>ROUND(I644*H644,2)</f>
        <v>0</v>
      </c>
      <c r="BL644" s="16" t="s">
        <v>134</v>
      </c>
      <c r="BM644" s="142" t="s">
        <v>518</v>
      </c>
    </row>
    <row r="645" spans="2:65" s="1" customFormat="1" ht="11.25">
      <c r="B645" s="31"/>
      <c r="D645" s="144" t="s">
        <v>136</v>
      </c>
      <c r="F645" s="145" t="s">
        <v>517</v>
      </c>
      <c r="I645" s="146"/>
      <c r="L645" s="31"/>
      <c r="M645" s="147"/>
      <c r="T645" s="55"/>
      <c r="AT645" s="16" t="s">
        <v>136</v>
      </c>
      <c r="AU645" s="16" t="s">
        <v>90</v>
      </c>
    </row>
    <row r="646" spans="2:65" s="12" customFormat="1" ht="11.25">
      <c r="B646" s="148"/>
      <c r="D646" s="144" t="s">
        <v>138</v>
      </c>
      <c r="E646" s="149" t="s">
        <v>1</v>
      </c>
      <c r="F646" s="150" t="s">
        <v>505</v>
      </c>
      <c r="H646" s="149" t="s">
        <v>1</v>
      </c>
      <c r="I646" s="151"/>
      <c r="L646" s="148"/>
      <c r="M646" s="152"/>
      <c r="T646" s="153"/>
      <c r="AT646" s="149" t="s">
        <v>138</v>
      </c>
      <c r="AU646" s="149" t="s">
        <v>90</v>
      </c>
      <c r="AV646" s="12" t="s">
        <v>88</v>
      </c>
      <c r="AW646" s="12" t="s">
        <v>36</v>
      </c>
      <c r="AX646" s="12" t="s">
        <v>80</v>
      </c>
      <c r="AY646" s="149" t="s">
        <v>127</v>
      </c>
    </row>
    <row r="647" spans="2:65" s="12" customFormat="1" ht="11.25">
      <c r="B647" s="148"/>
      <c r="D647" s="144" t="s">
        <v>138</v>
      </c>
      <c r="E647" s="149" t="s">
        <v>1</v>
      </c>
      <c r="F647" s="150" t="s">
        <v>298</v>
      </c>
      <c r="H647" s="149" t="s">
        <v>1</v>
      </c>
      <c r="I647" s="151"/>
      <c r="L647" s="148"/>
      <c r="M647" s="152"/>
      <c r="T647" s="153"/>
      <c r="AT647" s="149" t="s">
        <v>138</v>
      </c>
      <c r="AU647" s="149" t="s">
        <v>90</v>
      </c>
      <c r="AV647" s="12" t="s">
        <v>88</v>
      </c>
      <c r="AW647" s="12" t="s">
        <v>36</v>
      </c>
      <c r="AX647" s="12" t="s">
        <v>80</v>
      </c>
      <c r="AY647" s="149" t="s">
        <v>127</v>
      </c>
    </row>
    <row r="648" spans="2:65" s="13" customFormat="1" ht="11.25">
      <c r="B648" s="154"/>
      <c r="D648" s="144" t="s">
        <v>138</v>
      </c>
      <c r="E648" s="155" t="s">
        <v>1</v>
      </c>
      <c r="F648" s="156" t="s">
        <v>88</v>
      </c>
      <c r="H648" s="157">
        <v>1</v>
      </c>
      <c r="I648" s="158"/>
      <c r="L648" s="154"/>
      <c r="M648" s="159"/>
      <c r="T648" s="160"/>
      <c r="AT648" s="155" t="s">
        <v>138</v>
      </c>
      <c r="AU648" s="155" t="s">
        <v>90</v>
      </c>
      <c r="AV648" s="13" t="s">
        <v>90</v>
      </c>
      <c r="AW648" s="13" t="s">
        <v>36</v>
      </c>
      <c r="AX648" s="13" t="s">
        <v>80</v>
      </c>
      <c r="AY648" s="155" t="s">
        <v>127</v>
      </c>
    </row>
    <row r="649" spans="2:65" s="14" customFormat="1" ht="11.25">
      <c r="B649" s="161"/>
      <c r="D649" s="144" t="s">
        <v>138</v>
      </c>
      <c r="E649" s="162" t="s">
        <v>1</v>
      </c>
      <c r="F649" s="163" t="s">
        <v>151</v>
      </c>
      <c r="H649" s="164">
        <v>1</v>
      </c>
      <c r="I649" s="165"/>
      <c r="L649" s="161"/>
      <c r="M649" s="166"/>
      <c r="T649" s="167"/>
      <c r="AT649" s="162" t="s">
        <v>138</v>
      </c>
      <c r="AU649" s="162" t="s">
        <v>90</v>
      </c>
      <c r="AV649" s="14" t="s">
        <v>134</v>
      </c>
      <c r="AW649" s="14" t="s">
        <v>36</v>
      </c>
      <c r="AX649" s="14" t="s">
        <v>88</v>
      </c>
      <c r="AY649" s="162" t="s">
        <v>127</v>
      </c>
    </row>
    <row r="650" spans="2:65" s="1" customFormat="1" ht="24.2" customHeight="1">
      <c r="B650" s="31"/>
      <c r="C650" s="131" t="s">
        <v>519</v>
      </c>
      <c r="D650" s="131" t="s">
        <v>129</v>
      </c>
      <c r="E650" s="132" t="s">
        <v>520</v>
      </c>
      <c r="F650" s="133" t="s">
        <v>521</v>
      </c>
      <c r="G650" s="134" t="s">
        <v>239</v>
      </c>
      <c r="H650" s="135">
        <v>12</v>
      </c>
      <c r="I650" s="136"/>
      <c r="J650" s="137">
        <f>ROUND(I650*H650,2)</f>
        <v>0</v>
      </c>
      <c r="K650" s="133" t="s">
        <v>133</v>
      </c>
      <c r="L650" s="31"/>
      <c r="M650" s="138" t="s">
        <v>1</v>
      </c>
      <c r="N650" s="139" t="s">
        <v>45</v>
      </c>
      <c r="P650" s="140">
        <f>O650*H650</f>
        <v>0</v>
      </c>
      <c r="Q650" s="140">
        <v>1.67E-3</v>
      </c>
      <c r="R650" s="140">
        <f>Q650*H650</f>
        <v>2.0040000000000002E-2</v>
      </c>
      <c r="S650" s="140">
        <v>0</v>
      </c>
      <c r="T650" s="141">
        <f>S650*H650</f>
        <v>0</v>
      </c>
      <c r="AR650" s="142" t="s">
        <v>134</v>
      </c>
      <c r="AT650" s="142" t="s">
        <v>129</v>
      </c>
      <c r="AU650" s="142" t="s">
        <v>90</v>
      </c>
      <c r="AY650" s="16" t="s">
        <v>127</v>
      </c>
      <c r="BE650" s="143">
        <f>IF(N650="základní",J650,0)</f>
        <v>0</v>
      </c>
      <c r="BF650" s="143">
        <f>IF(N650="snížená",J650,0)</f>
        <v>0</v>
      </c>
      <c r="BG650" s="143">
        <f>IF(N650="zákl. přenesená",J650,0)</f>
        <v>0</v>
      </c>
      <c r="BH650" s="143">
        <f>IF(N650="sníž. přenesená",J650,0)</f>
        <v>0</v>
      </c>
      <c r="BI650" s="143">
        <f>IF(N650="nulová",J650,0)</f>
        <v>0</v>
      </c>
      <c r="BJ650" s="16" t="s">
        <v>88</v>
      </c>
      <c r="BK650" s="143">
        <f>ROUND(I650*H650,2)</f>
        <v>0</v>
      </c>
      <c r="BL650" s="16" t="s">
        <v>134</v>
      </c>
      <c r="BM650" s="142" t="s">
        <v>522</v>
      </c>
    </row>
    <row r="651" spans="2:65" s="1" customFormat="1" ht="29.25">
      <c r="B651" s="31"/>
      <c r="D651" s="144" t="s">
        <v>136</v>
      </c>
      <c r="F651" s="145" t="s">
        <v>523</v>
      </c>
      <c r="I651" s="146"/>
      <c r="L651" s="31"/>
      <c r="M651" s="147"/>
      <c r="T651" s="55"/>
      <c r="AT651" s="16" t="s">
        <v>136</v>
      </c>
      <c r="AU651" s="16" t="s">
        <v>90</v>
      </c>
    </row>
    <row r="652" spans="2:65" s="12" customFormat="1" ht="11.25">
      <c r="B652" s="148"/>
      <c r="D652" s="144" t="s">
        <v>138</v>
      </c>
      <c r="E652" s="149" t="s">
        <v>1</v>
      </c>
      <c r="F652" s="150" t="s">
        <v>524</v>
      </c>
      <c r="H652" s="149" t="s">
        <v>1</v>
      </c>
      <c r="I652" s="151"/>
      <c r="L652" s="148"/>
      <c r="M652" s="152"/>
      <c r="T652" s="153"/>
      <c r="AT652" s="149" t="s">
        <v>138</v>
      </c>
      <c r="AU652" s="149" t="s">
        <v>90</v>
      </c>
      <c r="AV652" s="12" t="s">
        <v>88</v>
      </c>
      <c r="AW652" s="12" t="s">
        <v>36</v>
      </c>
      <c r="AX652" s="12" t="s">
        <v>80</v>
      </c>
      <c r="AY652" s="149" t="s">
        <v>127</v>
      </c>
    </row>
    <row r="653" spans="2:65" s="12" customFormat="1" ht="11.25">
      <c r="B653" s="148"/>
      <c r="D653" s="144" t="s">
        <v>138</v>
      </c>
      <c r="E653" s="149" t="s">
        <v>1</v>
      </c>
      <c r="F653" s="150" t="s">
        <v>229</v>
      </c>
      <c r="H653" s="149" t="s">
        <v>1</v>
      </c>
      <c r="I653" s="151"/>
      <c r="L653" s="148"/>
      <c r="M653" s="152"/>
      <c r="T653" s="153"/>
      <c r="AT653" s="149" t="s">
        <v>138</v>
      </c>
      <c r="AU653" s="149" t="s">
        <v>90</v>
      </c>
      <c r="AV653" s="12" t="s">
        <v>88</v>
      </c>
      <c r="AW653" s="12" t="s">
        <v>36</v>
      </c>
      <c r="AX653" s="12" t="s">
        <v>80</v>
      </c>
      <c r="AY653" s="149" t="s">
        <v>127</v>
      </c>
    </row>
    <row r="654" spans="2:65" s="13" customFormat="1" ht="11.25">
      <c r="B654" s="154"/>
      <c r="D654" s="144" t="s">
        <v>138</v>
      </c>
      <c r="E654" s="155" t="s">
        <v>1</v>
      </c>
      <c r="F654" s="156" t="s">
        <v>90</v>
      </c>
      <c r="H654" s="157">
        <v>2</v>
      </c>
      <c r="I654" s="158"/>
      <c r="L654" s="154"/>
      <c r="M654" s="159"/>
      <c r="T654" s="160"/>
      <c r="AT654" s="155" t="s">
        <v>138</v>
      </c>
      <c r="AU654" s="155" t="s">
        <v>90</v>
      </c>
      <c r="AV654" s="13" t="s">
        <v>90</v>
      </c>
      <c r="AW654" s="13" t="s">
        <v>36</v>
      </c>
      <c r="AX654" s="13" t="s">
        <v>80</v>
      </c>
      <c r="AY654" s="155" t="s">
        <v>127</v>
      </c>
    </row>
    <row r="655" spans="2:65" s="12" customFormat="1" ht="11.25">
      <c r="B655" s="148"/>
      <c r="D655" s="144" t="s">
        <v>138</v>
      </c>
      <c r="E655" s="149" t="s">
        <v>1</v>
      </c>
      <c r="F655" s="150" t="s">
        <v>140</v>
      </c>
      <c r="H655" s="149" t="s">
        <v>1</v>
      </c>
      <c r="I655" s="151"/>
      <c r="L655" s="148"/>
      <c r="M655" s="152"/>
      <c r="T655" s="153"/>
      <c r="AT655" s="149" t="s">
        <v>138</v>
      </c>
      <c r="AU655" s="149" t="s">
        <v>90</v>
      </c>
      <c r="AV655" s="12" t="s">
        <v>88</v>
      </c>
      <c r="AW655" s="12" t="s">
        <v>36</v>
      </c>
      <c r="AX655" s="12" t="s">
        <v>80</v>
      </c>
      <c r="AY655" s="149" t="s">
        <v>127</v>
      </c>
    </row>
    <row r="656" spans="2:65" s="13" customFormat="1" ht="11.25">
      <c r="B656" s="154"/>
      <c r="D656" s="144" t="s">
        <v>138</v>
      </c>
      <c r="E656" s="155" t="s">
        <v>1</v>
      </c>
      <c r="F656" s="156" t="s">
        <v>506</v>
      </c>
      <c r="H656" s="157">
        <v>2</v>
      </c>
      <c r="I656" s="158"/>
      <c r="L656" s="154"/>
      <c r="M656" s="159"/>
      <c r="T656" s="160"/>
      <c r="AT656" s="155" t="s">
        <v>138</v>
      </c>
      <c r="AU656" s="155" t="s">
        <v>90</v>
      </c>
      <c r="AV656" s="13" t="s">
        <v>90</v>
      </c>
      <c r="AW656" s="13" t="s">
        <v>36</v>
      </c>
      <c r="AX656" s="13" t="s">
        <v>80</v>
      </c>
      <c r="AY656" s="155" t="s">
        <v>127</v>
      </c>
    </row>
    <row r="657" spans="2:65" s="12" customFormat="1" ht="11.25">
      <c r="B657" s="148"/>
      <c r="D657" s="144" t="s">
        <v>138</v>
      </c>
      <c r="E657" s="149" t="s">
        <v>1</v>
      </c>
      <c r="F657" s="150" t="s">
        <v>161</v>
      </c>
      <c r="H657" s="149" t="s">
        <v>1</v>
      </c>
      <c r="I657" s="151"/>
      <c r="L657" s="148"/>
      <c r="M657" s="152"/>
      <c r="T657" s="153"/>
      <c r="AT657" s="149" t="s">
        <v>138</v>
      </c>
      <c r="AU657" s="149" t="s">
        <v>90</v>
      </c>
      <c r="AV657" s="12" t="s">
        <v>88</v>
      </c>
      <c r="AW657" s="12" t="s">
        <v>36</v>
      </c>
      <c r="AX657" s="12" t="s">
        <v>80</v>
      </c>
      <c r="AY657" s="149" t="s">
        <v>127</v>
      </c>
    </row>
    <row r="658" spans="2:65" s="13" customFormat="1" ht="11.25">
      <c r="B658" s="154"/>
      <c r="D658" s="144" t="s">
        <v>138</v>
      </c>
      <c r="E658" s="155" t="s">
        <v>1</v>
      </c>
      <c r="F658" s="156" t="s">
        <v>525</v>
      </c>
      <c r="H658" s="157">
        <v>6</v>
      </c>
      <c r="I658" s="158"/>
      <c r="L658" s="154"/>
      <c r="M658" s="159"/>
      <c r="T658" s="160"/>
      <c r="AT658" s="155" t="s">
        <v>138</v>
      </c>
      <c r="AU658" s="155" t="s">
        <v>90</v>
      </c>
      <c r="AV658" s="13" t="s">
        <v>90</v>
      </c>
      <c r="AW658" s="13" t="s">
        <v>36</v>
      </c>
      <c r="AX658" s="13" t="s">
        <v>80</v>
      </c>
      <c r="AY658" s="155" t="s">
        <v>127</v>
      </c>
    </row>
    <row r="659" spans="2:65" s="12" customFormat="1" ht="11.25">
      <c r="B659" s="148"/>
      <c r="D659" s="144" t="s">
        <v>138</v>
      </c>
      <c r="E659" s="149" t="s">
        <v>1</v>
      </c>
      <c r="F659" s="150" t="s">
        <v>162</v>
      </c>
      <c r="H659" s="149" t="s">
        <v>1</v>
      </c>
      <c r="I659" s="151"/>
      <c r="L659" s="148"/>
      <c r="M659" s="152"/>
      <c r="T659" s="153"/>
      <c r="AT659" s="149" t="s">
        <v>138</v>
      </c>
      <c r="AU659" s="149" t="s">
        <v>90</v>
      </c>
      <c r="AV659" s="12" t="s">
        <v>88</v>
      </c>
      <c r="AW659" s="12" t="s">
        <v>36</v>
      </c>
      <c r="AX659" s="12" t="s">
        <v>80</v>
      </c>
      <c r="AY659" s="149" t="s">
        <v>127</v>
      </c>
    </row>
    <row r="660" spans="2:65" s="13" customFormat="1" ht="11.25">
      <c r="B660" s="154"/>
      <c r="D660" s="144" t="s">
        <v>138</v>
      </c>
      <c r="E660" s="155" t="s">
        <v>1</v>
      </c>
      <c r="F660" s="156" t="s">
        <v>506</v>
      </c>
      <c r="H660" s="157">
        <v>2</v>
      </c>
      <c r="I660" s="158"/>
      <c r="L660" s="154"/>
      <c r="M660" s="159"/>
      <c r="T660" s="160"/>
      <c r="AT660" s="155" t="s">
        <v>138</v>
      </c>
      <c r="AU660" s="155" t="s">
        <v>90</v>
      </c>
      <c r="AV660" s="13" t="s">
        <v>90</v>
      </c>
      <c r="AW660" s="13" t="s">
        <v>36</v>
      </c>
      <c r="AX660" s="13" t="s">
        <v>80</v>
      </c>
      <c r="AY660" s="155" t="s">
        <v>127</v>
      </c>
    </row>
    <row r="661" spans="2:65" s="14" customFormat="1" ht="11.25">
      <c r="B661" s="161"/>
      <c r="D661" s="144" t="s">
        <v>138</v>
      </c>
      <c r="E661" s="162" t="s">
        <v>1</v>
      </c>
      <c r="F661" s="163" t="s">
        <v>151</v>
      </c>
      <c r="H661" s="164">
        <v>12</v>
      </c>
      <c r="I661" s="165"/>
      <c r="L661" s="161"/>
      <c r="M661" s="166"/>
      <c r="T661" s="167"/>
      <c r="AT661" s="162" t="s">
        <v>138</v>
      </c>
      <c r="AU661" s="162" t="s">
        <v>90</v>
      </c>
      <c r="AV661" s="14" t="s">
        <v>134</v>
      </c>
      <c r="AW661" s="14" t="s">
        <v>36</v>
      </c>
      <c r="AX661" s="14" t="s">
        <v>88</v>
      </c>
      <c r="AY661" s="162" t="s">
        <v>127</v>
      </c>
    </row>
    <row r="662" spans="2:65" s="1" customFormat="1" ht="24.2" customHeight="1">
      <c r="B662" s="31"/>
      <c r="C662" s="168" t="s">
        <v>526</v>
      </c>
      <c r="D662" s="168" t="s">
        <v>352</v>
      </c>
      <c r="E662" s="169" t="s">
        <v>527</v>
      </c>
      <c r="F662" s="170" t="s">
        <v>528</v>
      </c>
      <c r="G662" s="171" t="s">
        <v>239</v>
      </c>
      <c r="H662" s="172">
        <v>1</v>
      </c>
      <c r="I662" s="173"/>
      <c r="J662" s="174">
        <f>ROUND(I662*H662,2)</f>
        <v>0</v>
      </c>
      <c r="K662" s="170" t="s">
        <v>133</v>
      </c>
      <c r="L662" s="175"/>
      <c r="M662" s="176" t="s">
        <v>1</v>
      </c>
      <c r="N662" s="177" t="s">
        <v>45</v>
      </c>
      <c r="P662" s="140">
        <f>O662*H662</f>
        <v>0</v>
      </c>
      <c r="Q662" s="140">
        <v>1.6799999999999999E-2</v>
      </c>
      <c r="R662" s="140">
        <f>Q662*H662</f>
        <v>1.6799999999999999E-2</v>
      </c>
      <c r="S662" s="140">
        <v>0</v>
      </c>
      <c r="T662" s="141">
        <f>S662*H662</f>
        <v>0</v>
      </c>
      <c r="AR662" s="142" t="s">
        <v>189</v>
      </c>
      <c r="AT662" s="142" t="s">
        <v>352</v>
      </c>
      <c r="AU662" s="142" t="s">
        <v>90</v>
      </c>
      <c r="AY662" s="16" t="s">
        <v>127</v>
      </c>
      <c r="BE662" s="143">
        <f>IF(N662="základní",J662,0)</f>
        <v>0</v>
      </c>
      <c r="BF662" s="143">
        <f>IF(N662="snížená",J662,0)</f>
        <v>0</v>
      </c>
      <c r="BG662" s="143">
        <f>IF(N662="zákl. přenesená",J662,0)</f>
        <v>0</v>
      </c>
      <c r="BH662" s="143">
        <f>IF(N662="sníž. přenesená",J662,0)</f>
        <v>0</v>
      </c>
      <c r="BI662" s="143">
        <f>IF(N662="nulová",J662,0)</f>
        <v>0</v>
      </c>
      <c r="BJ662" s="16" t="s">
        <v>88</v>
      </c>
      <c r="BK662" s="143">
        <f>ROUND(I662*H662,2)</f>
        <v>0</v>
      </c>
      <c r="BL662" s="16" t="s">
        <v>134</v>
      </c>
      <c r="BM662" s="142" t="s">
        <v>529</v>
      </c>
    </row>
    <row r="663" spans="2:65" s="1" customFormat="1" ht="19.5">
      <c r="B663" s="31"/>
      <c r="D663" s="144" t="s">
        <v>136</v>
      </c>
      <c r="F663" s="145" t="s">
        <v>528</v>
      </c>
      <c r="I663" s="146"/>
      <c r="L663" s="31"/>
      <c r="M663" s="147"/>
      <c r="T663" s="55"/>
      <c r="AT663" s="16" t="s">
        <v>136</v>
      </c>
      <c r="AU663" s="16" t="s">
        <v>90</v>
      </c>
    </row>
    <row r="664" spans="2:65" s="12" customFormat="1" ht="11.25">
      <c r="B664" s="148"/>
      <c r="D664" s="144" t="s">
        <v>138</v>
      </c>
      <c r="E664" s="149" t="s">
        <v>1</v>
      </c>
      <c r="F664" s="150" t="s">
        <v>505</v>
      </c>
      <c r="H664" s="149" t="s">
        <v>1</v>
      </c>
      <c r="I664" s="151"/>
      <c r="L664" s="148"/>
      <c r="M664" s="152"/>
      <c r="T664" s="153"/>
      <c r="AT664" s="149" t="s">
        <v>138</v>
      </c>
      <c r="AU664" s="149" t="s">
        <v>90</v>
      </c>
      <c r="AV664" s="12" t="s">
        <v>88</v>
      </c>
      <c r="AW664" s="12" t="s">
        <v>36</v>
      </c>
      <c r="AX664" s="12" t="s">
        <v>80</v>
      </c>
      <c r="AY664" s="149" t="s">
        <v>127</v>
      </c>
    </row>
    <row r="665" spans="2:65" s="12" customFormat="1" ht="11.25">
      <c r="B665" s="148"/>
      <c r="D665" s="144" t="s">
        <v>138</v>
      </c>
      <c r="E665" s="149" t="s">
        <v>1</v>
      </c>
      <c r="F665" s="150" t="s">
        <v>161</v>
      </c>
      <c r="H665" s="149" t="s">
        <v>1</v>
      </c>
      <c r="I665" s="151"/>
      <c r="L665" s="148"/>
      <c r="M665" s="152"/>
      <c r="T665" s="153"/>
      <c r="AT665" s="149" t="s">
        <v>138</v>
      </c>
      <c r="AU665" s="149" t="s">
        <v>90</v>
      </c>
      <c r="AV665" s="12" t="s">
        <v>88</v>
      </c>
      <c r="AW665" s="12" t="s">
        <v>36</v>
      </c>
      <c r="AX665" s="12" t="s">
        <v>80</v>
      </c>
      <c r="AY665" s="149" t="s">
        <v>127</v>
      </c>
    </row>
    <row r="666" spans="2:65" s="13" customFormat="1" ht="11.25">
      <c r="B666" s="154"/>
      <c r="D666" s="144" t="s">
        <v>138</v>
      </c>
      <c r="E666" s="155" t="s">
        <v>1</v>
      </c>
      <c r="F666" s="156" t="s">
        <v>88</v>
      </c>
      <c r="H666" s="157">
        <v>1</v>
      </c>
      <c r="I666" s="158"/>
      <c r="L666" s="154"/>
      <c r="M666" s="159"/>
      <c r="T666" s="160"/>
      <c r="AT666" s="155" t="s">
        <v>138</v>
      </c>
      <c r="AU666" s="155" t="s">
        <v>90</v>
      </c>
      <c r="AV666" s="13" t="s">
        <v>90</v>
      </c>
      <c r="AW666" s="13" t="s">
        <v>36</v>
      </c>
      <c r="AX666" s="13" t="s">
        <v>80</v>
      </c>
      <c r="AY666" s="155" t="s">
        <v>127</v>
      </c>
    </row>
    <row r="667" spans="2:65" s="14" customFormat="1" ht="11.25">
      <c r="B667" s="161"/>
      <c r="D667" s="144" t="s">
        <v>138</v>
      </c>
      <c r="E667" s="162" t="s">
        <v>1</v>
      </c>
      <c r="F667" s="163" t="s">
        <v>151</v>
      </c>
      <c r="H667" s="164">
        <v>1</v>
      </c>
      <c r="I667" s="165"/>
      <c r="L667" s="161"/>
      <c r="M667" s="166"/>
      <c r="T667" s="167"/>
      <c r="AT667" s="162" t="s">
        <v>138</v>
      </c>
      <c r="AU667" s="162" t="s">
        <v>90</v>
      </c>
      <c r="AV667" s="14" t="s">
        <v>134</v>
      </c>
      <c r="AW667" s="14" t="s">
        <v>36</v>
      </c>
      <c r="AX667" s="14" t="s">
        <v>88</v>
      </c>
      <c r="AY667" s="162" t="s">
        <v>127</v>
      </c>
    </row>
    <row r="668" spans="2:65" s="1" customFormat="1" ht="24.2" customHeight="1">
      <c r="B668" s="31"/>
      <c r="C668" s="168" t="s">
        <v>530</v>
      </c>
      <c r="D668" s="168" t="s">
        <v>352</v>
      </c>
      <c r="E668" s="169" t="s">
        <v>531</v>
      </c>
      <c r="F668" s="170" t="s">
        <v>532</v>
      </c>
      <c r="G668" s="171" t="s">
        <v>239</v>
      </c>
      <c r="H668" s="172">
        <v>1</v>
      </c>
      <c r="I668" s="173"/>
      <c r="J668" s="174">
        <f>ROUND(I668*H668,2)</f>
        <v>0</v>
      </c>
      <c r="K668" s="170" t="s">
        <v>133</v>
      </c>
      <c r="L668" s="175"/>
      <c r="M668" s="176" t="s">
        <v>1</v>
      </c>
      <c r="N668" s="177" t="s">
        <v>45</v>
      </c>
      <c r="P668" s="140">
        <f>O668*H668</f>
        <v>0</v>
      </c>
      <c r="Q668" s="140">
        <v>1.21E-2</v>
      </c>
      <c r="R668" s="140">
        <f>Q668*H668</f>
        <v>1.21E-2</v>
      </c>
      <c r="S668" s="140">
        <v>0</v>
      </c>
      <c r="T668" s="141">
        <f>S668*H668</f>
        <v>0</v>
      </c>
      <c r="AR668" s="142" t="s">
        <v>189</v>
      </c>
      <c r="AT668" s="142" t="s">
        <v>352</v>
      </c>
      <c r="AU668" s="142" t="s">
        <v>90</v>
      </c>
      <c r="AY668" s="16" t="s">
        <v>127</v>
      </c>
      <c r="BE668" s="143">
        <f>IF(N668="základní",J668,0)</f>
        <v>0</v>
      </c>
      <c r="BF668" s="143">
        <f>IF(N668="snížená",J668,0)</f>
        <v>0</v>
      </c>
      <c r="BG668" s="143">
        <f>IF(N668="zákl. přenesená",J668,0)</f>
        <v>0</v>
      </c>
      <c r="BH668" s="143">
        <f>IF(N668="sníž. přenesená",J668,0)</f>
        <v>0</v>
      </c>
      <c r="BI668" s="143">
        <f>IF(N668="nulová",J668,0)</f>
        <v>0</v>
      </c>
      <c r="BJ668" s="16" t="s">
        <v>88</v>
      </c>
      <c r="BK668" s="143">
        <f>ROUND(I668*H668,2)</f>
        <v>0</v>
      </c>
      <c r="BL668" s="16" t="s">
        <v>134</v>
      </c>
      <c r="BM668" s="142" t="s">
        <v>533</v>
      </c>
    </row>
    <row r="669" spans="2:65" s="1" customFormat="1" ht="19.5">
      <c r="B669" s="31"/>
      <c r="D669" s="144" t="s">
        <v>136</v>
      </c>
      <c r="F669" s="145" t="s">
        <v>532</v>
      </c>
      <c r="I669" s="146"/>
      <c r="L669" s="31"/>
      <c r="M669" s="147"/>
      <c r="T669" s="55"/>
      <c r="AT669" s="16" t="s">
        <v>136</v>
      </c>
      <c r="AU669" s="16" t="s">
        <v>90</v>
      </c>
    </row>
    <row r="670" spans="2:65" s="12" customFormat="1" ht="11.25">
      <c r="B670" s="148"/>
      <c r="D670" s="144" t="s">
        <v>138</v>
      </c>
      <c r="E670" s="149" t="s">
        <v>1</v>
      </c>
      <c r="F670" s="150" t="s">
        <v>505</v>
      </c>
      <c r="H670" s="149" t="s">
        <v>1</v>
      </c>
      <c r="I670" s="151"/>
      <c r="L670" s="148"/>
      <c r="M670" s="152"/>
      <c r="T670" s="153"/>
      <c r="AT670" s="149" t="s">
        <v>138</v>
      </c>
      <c r="AU670" s="149" t="s">
        <v>90</v>
      </c>
      <c r="AV670" s="12" t="s">
        <v>88</v>
      </c>
      <c r="AW670" s="12" t="s">
        <v>36</v>
      </c>
      <c r="AX670" s="12" t="s">
        <v>80</v>
      </c>
      <c r="AY670" s="149" t="s">
        <v>127</v>
      </c>
    </row>
    <row r="671" spans="2:65" s="12" customFormat="1" ht="11.25">
      <c r="B671" s="148"/>
      <c r="D671" s="144" t="s">
        <v>138</v>
      </c>
      <c r="E671" s="149" t="s">
        <v>1</v>
      </c>
      <c r="F671" s="150" t="s">
        <v>161</v>
      </c>
      <c r="H671" s="149" t="s">
        <v>1</v>
      </c>
      <c r="I671" s="151"/>
      <c r="L671" s="148"/>
      <c r="M671" s="152"/>
      <c r="T671" s="153"/>
      <c r="AT671" s="149" t="s">
        <v>138</v>
      </c>
      <c r="AU671" s="149" t="s">
        <v>90</v>
      </c>
      <c r="AV671" s="12" t="s">
        <v>88</v>
      </c>
      <c r="AW671" s="12" t="s">
        <v>36</v>
      </c>
      <c r="AX671" s="12" t="s">
        <v>80</v>
      </c>
      <c r="AY671" s="149" t="s">
        <v>127</v>
      </c>
    </row>
    <row r="672" spans="2:65" s="13" customFormat="1" ht="11.25">
      <c r="B672" s="154"/>
      <c r="D672" s="144" t="s">
        <v>138</v>
      </c>
      <c r="E672" s="155" t="s">
        <v>1</v>
      </c>
      <c r="F672" s="156" t="s">
        <v>88</v>
      </c>
      <c r="H672" s="157">
        <v>1</v>
      </c>
      <c r="I672" s="158"/>
      <c r="L672" s="154"/>
      <c r="M672" s="159"/>
      <c r="T672" s="160"/>
      <c r="AT672" s="155" t="s">
        <v>138</v>
      </c>
      <c r="AU672" s="155" t="s">
        <v>90</v>
      </c>
      <c r="AV672" s="13" t="s">
        <v>90</v>
      </c>
      <c r="AW672" s="13" t="s">
        <v>36</v>
      </c>
      <c r="AX672" s="13" t="s">
        <v>80</v>
      </c>
      <c r="AY672" s="155" t="s">
        <v>127</v>
      </c>
    </row>
    <row r="673" spans="2:65" s="14" customFormat="1" ht="11.25">
      <c r="B673" s="161"/>
      <c r="D673" s="144" t="s">
        <v>138</v>
      </c>
      <c r="E673" s="162" t="s">
        <v>1</v>
      </c>
      <c r="F673" s="163" t="s">
        <v>151</v>
      </c>
      <c r="H673" s="164">
        <v>1</v>
      </c>
      <c r="I673" s="165"/>
      <c r="L673" s="161"/>
      <c r="M673" s="166"/>
      <c r="T673" s="167"/>
      <c r="AT673" s="162" t="s">
        <v>138</v>
      </c>
      <c r="AU673" s="162" t="s">
        <v>90</v>
      </c>
      <c r="AV673" s="14" t="s">
        <v>134</v>
      </c>
      <c r="AW673" s="14" t="s">
        <v>36</v>
      </c>
      <c r="AX673" s="14" t="s">
        <v>88</v>
      </c>
      <c r="AY673" s="162" t="s">
        <v>127</v>
      </c>
    </row>
    <row r="674" spans="2:65" s="1" customFormat="1" ht="21.75" customHeight="1">
      <c r="B674" s="31"/>
      <c r="C674" s="168" t="s">
        <v>534</v>
      </c>
      <c r="D674" s="168" t="s">
        <v>352</v>
      </c>
      <c r="E674" s="169" t="s">
        <v>535</v>
      </c>
      <c r="F674" s="170" t="s">
        <v>536</v>
      </c>
      <c r="G674" s="171" t="s">
        <v>239</v>
      </c>
      <c r="H674" s="172">
        <v>2</v>
      </c>
      <c r="I674" s="173"/>
      <c r="J674" s="174">
        <f>ROUND(I674*H674,2)</f>
        <v>0</v>
      </c>
      <c r="K674" s="170" t="s">
        <v>133</v>
      </c>
      <c r="L674" s="175"/>
      <c r="M674" s="176" t="s">
        <v>1</v>
      </c>
      <c r="N674" s="177" t="s">
        <v>45</v>
      </c>
      <c r="P674" s="140">
        <f>O674*H674</f>
        <v>0</v>
      </c>
      <c r="Q674" s="140">
        <v>1.0800000000000001E-2</v>
      </c>
      <c r="R674" s="140">
        <f>Q674*H674</f>
        <v>2.1600000000000001E-2</v>
      </c>
      <c r="S674" s="140">
        <v>0</v>
      </c>
      <c r="T674" s="141">
        <f>S674*H674</f>
        <v>0</v>
      </c>
      <c r="AR674" s="142" t="s">
        <v>189</v>
      </c>
      <c r="AT674" s="142" t="s">
        <v>352</v>
      </c>
      <c r="AU674" s="142" t="s">
        <v>90</v>
      </c>
      <c r="AY674" s="16" t="s">
        <v>127</v>
      </c>
      <c r="BE674" s="143">
        <f>IF(N674="základní",J674,0)</f>
        <v>0</v>
      </c>
      <c r="BF674" s="143">
        <f>IF(N674="snížená",J674,0)</f>
        <v>0</v>
      </c>
      <c r="BG674" s="143">
        <f>IF(N674="zákl. přenesená",J674,0)</f>
        <v>0</v>
      </c>
      <c r="BH674" s="143">
        <f>IF(N674="sníž. přenesená",J674,0)</f>
        <v>0</v>
      </c>
      <c r="BI674" s="143">
        <f>IF(N674="nulová",J674,0)</f>
        <v>0</v>
      </c>
      <c r="BJ674" s="16" t="s">
        <v>88</v>
      </c>
      <c r="BK674" s="143">
        <f>ROUND(I674*H674,2)</f>
        <v>0</v>
      </c>
      <c r="BL674" s="16" t="s">
        <v>134</v>
      </c>
      <c r="BM674" s="142" t="s">
        <v>537</v>
      </c>
    </row>
    <row r="675" spans="2:65" s="1" customFormat="1" ht="11.25">
      <c r="B675" s="31"/>
      <c r="D675" s="144" t="s">
        <v>136</v>
      </c>
      <c r="F675" s="145" t="s">
        <v>536</v>
      </c>
      <c r="I675" s="146"/>
      <c r="L675" s="31"/>
      <c r="M675" s="147"/>
      <c r="T675" s="55"/>
      <c r="AT675" s="16" t="s">
        <v>136</v>
      </c>
      <c r="AU675" s="16" t="s">
        <v>90</v>
      </c>
    </row>
    <row r="676" spans="2:65" s="12" customFormat="1" ht="11.25">
      <c r="B676" s="148"/>
      <c r="D676" s="144" t="s">
        <v>138</v>
      </c>
      <c r="E676" s="149" t="s">
        <v>1</v>
      </c>
      <c r="F676" s="150" t="s">
        <v>505</v>
      </c>
      <c r="H676" s="149" t="s">
        <v>1</v>
      </c>
      <c r="I676" s="151"/>
      <c r="L676" s="148"/>
      <c r="M676" s="152"/>
      <c r="T676" s="153"/>
      <c r="AT676" s="149" t="s">
        <v>138</v>
      </c>
      <c r="AU676" s="149" t="s">
        <v>90</v>
      </c>
      <c r="AV676" s="12" t="s">
        <v>88</v>
      </c>
      <c r="AW676" s="12" t="s">
        <v>36</v>
      </c>
      <c r="AX676" s="12" t="s">
        <v>80</v>
      </c>
      <c r="AY676" s="149" t="s">
        <v>127</v>
      </c>
    </row>
    <row r="677" spans="2:65" s="12" customFormat="1" ht="11.25">
      <c r="B677" s="148"/>
      <c r="D677" s="144" t="s">
        <v>138</v>
      </c>
      <c r="E677" s="149" t="s">
        <v>1</v>
      </c>
      <c r="F677" s="150" t="s">
        <v>161</v>
      </c>
      <c r="H677" s="149" t="s">
        <v>1</v>
      </c>
      <c r="I677" s="151"/>
      <c r="L677" s="148"/>
      <c r="M677" s="152"/>
      <c r="T677" s="153"/>
      <c r="AT677" s="149" t="s">
        <v>138</v>
      </c>
      <c r="AU677" s="149" t="s">
        <v>90</v>
      </c>
      <c r="AV677" s="12" t="s">
        <v>88</v>
      </c>
      <c r="AW677" s="12" t="s">
        <v>36</v>
      </c>
      <c r="AX677" s="12" t="s">
        <v>80</v>
      </c>
      <c r="AY677" s="149" t="s">
        <v>127</v>
      </c>
    </row>
    <row r="678" spans="2:65" s="13" customFormat="1" ht="11.25">
      <c r="B678" s="154"/>
      <c r="D678" s="144" t="s">
        <v>138</v>
      </c>
      <c r="E678" s="155" t="s">
        <v>1</v>
      </c>
      <c r="F678" s="156" t="s">
        <v>90</v>
      </c>
      <c r="H678" s="157">
        <v>2</v>
      </c>
      <c r="I678" s="158"/>
      <c r="L678" s="154"/>
      <c r="M678" s="159"/>
      <c r="T678" s="160"/>
      <c r="AT678" s="155" t="s">
        <v>138</v>
      </c>
      <c r="AU678" s="155" t="s">
        <v>90</v>
      </c>
      <c r="AV678" s="13" t="s">
        <v>90</v>
      </c>
      <c r="AW678" s="13" t="s">
        <v>36</v>
      </c>
      <c r="AX678" s="13" t="s">
        <v>80</v>
      </c>
      <c r="AY678" s="155" t="s">
        <v>127</v>
      </c>
    </row>
    <row r="679" spans="2:65" s="14" customFormat="1" ht="11.25">
      <c r="B679" s="161"/>
      <c r="D679" s="144" t="s">
        <v>138</v>
      </c>
      <c r="E679" s="162" t="s">
        <v>1</v>
      </c>
      <c r="F679" s="163" t="s">
        <v>151</v>
      </c>
      <c r="H679" s="164">
        <v>2</v>
      </c>
      <c r="I679" s="165"/>
      <c r="L679" s="161"/>
      <c r="M679" s="166"/>
      <c r="T679" s="167"/>
      <c r="AT679" s="162" t="s">
        <v>138</v>
      </c>
      <c r="AU679" s="162" t="s">
        <v>90</v>
      </c>
      <c r="AV679" s="14" t="s">
        <v>134</v>
      </c>
      <c r="AW679" s="14" t="s">
        <v>36</v>
      </c>
      <c r="AX679" s="14" t="s">
        <v>88</v>
      </c>
      <c r="AY679" s="162" t="s">
        <v>127</v>
      </c>
    </row>
    <row r="680" spans="2:65" s="1" customFormat="1" ht="24.2" customHeight="1">
      <c r="B680" s="31"/>
      <c r="C680" s="168" t="s">
        <v>538</v>
      </c>
      <c r="D680" s="168" t="s">
        <v>352</v>
      </c>
      <c r="E680" s="169" t="s">
        <v>539</v>
      </c>
      <c r="F680" s="170" t="s">
        <v>540</v>
      </c>
      <c r="G680" s="171" t="s">
        <v>239</v>
      </c>
      <c r="H680" s="172">
        <v>5</v>
      </c>
      <c r="I680" s="173"/>
      <c r="J680" s="174">
        <f>ROUND(I680*H680,2)</f>
        <v>0</v>
      </c>
      <c r="K680" s="170" t="s">
        <v>133</v>
      </c>
      <c r="L680" s="175"/>
      <c r="M680" s="176" t="s">
        <v>1</v>
      </c>
      <c r="N680" s="177" t="s">
        <v>45</v>
      </c>
      <c r="P680" s="140">
        <f>O680*H680</f>
        <v>0</v>
      </c>
      <c r="Q680" s="140">
        <v>4.0000000000000001E-3</v>
      </c>
      <c r="R680" s="140">
        <f>Q680*H680</f>
        <v>0.02</v>
      </c>
      <c r="S680" s="140">
        <v>0</v>
      </c>
      <c r="T680" s="141">
        <f>S680*H680</f>
        <v>0</v>
      </c>
      <c r="AR680" s="142" t="s">
        <v>189</v>
      </c>
      <c r="AT680" s="142" t="s">
        <v>352</v>
      </c>
      <c r="AU680" s="142" t="s">
        <v>90</v>
      </c>
      <c r="AY680" s="16" t="s">
        <v>127</v>
      </c>
      <c r="BE680" s="143">
        <f>IF(N680="základní",J680,0)</f>
        <v>0</v>
      </c>
      <c r="BF680" s="143">
        <f>IF(N680="snížená",J680,0)</f>
        <v>0</v>
      </c>
      <c r="BG680" s="143">
        <f>IF(N680="zákl. přenesená",J680,0)</f>
        <v>0</v>
      </c>
      <c r="BH680" s="143">
        <f>IF(N680="sníž. přenesená",J680,0)</f>
        <v>0</v>
      </c>
      <c r="BI680" s="143">
        <f>IF(N680="nulová",J680,0)</f>
        <v>0</v>
      </c>
      <c r="BJ680" s="16" t="s">
        <v>88</v>
      </c>
      <c r="BK680" s="143">
        <f>ROUND(I680*H680,2)</f>
        <v>0</v>
      </c>
      <c r="BL680" s="16" t="s">
        <v>134</v>
      </c>
      <c r="BM680" s="142" t="s">
        <v>541</v>
      </c>
    </row>
    <row r="681" spans="2:65" s="1" customFormat="1" ht="11.25">
      <c r="B681" s="31"/>
      <c r="D681" s="144" t="s">
        <v>136</v>
      </c>
      <c r="F681" s="145" t="s">
        <v>540</v>
      </c>
      <c r="I681" s="146"/>
      <c r="L681" s="31"/>
      <c r="M681" s="147"/>
      <c r="T681" s="55"/>
      <c r="AT681" s="16" t="s">
        <v>136</v>
      </c>
      <c r="AU681" s="16" t="s">
        <v>90</v>
      </c>
    </row>
    <row r="682" spans="2:65" s="12" customFormat="1" ht="11.25">
      <c r="B682" s="148"/>
      <c r="D682" s="144" t="s">
        <v>138</v>
      </c>
      <c r="E682" s="149" t="s">
        <v>1</v>
      </c>
      <c r="F682" s="150" t="s">
        <v>524</v>
      </c>
      <c r="H682" s="149" t="s">
        <v>1</v>
      </c>
      <c r="I682" s="151"/>
      <c r="L682" s="148"/>
      <c r="M682" s="152"/>
      <c r="T682" s="153"/>
      <c r="AT682" s="149" t="s">
        <v>138</v>
      </c>
      <c r="AU682" s="149" t="s">
        <v>90</v>
      </c>
      <c r="AV682" s="12" t="s">
        <v>88</v>
      </c>
      <c r="AW682" s="12" t="s">
        <v>36</v>
      </c>
      <c r="AX682" s="12" t="s">
        <v>80</v>
      </c>
      <c r="AY682" s="149" t="s">
        <v>127</v>
      </c>
    </row>
    <row r="683" spans="2:65" s="12" customFormat="1" ht="11.25">
      <c r="B683" s="148"/>
      <c r="D683" s="144" t="s">
        <v>138</v>
      </c>
      <c r="E683" s="149" t="s">
        <v>1</v>
      </c>
      <c r="F683" s="150" t="s">
        <v>229</v>
      </c>
      <c r="H683" s="149" t="s">
        <v>1</v>
      </c>
      <c r="I683" s="151"/>
      <c r="L683" s="148"/>
      <c r="M683" s="152"/>
      <c r="T683" s="153"/>
      <c r="AT683" s="149" t="s">
        <v>138</v>
      </c>
      <c r="AU683" s="149" t="s">
        <v>90</v>
      </c>
      <c r="AV683" s="12" t="s">
        <v>88</v>
      </c>
      <c r="AW683" s="12" t="s">
        <v>36</v>
      </c>
      <c r="AX683" s="12" t="s">
        <v>80</v>
      </c>
      <c r="AY683" s="149" t="s">
        <v>127</v>
      </c>
    </row>
    <row r="684" spans="2:65" s="13" customFormat="1" ht="11.25">
      <c r="B684" s="154"/>
      <c r="D684" s="144" t="s">
        <v>138</v>
      </c>
      <c r="E684" s="155" t="s">
        <v>1</v>
      </c>
      <c r="F684" s="156" t="s">
        <v>90</v>
      </c>
      <c r="H684" s="157">
        <v>2</v>
      </c>
      <c r="I684" s="158"/>
      <c r="L684" s="154"/>
      <c r="M684" s="159"/>
      <c r="T684" s="160"/>
      <c r="AT684" s="155" t="s">
        <v>138</v>
      </c>
      <c r="AU684" s="155" t="s">
        <v>90</v>
      </c>
      <c r="AV684" s="13" t="s">
        <v>90</v>
      </c>
      <c r="AW684" s="13" t="s">
        <v>36</v>
      </c>
      <c r="AX684" s="13" t="s">
        <v>80</v>
      </c>
      <c r="AY684" s="155" t="s">
        <v>127</v>
      </c>
    </row>
    <row r="685" spans="2:65" s="12" customFormat="1" ht="11.25">
      <c r="B685" s="148"/>
      <c r="D685" s="144" t="s">
        <v>138</v>
      </c>
      <c r="E685" s="149" t="s">
        <v>1</v>
      </c>
      <c r="F685" s="150" t="s">
        <v>162</v>
      </c>
      <c r="H685" s="149" t="s">
        <v>1</v>
      </c>
      <c r="I685" s="151"/>
      <c r="L685" s="148"/>
      <c r="M685" s="152"/>
      <c r="T685" s="153"/>
      <c r="AT685" s="149" t="s">
        <v>138</v>
      </c>
      <c r="AU685" s="149" t="s">
        <v>90</v>
      </c>
      <c r="AV685" s="12" t="s">
        <v>88</v>
      </c>
      <c r="AW685" s="12" t="s">
        <v>36</v>
      </c>
      <c r="AX685" s="12" t="s">
        <v>80</v>
      </c>
      <c r="AY685" s="149" t="s">
        <v>127</v>
      </c>
    </row>
    <row r="686" spans="2:65" s="13" customFormat="1" ht="11.25">
      <c r="B686" s="154"/>
      <c r="D686" s="144" t="s">
        <v>138</v>
      </c>
      <c r="E686" s="155" t="s">
        <v>1</v>
      </c>
      <c r="F686" s="156" t="s">
        <v>88</v>
      </c>
      <c r="H686" s="157">
        <v>1</v>
      </c>
      <c r="I686" s="158"/>
      <c r="L686" s="154"/>
      <c r="M686" s="159"/>
      <c r="T686" s="160"/>
      <c r="AT686" s="155" t="s">
        <v>138</v>
      </c>
      <c r="AU686" s="155" t="s">
        <v>90</v>
      </c>
      <c r="AV686" s="13" t="s">
        <v>90</v>
      </c>
      <c r="AW686" s="13" t="s">
        <v>36</v>
      </c>
      <c r="AX686" s="13" t="s">
        <v>80</v>
      </c>
      <c r="AY686" s="155" t="s">
        <v>127</v>
      </c>
    </row>
    <row r="687" spans="2:65" s="12" customFormat="1" ht="11.25">
      <c r="B687" s="148"/>
      <c r="D687" s="144" t="s">
        <v>138</v>
      </c>
      <c r="E687" s="149" t="s">
        <v>1</v>
      </c>
      <c r="F687" s="150" t="s">
        <v>298</v>
      </c>
      <c r="H687" s="149" t="s">
        <v>1</v>
      </c>
      <c r="I687" s="151"/>
      <c r="L687" s="148"/>
      <c r="M687" s="152"/>
      <c r="T687" s="153"/>
      <c r="AT687" s="149" t="s">
        <v>138</v>
      </c>
      <c r="AU687" s="149" t="s">
        <v>90</v>
      </c>
      <c r="AV687" s="12" t="s">
        <v>88</v>
      </c>
      <c r="AW687" s="12" t="s">
        <v>36</v>
      </c>
      <c r="AX687" s="12" t="s">
        <v>80</v>
      </c>
      <c r="AY687" s="149" t="s">
        <v>127</v>
      </c>
    </row>
    <row r="688" spans="2:65" s="13" customFormat="1" ht="11.25">
      <c r="B688" s="154"/>
      <c r="D688" s="144" t="s">
        <v>138</v>
      </c>
      <c r="E688" s="155" t="s">
        <v>1</v>
      </c>
      <c r="F688" s="156" t="s">
        <v>88</v>
      </c>
      <c r="H688" s="157">
        <v>1</v>
      </c>
      <c r="I688" s="158"/>
      <c r="L688" s="154"/>
      <c r="M688" s="159"/>
      <c r="T688" s="160"/>
      <c r="AT688" s="155" t="s">
        <v>138</v>
      </c>
      <c r="AU688" s="155" t="s">
        <v>90</v>
      </c>
      <c r="AV688" s="13" t="s">
        <v>90</v>
      </c>
      <c r="AW688" s="13" t="s">
        <v>36</v>
      </c>
      <c r="AX688" s="13" t="s">
        <v>80</v>
      </c>
      <c r="AY688" s="155" t="s">
        <v>127</v>
      </c>
    </row>
    <row r="689" spans="2:65" s="12" customFormat="1" ht="11.25">
      <c r="B689" s="148"/>
      <c r="D689" s="144" t="s">
        <v>138</v>
      </c>
      <c r="E689" s="149" t="s">
        <v>1</v>
      </c>
      <c r="F689" s="150" t="s">
        <v>162</v>
      </c>
      <c r="H689" s="149" t="s">
        <v>1</v>
      </c>
      <c r="I689" s="151"/>
      <c r="L689" s="148"/>
      <c r="M689" s="152"/>
      <c r="T689" s="153"/>
      <c r="AT689" s="149" t="s">
        <v>138</v>
      </c>
      <c r="AU689" s="149" t="s">
        <v>90</v>
      </c>
      <c r="AV689" s="12" t="s">
        <v>88</v>
      </c>
      <c r="AW689" s="12" t="s">
        <v>36</v>
      </c>
      <c r="AX689" s="12" t="s">
        <v>80</v>
      </c>
      <c r="AY689" s="149" t="s">
        <v>127</v>
      </c>
    </row>
    <row r="690" spans="2:65" s="13" customFormat="1" ht="11.25">
      <c r="B690" s="154"/>
      <c r="D690" s="144" t="s">
        <v>138</v>
      </c>
      <c r="E690" s="155" t="s">
        <v>1</v>
      </c>
      <c r="F690" s="156" t="s">
        <v>88</v>
      </c>
      <c r="H690" s="157">
        <v>1</v>
      </c>
      <c r="I690" s="158"/>
      <c r="L690" s="154"/>
      <c r="M690" s="159"/>
      <c r="T690" s="160"/>
      <c r="AT690" s="155" t="s">
        <v>138</v>
      </c>
      <c r="AU690" s="155" t="s">
        <v>90</v>
      </c>
      <c r="AV690" s="13" t="s">
        <v>90</v>
      </c>
      <c r="AW690" s="13" t="s">
        <v>36</v>
      </c>
      <c r="AX690" s="13" t="s">
        <v>80</v>
      </c>
      <c r="AY690" s="155" t="s">
        <v>127</v>
      </c>
    </row>
    <row r="691" spans="2:65" s="14" customFormat="1" ht="11.25">
      <c r="B691" s="161"/>
      <c r="D691" s="144" t="s">
        <v>138</v>
      </c>
      <c r="E691" s="162" t="s">
        <v>1</v>
      </c>
      <c r="F691" s="163" t="s">
        <v>151</v>
      </c>
      <c r="H691" s="164">
        <v>5</v>
      </c>
      <c r="I691" s="165"/>
      <c r="L691" s="161"/>
      <c r="M691" s="166"/>
      <c r="T691" s="167"/>
      <c r="AT691" s="162" t="s">
        <v>138</v>
      </c>
      <c r="AU691" s="162" t="s">
        <v>90</v>
      </c>
      <c r="AV691" s="14" t="s">
        <v>134</v>
      </c>
      <c r="AW691" s="14" t="s">
        <v>36</v>
      </c>
      <c r="AX691" s="14" t="s">
        <v>88</v>
      </c>
      <c r="AY691" s="162" t="s">
        <v>127</v>
      </c>
    </row>
    <row r="692" spans="2:65" s="1" customFormat="1" ht="24.2" customHeight="1">
      <c r="B692" s="31"/>
      <c r="C692" s="168" t="s">
        <v>542</v>
      </c>
      <c r="D692" s="168" t="s">
        <v>352</v>
      </c>
      <c r="E692" s="169" t="s">
        <v>543</v>
      </c>
      <c r="F692" s="170" t="s">
        <v>544</v>
      </c>
      <c r="G692" s="171" t="s">
        <v>239</v>
      </c>
      <c r="H692" s="172">
        <v>3</v>
      </c>
      <c r="I692" s="173"/>
      <c r="J692" s="174">
        <f>ROUND(I692*H692,2)</f>
        <v>0</v>
      </c>
      <c r="K692" s="170" t="s">
        <v>1</v>
      </c>
      <c r="L692" s="175"/>
      <c r="M692" s="176" t="s">
        <v>1</v>
      </c>
      <c r="N692" s="177" t="s">
        <v>45</v>
      </c>
      <c r="P692" s="140">
        <f>O692*H692</f>
        <v>0</v>
      </c>
      <c r="Q692" s="140">
        <v>1.2500000000000001E-2</v>
      </c>
      <c r="R692" s="140">
        <f>Q692*H692</f>
        <v>3.7500000000000006E-2</v>
      </c>
      <c r="S692" s="140">
        <v>0</v>
      </c>
      <c r="T692" s="141">
        <f>S692*H692</f>
        <v>0</v>
      </c>
      <c r="AR692" s="142" t="s">
        <v>189</v>
      </c>
      <c r="AT692" s="142" t="s">
        <v>352</v>
      </c>
      <c r="AU692" s="142" t="s">
        <v>90</v>
      </c>
      <c r="AY692" s="16" t="s">
        <v>127</v>
      </c>
      <c r="BE692" s="143">
        <f>IF(N692="základní",J692,0)</f>
        <v>0</v>
      </c>
      <c r="BF692" s="143">
        <f>IF(N692="snížená",J692,0)</f>
        <v>0</v>
      </c>
      <c r="BG692" s="143">
        <f>IF(N692="zákl. přenesená",J692,0)</f>
        <v>0</v>
      </c>
      <c r="BH692" s="143">
        <f>IF(N692="sníž. přenesená",J692,0)</f>
        <v>0</v>
      </c>
      <c r="BI692" s="143">
        <f>IF(N692="nulová",J692,0)</f>
        <v>0</v>
      </c>
      <c r="BJ692" s="16" t="s">
        <v>88</v>
      </c>
      <c r="BK692" s="143">
        <f>ROUND(I692*H692,2)</f>
        <v>0</v>
      </c>
      <c r="BL692" s="16" t="s">
        <v>134</v>
      </c>
      <c r="BM692" s="142" t="s">
        <v>545</v>
      </c>
    </row>
    <row r="693" spans="2:65" s="1" customFormat="1" ht="11.25">
      <c r="B693" s="31"/>
      <c r="D693" s="144" t="s">
        <v>136</v>
      </c>
      <c r="F693" s="145" t="s">
        <v>546</v>
      </c>
      <c r="I693" s="146"/>
      <c r="L693" s="31"/>
      <c r="M693" s="147"/>
      <c r="T693" s="55"/>
      <c r="AT693" s="16" t="s">
        <v>136</v>
      </c>
      <c r="AU693" s="16" t="s">
        <v>90</v>
      </c>
    </row>
    <row r="694" spans="2:65" s="12" customFormat="1" ht="11.25">
      <c r="B694" s="148"/>
      <c r="D694" s="144" t="s">
        <v>138</v>
      </c>
      <c r="E694" s="149" t="s">
        <v>1</v>
      </c>
      <c r="F694" s="150" t="s">
        <v>547</v>
      </c>
      <c r="H694" s="149" t="s">
        <v>1</v>
      </c>
      <c r="I694" s="151"/>
      <c r="L694" s="148"/>
      <c r="M694" s="152"/>
      <c r="T694" s="153"/>
      <c r="AT694" s="149" t="s">
        <v>138</v>
      </c>
      <c r="AU694" s="149" t="s">
        <v>90</v>
      </c>
      <c r="AV694" s="12" t="s">
        <v>88</v>
      </c>
      <c r="AW694" s="12" t="s">
        <v>36</v>
      </c>
      <c r="AX694" s="12" t="s">
        <v>80</v>
      </c>
      <c r="AY694" s="149" t="s">
        <v>127</v>
      </c>
    </row>
    <row r="695" spans="2:65" s="12" customFormat="1" ht="11.25">
      <c r="B695" s="148"/>
      <c r="D695" s="144" t="s">
        <v>138</v>
      </c>
      <c r="E695" s="149" t="s">
        <v>1</v>
      </c>
      <c r="F695" s="150" t="s">
        <v>140</v>
      </c>
      <c r="H695" s="149" t="s">
        <v>1</v>
      </c>
      <c r="I695" s="151"/>
      <c r="L695" s="148"/>
      <c r="M695" s="152"/>
      <c r="T695" s="153"/>
      <c r="AT695" s="149" t="s">
        <v>138</v>
      </c>
      <c r="AU695" s="149" t="s">
        <v>90</v>
      </c>
      <c r="AV695" s="12" t="s">
        <v>88</v>
      </c>
      <c r="AW695" s="12" t="s">
        <v>36</v>
      </c>
      <c r="AX695" s="12" t="s">
        <v>80</v>
      </c>
      <c r="AY695" s="149" t="s">
        <v>127</v>
      </c>
    </row>
    <row r="696" spans="2:65" s="13" customFormat="1" ht="11.25">
      <c r="B696" s="154"/>
      <c r="D696" s="144" t="s">
        <v>138</v>
      </c>
      <c r="E696" s="155" t="s">
        <v>1</v>
      </c>
      <c r="F696" s="156" t="s">
        <v>88</v>
      </c>
      <c r="H696" s="157">
        <v>1</v>
      </c>
      <c r="I696" s="158"/>
      <c r="L696" s="154"/>
      <c r="M696" s="159"/>
      <c r="T696" s="160"/>
      <c r="AT696" s="155" t="s">
        <v>138</v>
      </c>
      <c r="AU696" s="155" t="s">
        <v>90</v>
      </c>
      <c r="AV696" s="13" t="s">
        <v>90</v>
      </c>
      <c r="AW696" s="13" t="s">
        <v>36</v>
      </c>
      <c r="AX696" s="13" t="s">
        <v>80</v>
      </c>
      <c r="AY696" s="155" t="s">
        <v>127</v>
      </c>
    </row>
    <row r="697" spans="2:65" s="12" customFormat="1" ht="11.25">
      <c r="B697" s="148"/>
      <c r="D697" s="144" t="s">
        <v>138</v>
      </c>
      <c r="E697" s="149" t="s">
        <v>1</v>
      </c>
      <c r="F697" s="150" t="s">
        <v>161</v>
      </c>
      <c r="H697" s="149" t="s">
        <v>1</v>
      </c>
      <c r="I697" s="151"/>
      <c r="L697" s="148"/>
      <c r="M697" s="152"/>
      <c r="T697" s="153"/>
      <c r="AT697" s="149" t="s">
        <v>138</v>
      </c>
      <c r="AU697" s="149" t="s">
        <v>90</v>
      </c>
      <c r="AV697" s="12" t="s">
        <v>88</v>
      </c>
      <c r="AW697" s="12" t="s">
        <v>36</v>
      </c>
      <c r="AX697" s="12" t="s">
        <v>80</v>
      </c>
      <c r="AY697" s="149" t="s">
        <v>127</v>
      </c>
    </row>
    <row r="698" spans="2:65" s="13" customFormat="1" ht="11.25">
      <c r="B698" s="154"/>
      <c r="D698" s="144" t="s">
        <v>138</v>
      </c>
      <c r="E698" s="155" t="s">
        <v>1</v>
      </c>
      <c r="F698" s="156" t="s">
        <v>88</v>
      </c>
      <c r="H698" s="157">
        <v>1</v>
      </c>
      <c r="I698" s="158"/>
      <c r="L698" s="154"/>
      <c r="M698" s="159"/>
      <c r="T698" s="160"/>
      <c r="AT698" s="155" t="s">
        <v>138</v>
      </c>
      <c r="AU698" s="155" t="s">
        <v>90</v>
      </c>
      <c r="AV698" s="13" t="s">
        <v>90</v>
      </c>
      <c r="AW698" s="13" t="s">
        <v>36</v>
      </c>
      <c r="AX698" s="13" t="s">
        <v>80</v>
      </c>
      <c r="AY698" s="155" t="s">
        <v>127</v>
      </c>
    </row>
    <row r="699" spans="2:65" s="12" customFormat="1" ht="11.25">
      <c r="B699" s="148"/>
      <c r="D699" s="144" t="s">
        <v>138</v>
      </c>
      <c r="E699" s="149" t="s">
        <v>1</v>
      </c>
      <c r="F699" s="150" t="s">
        <v>162</v>
      </c>
      <c r="H699" s="149" t="s">
        <v>1</v>
      </c>
      <c r="I699" s="151"/>
      <c r="L699" s="148"/>
      <c r="M699" s="152"/>
      <c r="T699" s="153"/>
      <c r="AT699" s="149" t="s">
        <v>138</v>
      </c>
      <c r="AU699" s="149" t="s">
        <v>90</v>
      </c>
      <c r="AV699" s="12" t="s">
        <v>88</v>
      </c>
      <c r="AW699" s="12" t="s">
        <v>36</v>
      </c>
      <c r="AX699" s="12" t="s">
        <v>80</v>
      </c>
      <c r="AY699" s="149" t="s">
        <v>127</v>
      </c>
    </row>
    <row r="700" spans="2:65" s="13" customFormat="1" ht="11.25">
      <c r="B700" s="154"/>
      <c r="D700" s="144" t="s">
        <v>138</v>
      </c>
      <c r="E700" s="155" t="s">
        <v>1</v>
      </c>
      <c r="F700" s="156" t="s">
        <v>88</v>
      </c>
      <c r="H700" s="157">
        <v>1</v>
      </c>
      <c r="I700" s="158"/>
      <c r="L700" s="154"/>
      <c r="M700" s="159"/>
      <c r="T700" s="160"/>
      <c r="AT700" s="155" t="s">
        <v>138</v>
      </c>
      <c r="AU700" s="155" t="s">
        <v>90</v>
      </c>
      <c r="AV700" s="13" t="s">
        <v>90</v>
      </c>
      <c r="AW700" s="13" t="s">
        <v>36</v>
      </c>
      <c r="AX700" s="13" t="s">
        <v>80</v>
      </c>
      <c r="AY700" s="155" t="s">
        <v>127</v>
      </c>
    </row>
    <row r="701" spans="2:65" s="14" customFormat="1" ht="11.25">
      <c r="B701" s="161"/>
      <c r="D701" s="144" t="s">
        <v>138</v>
      </c>
      <c r="E701" s="162" t="s">
        <v>1</v>
      </c>
      <c r="F701" s="163" t="s">
        <v>151</v>
      </c>
      <c r="H701" s="164">
        <v>3</v>
      </c>
      <c r="I701" s="165"/>
      <c r="L701" s="161"/>
      <c r="M701" s="166"/>
      <c r="T701" s="167"/>
      <c r="AT701" s="162" t="s">
        <v>138</v>
      </c>
      <c r="AU701" s="162" t="s">
        <v>90</v>
      </c>
      <c r="AV701" s="14" t="s">
        <v>134</v>
      </c>
      <c r="AW701" s="14" t="s">
        <v>36</v>
      </c>
      <c r="AX701" s="14" t="s">
        <v>88</v>
      </c>
      <c r="AY701" s="162" t="s">
        <v>127</v>
      </c>
    </row>
    <row r="702" spans="2:65" s="1" customFormat="1" ht="24.2" customHeight="1">
      <c r="B702" s="31"/>
      <c r="C702" s="131" t="s">
        <v>548</v>
      </c>
      <c r="D702" s="131" t="s">
        <v>129</v>
      </c>
      <c r="E702" s="132" t="s">
        <v>549</v>
      </c>
      <c r="F702" s="133" t="s">
        <v>550</v>
      </c>
      <c r="G702" s="134" t="s">
        <v>239</v>
      </c>
      <c r="H702" s="135">
        <v>4</v>
      </c>
      <c r="I702" s="136"/>
      <c r="J702" s="137">
        <f>ROUND(I702*H702,2)</f>
        <v>0</v>
      </c>
      <c r="K702" s="133" t="s">
        <v>133</v>
      </c>
      <c r="L702" s="31"/>
      <c r="M702" s="138" t="s">
        <v>1</v>
      </c>
      <c r="N702" s="139" t="s">
        <v>45</v>
      </c>
      <c r="P702" s="140">
        <f>O702*H702</f>
        <v>0</v>
      </c>
      <c r="Q702" s="140">
        <v>1.7099999999999999E-3</v>
      </c>
      <c r="R702" s="140">
        <f>Q702*H702</f>
        <v>6.8399999999999997E-3</v>
      </c>
      <c r="S702" s="140">
        <v>0</v>
      </c>
      <c r="T702" s="141">
        <f>S702*H702</f>
        <v>0</v>
      </c>
      <c r="AR702" s="142" t="s">
        <v>134</v>
      </c>
      <c r="AT702" s="142" t="s">
        <v>129</v>
      </c>
      <c r="AU702" s="142" t="s">
        <v>90</v>
      </c>
      <c r="AY702" s="16" t="s">
        <v>127</v>
      </c>
      <c r="BE702" s="143">
        <f>IF(N702="základní",J702,0)</f>
        <v>0</v>
      </c>
      <c r="BF702" s="143">
        <f>IF(N702="snížená",J702,0)</f>
        <v>0</v>
      </c>
      <c r="BG702" s="143">
        <f>IF(N702="zákl. přenesená",J702,0)</f>
        <v>0</v>
      </c>
      <c r="BH702" s="143">
        <f>IF(N702="sníž. přenesená",J702,0)</f>
        <v>0</v>
      </c>
      <c r="BI702" s="143">
        <f>IF(N702="nulová",J702,0)</f>
        <v>0</v>
      </c>
      <c r="BJ702" s="16" t="s">
        <v>88</v>
      </c>
      <c r="BK702" s="143">
        <f>ROUND(I702*H702,2)</f>
        <v>0</v>
      </c>
      <c r="BL702" s="16" t="s">
        <v>134</v>
      </c>
      <c r="BM702" s="142" t="s">
        <v>551</v>
      </c>
    </row>
    <row r="703" spans="2:65" s="1" customFormat="1" ht="29.25">
      <c r="B703" s="31"/>
      <c r="D703" s="144" t="s">
        <v>136</v>
      </c>
      <c r="F703" s="145" t="s">
        <v>552</v>
      </c>
      <c r="I703" s="146"/>
      <c r="L703" s="31"/>
      <c r="M703" s="147"/>
      <c r="T703" s="55"/>
      <c r="AT703" s="16" t="s">
        <v>136</v>
      </c>
      <c r="AU703" s="16" t="s">
        <v>90</v>
      </c>
    </row>
    <row r="704" spans="2:65" s="12" customFormat="1" ht="11.25">
      <c r="B704" s="148"/>
      <c r="D704" s="144" t="s">
        <v>138</v>
      </c>
      <c r="E704" s="149" t="s">
        <v>1</v>
      </c>
      <c r="F704" s="150" t="s">
        <v>553</v>
      </c>
      <c r="H704" s="149" t="s">
        <v>1</v>
      </c>
      <c r="I704" s="151"/>
      <c r="L704" s="148"/>
      <c r="M704" s="152"/>
      <c r="T704" s="153"/>
      <c r="AT704" s="149" t="s">
        <v>138</v>
      </c>
      <c r="AU704" s="149" t="s">
        <v>90</v>
      </c>
      <c r="AV704" s="12" t="s">
        <v>88</v>
      </c>
      <c r="AW704" s="12" t="s">
        <v>36</v>
      </c>
      <c r="AX704" s="12" t="s">
        <v>80</v>
      </c>
      <c r="AY704" s="149" t="s">
        <v>127</v>
      </c>
    </row>
    <row r="705" spans="2:65" s="12" customFormat="1" ht="11.25">
      <c r="B705" s="148"/>
      <c r="D705" s="144" t="s">
        <v>138</v>
      </c>
      <c r="E705" s="149" t="s">
        <v>1</v>
      </c>
      <c r="F705" s="150" t="s">
        <v>229</v>
      </c>
      <c r="H705" s="149" t="s">
        <v>1</v>
      </c>
      <c r="I705" s="151"/>
      <c r="L705" s="148"/>
      <c r="M705" s="152"/>
      <c r="T705" s="153"/>
      <c r="AT705" s="149" t="s">
        <v>138</v>
      </c>
      <c r="AU705" s="149" t="s">
        <v>90</v>
      </c>
      <c r="AV705" s="12" t="s">
        <v>88</v>
      </c>
      <c r="AW705" s="12" t="s">
        <v>36</v>
      </c>
      <c r="AX705" s="12" t="s">
        <v>80</v>
      </c>
      <c r="AY705" s="149" t="s">
        <v>127</v>
      </c>
    </row>
    <row r="706" spans="2:65" s="13" customFormat="1" ht="11.25">
      <c r="B706" s="154"/>
      <c r="D706" s="144" t="s">
        <v>138</v>
      </c>
      <c r="E706" s="155" t="s">
        <v>1</v>
      </c>
      <c r="F706" s="156" t="s">
        <v>506</v>
      </c>
      <c r="H706" s="157">
        <v>2</v>
      </c>
      <c r="I706" s="158"/>
      <c r="L706" s="154"/>
      <c r="M706" s="159"/>
      <c r="T706" s="160"/>
      <c r="AT706" s="155" t="s">
        <v>138</v>
      </c>
      <c r="AU706" s="155" t="s">
        <v>90</v>
      </c>
      <c r="AV706" s="13" t="s">
        <v>90</v>
      </c>
      <c r="AW706" s="13" t="s">
        <v>36</v>
      </c>
      <c r="AX706" s="13" t="s">
        <v>80</v>
      </c>
      <c r="AY706" s="155" t="s">
        <v>127</v>
      </c>
    </row>
    <row r="707" spans="2:65" s="12" customFormat="1" ht="11.25">
      <c r="B707" s="148"/>
      <c r="D707" s="144" t="s">
        <v>138</v>
      </c>
      <c r="E707" s="149" t="s">
        <v>1</v>
      </c>
      <c r="F707" s="150" t="s">
        <v>161</v>
      </c>
      <c r="H707" s="149" t="s">
        <v>1</v>
      </c>
      <c r="I707" s="151"/>
      <c r="L707" s="148"/>
      <c r="M707" s="152"/>
      <c r="T707" s="153"/>
      <c r="AT707" s="149" t="s">
        <v>138</v>
      </c>
      <c r="AU707" s="149" t="s">
        <v>90</v>
      </c>
      <c r="AV707" s="12" t="s">
        <v>88</v>
      </c>
      <c r="AW707" s="12" t="s">
        <v>36</v>
      </c>
      <c r="AX707" s="12" t="s">
        <v>80</v>
      </c>
      <c r="AY707" s="149" t="s">
        <v>127</v>
      </c>
    </row>
    <row r="708" spans="2:65" s="13" customFormat="1" ht="11.25">
      <c r="B708" s="154"/>
      <c r="D708" s="144" t="s">
        <v>138</v>
      </c>
      <c r="E708" s="155" t="s">
        <v>1</v>
      </c>
      <c r="F708" s="156" t="s">
        <v>88</v>
      </c>
      <c r="H708" s="157">
        <v>1</v>
      </c>
      <c r="I708" s="158"/>
      <c r="L708" s="154"/>
      <c r="M708" s="159"/>
      <c r="T708" s="160"/>
      <c r="AT708" s="155" t="s">
        <v>138</v>
      </c>
      <c r="AU708" s="155" t="s">
        <v>90</v>
      </c>
      <c r="AV708" s="13" t="s">
        <v>90</v>
      </c>
      <c r="AW708" s="13" t="s">
        <v>36</v>
      </c>
      <c r="AX708" s="13" t="s">
        <v>80</v>
      </c>
      <c r="AY708" s="155" t="s">
        <v>127</v>
      </c>
    </row>
    <row r="709" spans="2:65" s="12" customFormat="1" ht="11.25">
      <c r="B709" s="148"/>
      <c r="D709" s="144" t="s">
        <v>138</v>
      </c>
      <c r="E709" s="149" t="s">
        <v>1</v>
      </c>
      <c r="F709" s="150" t="s">
        <v>162</v>
      </c>
      <c r="H709" s="149" t="s">
        <v>1</v>
      </c>
      <c r="I709" s="151"/>
      <c r="L709" s="148"/>
      <c r="M709" s="152"/>
      <c r="T709" s="153"/>
      <c r="AT709" s="149" t="s">
        <v>138</v>
      </c>
      <c r="AU709" s="149" t="s">
        <v>90</v>
      </c>
      <c r="AV709" s="12" t="s">
        <v>88</v>
      </c>
      <c r="AW709" s="12" t="s">
        <v>36</v>
      </c>
      <c r="AX709" s="12" t="s">
        <v>80</v>
      </c>
      <c r="AY709" s="149" t="s">
        <v>127</v>
      </c>
    </row>
    <row r="710" spans="2:65" s="13" customFormat="1" ht="11.25">
      <c r="B710" s="154"/>
      <c r="D710" s="144" t="s">
        <v>138</v>
      </c>
      <c r="E710" s="155" t="s">
        <v>1</v>
      </c>
      <c r="F710" s="156" t="s">
        <v>88</v>
      </c>
      <c r="H710" s="157">
        <v>1</v>
      </c>
      <c r="I710" s="158"/>
      <c r="L710" s="154"/>
      <c r="M710" s="159"/>
      <c r="T710" s="160"/>
      <c r="AT710" s="155" t="s">
        <v>138</v>
      </c>
      <c r="AU710" s="155" t="s">
        <v>90</v>
      </c>
      <c r="AV710" s="13" t="s">
        <v>90</v>
      </c>
      <c r="AW710" s="13" t="s">
        <v>36</v>
      </c>
      <c r="AX710" s="13" t="s">
        <v>80</v>
      </c>
      <c r="AY710" s="155" t="s">
        <v>127</v>
      </c>
    </row>
    <row r="711" spans="2:65" s="14" customFormat="1" ht="11.25">
      <c r="B711" s="161"/>
      <c r="D711" s="144" t="s">
        <v>138</v>
      </c>
      <c r="E711" s="162" t="s">
        <v>1</v>
      </c>
      <c r="F711" s="163" t="s">
        <v>151</v>
      </c>
      <c r="H711" s="164">
        <v>4</v>
      </c>
      <c r="I711" s="165"/>
      <c r="L711" s="161"/>
      <c r="M711" s="166"/>
      <c r="T711" s="167"/>
      <c r="AT711" s="162" t="s">
        <v>138</v>
      </c>
      <c r="AU711" s="162" t="s">
        <v>90</v>
      </c>
      <c r="AV711" s="14" t="s">
        <v>134</v>
      </c>
      <c r="AW711" s="14" t="s">
        <v>36</v>
      </c>
      <c r="AX711" s="14" t="s">
        <v>88</v>
      </c>
      <c r="AY711" s="162" t="s">
        <v>127</v>
      </c>
    </row>
    <row r="712" spans="2:65" s="1" customFormat="1" ht="33" customHeight="1">
      <c r="B712" s="31"/>
      <c r="C712" s="168" t="s">
        <v>554</v>
      </c>
      <c r="D712" s="168" t="s">
        <v>352</v>
      </c>
      <c r="E712" s="169" t="s">
        <v>555</v>
      </c>
      <c r="F712" s="170" t="s">
        <v>556</v>
      </c>
      <c r="G712" s="171" t="s">
        <v>239</v>
      </c>
      <c r="H712" s="172">
        <v>2</v>
      </c>
      <c r="I712" s="173"/>
      <c r="J712" s="174">
        <f>ROUND(I712*H712,2)</f>
        <v>0</v>
      </c>
      <c r="K712" s="170" t="s">
        <v>133</v>
      </c>
      <c r="L712" s="175"/>
      <c r="M712" s="176" t="s">
        <v>1</v>
      </c>
      <c r="N712" s="177" t="s">
        <v>45</v>
      </c>
      <c r="P712" s="140">
        <f>O712*H712</f>
        <v>0</v>
      </c>
      <c r="Q712" s="140">
        <v>1.78E-2</v>
      </c>
      <c r="R712" s="140">
        <f>Q712*H712</f>
        <v>3.56E-2</v>
      </c>
      <c r="S712" s="140">
        <v>0</v>
      </c>
      <c r="T712" s="141">
        <f>S712*H712</f>
        <v>0</v>
      </c>
      <c r="AR712" s="142" t="s">
        <v>189</v>
      </c>
      <c r="AT712" s="142" t="s">
        <v>352</v>
      </c>
      <c r="AU712" s="142" t="s">
        <v>90</v>
      </c>
      <c r="AY712" s="16" t="s">
        <v>127</v>
      </c>
      <c r="BE712" s="143">
        <f>IF(N712="základní",J712,0)</f>
        <v>0</v>
      </c>
      <c r="BF712" s="143">
        <f>IF(N712="snížená",J712,0)</f>
        <v>0</v>
      </c>
      <c r="BG712" s="143">
        <f>IF(N712="zákl. přenesená",J712,0)</f>
        <v>0</v>
      </c>
      <c r="BH712" s="143">
        <f>IF(N712="sníž. přenesená",J712,0)</f>
        <v>0</v>
      </c>
      <c r="BI712" s="143">
        <f>IF(N712="nulová",J712,0)</f>
        <v>0</v>
      </c>
      <c r="BJ712" s="16" t="s">
        <v>88</v>
      </c>
      <c r="BK712" s="143">
        <f>ROUND(I712*H712,2)</f>
        <v>0</v>
      </c>
      <c r="BL712" s="16" t="s">
        <v>134</v>
      </c>
      <c r="BM712" s="142" t="s">
        <v>557</v>
      </c>
    </row>
    <row r="713" spans="2:65" s="1" customFormat="1" ht="19.5">
      <c r="B713" s="31"/>
      <c r="D713" s="144" t="s">
        <v>136</v>
      </c>
      <c r="F713" s="145" t="s">
        <v>556</v>
      </c>
      <c r="I713" s="146"/>
      <c r="L713" s="31"/>
      <c r="M713" s="147"/>
      <c r="T713" s="55"/>
      <c r="AT713" s="16" t="s">
        <v>136</v>
      </c>
      <c r="AU713" s="16" t="s">
        <v>90</v>
      </c>
    </row>
    <row r="714" spans="2:65" s="12" customFormat="1" ht="11.25">
      <c r="B714" s="148"/>
      <c r="D714" s="144" t="s">
        <v>138</v>
      </c>
      <c r="E714" s="149" t="s">
        <v>1</v>
      </c>
      <c r="F714" s="150" t="s">
        <v>553</v>
      </c>
      <c r="H714" s="149" t="s">
        <v>1</v>
      </c>
      <c r="I714" s="151"/>
      <c r="L714" s="148"/>
      <c r="M714" s="152"/>
      <c r="T714" s="153"/>
      <c r="AT714" s="149" t="s">
        <v>138</v>
      </c>
      <c r="AU714" s="149" t="s">
        <v>90</v>
      </c>
      <c r="AV714" s="12" t="s">
        <v>88</v>
      </c>
      <c r="AW714" s="12" t="s">
        <v>36</v>
      </c>
      <c r="AX714" s="12" t="s">
        <v>80</v>
      </c>
      <c r="AY714" s="149" t="s">
        <v>127</v>
      </c>
    </row>
    <row r="715" spans="2:65" s="12" customFormat="1" ht="11.25">
      <c r="B715" s="148"/>
      <c r="D715" s="144" t="s">
        <v>138</v>
      </c>
      <c r="E715" s="149" t="s">
        <v>1</v>
      </c>
      <c r="F715" s="150" t="s">
        <v>229</v>
      </c>
      <c r="H715" s="149" t="s">
        <v>1</v>
      </c>
      <c r="I715" s="151"/>
      <c r="L715" s="148"/>
      <c r="M715" s="152"/>
      <c r="T715" s="153"/>
      <c r="AT715" s="149" t="s">
        <v>138</v>
      </c>
      <c r="AU715" s="149" t="s">
        <v>90</v>
      </c>
      <c r="AV715" s="12" t="s">
        <v>88</v>
      </c>
      <c r="AW715" s="12" t="s">
        <v>36</v>
      </c>
      <c r="AX715" s="12" t="s">
        <v>80</v>
      </c>
      <c r="AY715" s="149" t="s">
        <v>127</v>
      </c>
    </row>
    <row r="716" spans="2:65" s="13" customFormat="1" ht="11.25">
      <c r="B716" s="154"/>
      <c r="D716" s="144" t="s">
        <v>138</v>
      </c>
      <c r="E716" s="155" t="s">
        <v>1</v>
      </c>
      <c r="F716" s="156" t="s">
        <v>88</v>
      </c>
      <c r="H716" s="157">
        <v>1</v>
      </c>
      <c r="I716" s="158"/>
      <c r="L716" s="154"/>
      <c r="M716" s="159"/>
      <c r="T716" s="160"/>
      <c r="AT716" s="155" t="s">
        <v>138</v>
      </c>
      <c r="AU716" s="155" t="s">
        <v>90</v>
      </c>
      <c r="AV716" s="13" t="s">
        <v>90</v>
      </c>
      <c r="AW716" s="13" t="s">
        <v>36</v>
      </c>
      <c r="AX716" s="13" t="s">
        <v>80</v>
      </c>
      <c r="AY716" s="155" t="s">
        <v>127</v>
      </c>
    </row>
    <row r="717" spans="2:65" s="12" customFormat="1" ht="11.25">
      <c r="B717" s="148"/>
      <c r="D717" s="144" t="s">
        <v>138</v>
      </c>
      <c r="E717" s="149" t="s">
        <v>1</v>
      </c>
      <c r="F717" s="150" t="s">
        <v>162</v>
      </c>
      <c r="H717" s="149" t="s">
        <v>1</v>
      </c>
      <c r="I717" s="151"/>
      <c r="L717" s="148"/>
      <c r="M717" s="152"/>
      <c r="T717" s="153"/>
      <c r="AT717" s="149" t="s">
        <v>138</v>
      </c>
      <c r="AU717" s="149" t="s">
        <v>90</v>
      </c>
      <c r="AV717" s="12" t="s">
        <v>88</v>
      </c>
      <c r="AW717" s="12" t="s">
        <v>36</v>
      </c>
      <c r="AX717" s="12" t="s">
        <v>80</v>
      </c>
      <c r="AY717" s="149" t="s">
        <v>127</v>
      </c>
    </row>
    <row r="718" spans="2:65" s="13" customFormat="1" ht="11.25">
      <c r="B718" s="154"/>
      <c r="D718" s="144" t="s">
        <v>138</v>
      </c>
      <c r="E718" s="155" t="s">
        <v>1</v>
      </c>
      <c r="F718" s="156" t="s">
        <v>88</v>
      </c>
      <c r="H718" s="157">
        <v>1</v>
      </c>
      <c r="I718" s="158"/>
      <c r="L718" s="154"/>
      <c r="M718" s="159"/>
      <c r="T718" s="160"/>
      <c r="AT718" s="155" t="s">
        <v>138</v>
      </c>
      <c r="AU718" s="155" t="s">
        <v>90</v>
      </c>
      <c r="AV718" s="13" t="s">
        <v>90</v>
      </c>
      <c r="AW718" s="13" t="s">
        <v>36</v>
      </c>
      <c r="AX718" s="13" t="s">
        <v>80</v>
      </c>
      <c r="AY718" s="155" t="s">
        <v>127</v>
      </c>
    </row>
    <row r="719" spans="2:65" s="14" customFormat="1" ht="11.25">
      <c r="B719" s="161"/>
      <c r="D719" s="144" t="s">
        <v>138</v>
      </c>
      <c r="E719" s="162" t="s">
        <v>1</v>
      </c>
      <c r="F719" s="163" t="s">
        <v>151</v>
      </c>
      <c r="H719" s="164">
        <v>2</v>
      </c>
      <c r="I719" s="165"/>
      <c r="L719" s="161"/>
      <c r="M719" s="166"/>
      <c r="T719" s="167"/>
      <c r="AT719" s="162" t="s">
        <v>138</v>
      </c>
      <c r="AU719" s="162" t="s">
        <v>90</v>
      </c>
      <c r="AV719" s="14" t="s">
        <v>134</v>
      </c>
      <c r="AW719" s="14" t="s">
        <v>36</v>
      </c>
      <c r="AX719" s="14" t="s">
        <v>88</v>
      </c>
      <c r="AY719" s="162" t="s">
        <v>127</v>
      </c>
    </row>
    <row r="720" spans="2:65" s="1" customFormat="1" ht="33" customHeight="1">
      <c r="B720" s="31"/>
      <c r="C720" s="168" t="s">
        <v>558</v>
      </c>
      <c r="D720" s="168" t="s">
        <v>352</v>
      </c>
      <c r="E720" s="169" t="s">
        <v>559</v>
      </c>
      <c r="F720" s="170" t="s">
        <v>560</v>
      </c>
      <c r="G720" s="171" t="s">
        <v>239</v>
      </c>
      <c r="H720" s="172">
        <v>1</v>
      </c>
      <c r="I720" s="173"/>
      <c r="J720" s="174">
        <f>ROUND(I720*H720,2)</f>
        <v>0</v>
      </c>
      <c r="K720" s="170" t="s">
        <v>133</v>
      </c>
      <c r="L720" s="175"/>
      <c r="M720" s="176" t="s">
        <v>1</v>
      </c>
      <c r="N720" s="177" t="s">
        <v>45</v>
      </c>
      <c r="P720" s="140">
        <f>O720*H720</f>
        <v>0</v>
      </c>
      <c r="Q720" s="140">
        <v>1.6500000000000001E-2</v>
      </c>
      <c r="R720" s="140">
        <f>Q720*H720</f>
        <v>1.6500000000000001E-2</v>
      </c>
      <c r="S720" s="140">
        <v>0</v>
      </c>
      <c r="T720" s="141">
        <f>S720*H720</f>
        <v>0</v>
      </c>
      <c r="AR720" s="142" t="s">
        <v>189</v>
      </c>
      <c r="AT720" s="142" t="s">
        <v>352</v>
      </c>
      <c r="AU720" s="142" t="s">
        <v>90</v>
      </c>
      <c r="AY720" s="16" t="s">
        <v>127</v>
      </c>
      <c r="BE720" s="143">
        <f>IF(N720="základní",J720,0)</f>
        <v>0</v>
      </c>
      <c r="BF720" s="143">
        <f>IF(N720="snížená",J720,0)</f>
        <v>0</v>
      </c>
      <c r="BG720" s="143">
        <f>IF(N720="zákl. přenesená",J720,0)</f>
        <v>0</v>
      </c>
      <c r="BH720" s="143">
        <f>IF(N720="sníž. přenesená",J720,0)</f>
        <v>0</v>
      </c>
      <c r="BI720" s="143">
        <f>IF(N720="nulová",J720,0)</f>
        <v>0</v>
      </c>
      <c r="BJ720" s="16" t="s">
        <v>88</v>
      </c>
      <c r="BK720" s="143">
        <f>ROUND(I720*H720,2)</f>
        <v>0</v>
      </c>
      <c r="BL720" s="16" t="s">
        <v>134</v>
      </c>
      <c r="BM720" s="142" t="s">
        <v>561</v>
      </c>
    </row>
    <row r="721" spans="2:65" s="1" customFormat="1" ht="19.5">
      <c r="B721" s="31"/>
      <c r="D721" s="144" t="s">
        <v>136</v>
      </c>
      <c r="F721" s="145" t="s">
        <v>560</v>
      </c>
      <c r="I721" s="146"/>
      <c r="L721" s="31"/>
      <c r="M721" s="147"/>
      <c r="T721" s="55"/>
      <c r="AT721" s="16" t="s">
        <v>136</v>
      </c>
      <c r="AU721" s="16" t="s">
        <v>90</v>
      </c>
    </row>
    <row r="722" spans="2:65" s="12" customFormat="1" ht="11.25">
      <c r="B722" s="148"/>
      <c r="D722" s="144" t="s">
        <v>138</v>
      </c>
      <c r="E722" s="149" t="s">
        <v>1</v>
      </c>
      <c r="F722" s="150" t="s">
        <v>553</v>
      </c>
      <c r="H722" s="149" t="s">
        <v>1</v>
      </c>
      <c r="I722" s="151"/>
      <c r="L722" s="148"/>
      <c r="M722" s="152"/>
      <c r="T722" s="153"/>
      <c r="AT722" s="149" t="s">
        <v>138</v>
      </c>
      <c r="AU722" s="149" t="s">
        <v>90</v>
      </c>
      <c r="AV722" s="12" t="s">
        <v>88</v>
      </c>
      <c r="AW722" s="12" t="s">
        <v>36</v>
      </c>
      <c r="AX722" s="12" t="s">
        <v>80</v>
      </c>
      <c r="AY722" s="149" t="s">
        <v>127</v>
      </c>
    </row>
    <row r="723" spans="2:65" s="12" customFormat="1" ht="11.25">
      <c r="B723" s="148"/>
      <c r="D723" s="144" t="s">
        <v>138</v>
      </c>
      <c r="E723" s="149" t="s">
        <v>1</v>
      </c>
      <c r="F723" s="150" t="s">
        <v>140</v>
      </c>
      <c r="H723" s="149" t="s">
        <v>1</v>
      </c>
      <c r="I723" s="151"/>
      <c r="L723" s="148"/>
      <c r="M723" s="152"/>
      <c r="T723" s="153"/>
      <c r="AT723" s="149" t="s">
        <v>138</v>
      </c>
      <c r="AU723" s="149" t="s">
        <v>90</v>
      </c>
      <c r="AV723" s="12" t="s">
        <v>88</v>
      </c>
      <c r="AW723" s="12" t="s">
        <v>36</v>
      </c>
      <c r="AX723" s="12" t="s">
        <v>80</v>
      </c>
      <c r="AY723" s="149" t="s">
        <v>127</v>
      </c>
    </row>
    <row r="724" spans="2:65" s="13" customFormat="1" ht="11.25">
      <c r="B724" s="154"/>
      <c r="D724" s="144" t="s">
        <v>138</v>
      </c>
      <c r="E724" s="155" t="s">
        <v>1</v>
      </c>
      <c r="F724" s="156" t="s">
        <v>88</v>
      </c>
      <c r="H724" s="157">
        <v>1</v>
      </c>
      <c r="I724" s="158"/>
      <c r="L724" s="154"/>
      <c r="M724" s="159"/>
      <c r="T724" s="160"/>
      <c r="AT724" s="155" t="s">
        <v>138</v>
      </c>
      <c r="AU724" s="155" t="s">
        <v>90</v>
      </c>
      <c r="AV724" s="13" t="s">
        <v>90</v>
      </c>
      <c r="AW724" s="13" t="s">
        <v>36</v>
      </c>
      <c r="AX724" s="13" t="s">
        <v>80</v>
      </c>
      <c r="AY724" s="155" t="s">
        <v>127</v>
      </c>
    </row>
    <row r="725" spans="2:65" s="14" customFormat="1" ht="11.25">
      <c r="B725" s="161"/>
      <c r="D725" s="144" t="s">
        <v>138</v>
      </c>
      <c r="E725" s="162" t="s">
        <v>1</v>
      </c>
      <c r="F725" s="163" t="s">
        <v>151</v>
      </c>
      <c r="H725" s="164">
        <v>1</v>
      </c>
      <c r="I725" s="165"/>
      <c r="L725" s="161"/>
      <c r="M725" s="166"/>
      <c r="T725" s="167"/>
      <c r="AT725" s="162" t="s">
        <v>138</v>
      </c>
      <c r="AU725" s="162" t="s">
        <v>90</v>
      </c>
      <c r="AV725" s="14" t="s">
        <v>134</v>
      </c>
      <c r="AW725" s="14" t="s">
        <v>36</v>
      </c>
      <c r="AX725" s="14" t="s">
        <v>88</v>
      </c>
      <c r="AY725" s="162" t="s">
        <v>127</v>
      </c>
    </row>
    <row r="726" spans="2:65" s="1" customFormat="1" ht="24.2" customHeight="1">
      <c r="B726" s="31"/>
      <c r="C726" s="168" t="s">
        <v>562</v>
      </c>
      <c r="D726" s="168" t="s">
        <v>352</v>
      </c>
      <c r="E726" s="169" t="s">
        <v>563</v>
      </c>
      <c r="F726" s="170" t="s">
        <v>564</v>
      </c>
      <c r="G726" s="171" t="s">
        <v>239</v>
      </c>
      <c r="H726" s="172">
        <v>1</v>
      </c>
      <c r="I726" s="173"/>
      <c r="J726" s="174">
        <f>ROUND(I726*H726,2)</f>
        <v>0</v>
      </c>
      <c r="K726" s="170" t="s">
        <v>133</v>
      </c>
      <c r="L726" s="175"/>
      <c r="M726" s="176" t="s">
        <v>1</v>
      </c>
      <c r="N726" s="177" t="s">
        <v>45</v>
      </c>
      <c r="P726" s="140">
        <f>O726*H726</f>
        <v>0</v>
      </c>
      <c r="Q726" s="140">
        <v>1.9699999999999999E-2</v>
      </c>
      <c r="R726" s="140">
        <f>Q726*H726</f>
        <v>1.9699999999999999E-2</v>
      </c>
      <c r="S726" s="140">
        <v>0</v>
      </c>
      <c r="T726" s="141">
        <f>S726*H726</f>
        <v>0</v>
      </c>
      <c r="AR726" s="142" t="s">
        <v>189</v>
      </c>
      <c r="AT726" s="142" t="s">
        <v>352</v>
      </c>
      <c r="AU726" s="142" t="s">
        <v>90</v>
      </c>
      <c r="AY726" s="16" t="s">
        <v>127</v>
      </c>
      <c r="BE726" s="143">
        <f>IF(N726="základní",J726,0)</f>
        <v>0</v>
      </c>
      <c r="BF726" s="143">
        <f>IF(N726="snížená",J726,0)</f>
        <v>0</v>
      </c>
      <c r="BG726" s="143">
        <f>IF(N726="zákl. přenesená",J726,0)</f>
        <v>0</v>
      </c>
      <c r="BH726" s="143">
        <f>IF(N726="sníž. přenesená",J726,0)</f>
        <v>0</v>
      </c>
      <c r="BI726" s="143">
        <f>IF(N726="nulová",J726,0)</f>
        <v>0</v>
      </c>
      <c r="BJ726" s="16" t="s">
        <v>88</v>
      </c>
      <c r="BK726" s="143">
        <f>ROUND(I726*H726,2)</f>
        <v>0</v>
      </c>
      <c r="BL726" s="16" t="s">
        <v>134</v>
      </c>
      <c r="BM726" s="142" t="s">
        <v>565</v>
      </c>
    </row>
    <row r="727" spans="2:65" s="1" customFormat="1" ht="19.5">
      <c r="B727" s="31"/>
      <c r="D727" s="144" t="s">
        <v>136</v>
      </c>
      <c r="F727" s="145" t="s">
        <v>564</v>
      </c>
      <c r="I727" s="146"/>
      <c r="L727" s="31"/>
      <c r="M727" s="147"/>
      <c r="T727" s="55"/>
      <c r="AT727" s="16" t="s">
        <v>136</v>
      </c>
      <c r="AU727" s="16" t="s">
        <v>90</v>
      </c>
    </row>
    <row r="728" spans="2:65" s="12" customFormat="1" ht="11.25">
      <c r="B728" s="148"/>
      <c r="D728" s="144" t="s">
        <v>138</v>
      </c>
      <c r="E728" s="149" t="s">
        <v>1</v>
      </c>
      <c r="F728" s="150" t="s">
        <v>553</v>
      </c>
      <c r="H728" s="149" t="s">
        <v>1</v>
      </c>
      <c r="I728" s="151"/>
      <c r="L728" s="148"/>
      <c r="M728" s="152"/>
      <c r="T728" s="153"/>
      <c r="AT728" s="149" t="s">
        <v>138</v>
      </c>
      <c r="AU728" s="149" t="s">
        <v>90</v>
      </c>
      <c r="AV728" s="12" t="s">
        <v>88</v>
      </c>
      <c r="AW728" s="12" t="s">
        <v>36</v>
      </c>
      <c r="AX728" s="12" t="s">
        <v>80</v>
      </c>
      <c r="AY728" s="149" t="s">
        <v>127</v>
      </c>
    </row>
    <row r="729" spans="2:65" s="12" customFormat="1" ht="11.25">
      <c r="B729" s="148"/>
      <c r="D729" s="144" t="s">
        <v>138</v>
      </c>
      <c r="E729" s="149" t="s">
        <v>1</v>
      </c>
      <c r="F729" s="150" t="s">
        <v>229</v>
      </c>
      <c r="H729" s="149" t="s">
        <v>1</v>
      </c>
      <c r="I729" s="151"/>
      <c r="L729" s="148"/>
      <c r="M729" s="152"/>
      <c r="T729" s="153"/>
      <c r="AT729" s="149" t="s">
        <v>138</v>
      </c>
      <c r="AU729" s="149" t="s">
        <v>90</v>
      </c>
      <c r="AV729" s="12" t="s">
        <v>88</v>
      </c>
      <c r="AW729" s="12" t="s">
        <v>36</v>
      </c>
      <c r="AX729" s="12" t="s">
        <v>80</v>
      </c>
      <c r="AY729" s="149" t="s">
        <v>127</v>
      </c>
    </row>
    <row r="730" spans="2:65" s="13" customFormat="1" ht="11.25">
      <c r="B730" s="154"/>
      <c r="D730" s="144" t="s">
        <v>138</v>
      </c>
      <c r="E730" s="155" t="s">
        <v>1</v>
      </c>
      <c r="F730" s="156" t="s">
        <v>88</v>
      </c>
      <c r="H730" s="157">
        <v>1</v>
      </c>
      <c r="I730" s="158"/>
      <c r="L730" s="154"/>
      <c r="M730" s="159"/>
      <c r="T730" s="160"/>
      <c r="AT730" s="155" t="s">
        <v>138</v>
      </c>
      <c r="AU730" s="155" t="s">
        <v>90</v>
      </c>
      <c r="AV730" s="13" t="s">
        <v>90</v>
      </c>
      <c r="AW730" s="13" t="s">
        <v>36</v>
      </c>
      <c r="AX730" s="13" t="s">
        <v>80</v>
      </c>
      <c r="AY730" s="155" t="s">
        <v>127</v>
      </c>
    </row>
    <row r="731" spans="2:65" s="14" customFormat="1" ht="11.25">
      <c r="B731" s="161"/>
      <c r="D731" s="144" t="s">
        <v>138</v>
      </c>
      <c r="E731" s="162" t="s">
        <v>1</v>
      </c>
      <c r="F731" s="163" t="s">
        <v>151</v>
      </c>
      <c r="H731" s="164">
        <v>1</v>
      </c>
      <c r="I731" s="165"/>
      <c r="L731" s="161"/>
      <c r="M731" s="166"/>
      <c r="T731" s="167"/>
      <c r="AT731" s="162" t="s">
        <v>138</v>
      </c>
      <c r="AU731" s="162" t="s">
        <v>90</v>
      </c>
      <c r="AV731" s="14" t="s">
        <v>134</v>
      </c>
      <c r="AW731" s="14" t="s">
        <v>36</v>
      </c>
      <c r="AX731" s="14" t="s">
        <v>88</v>
      </c>
      <c r="AY731" s="162" t="s">
        <v>127</v>
      </c>
    </row>
    <row r="732" spans="2:65" s="1" customFormat="1" ht="24.2" customHeight="1">
      <c r="B732" s="31"/>
      <c r="C732" s="131" t="s">
        <v>566</v>
      </c>
      <c r="D732" s="131" t="s">
        <v>129</v>
      </c>
      <c r="E732" s="132" t="s">
        <v>567</v>
      </c>
      <c r="F732" s="133" t="s">
        <v>568</v>
      </c>
      <c r="G732" s="134" t="s">
        <v>192</v>
      </c>
      <c r="H732" s="135">
        <v>6</v>
      </c>
      <c r="I732" s="136"/>
      <c r="J732" s="137">
        <f>ROUND(I732*H732,2)</f>
        <v>0</v>
      </c>
      <c r="K732" s="133" t="s">
        <v>133</v>
      </c>
      <c r="L732" s="31"/>
      <c r="M732" s="138" t="s">
        <v>1</v>
      </c>
      <c r="N732" s="139" t="s">
        <v>45</v>
      </c>
      <c r="P732" s="140">
        <f>O732*H732</f>
        <v>0</v>
      </c>
      <c r="Q732" s="140">
        <v>0</v>
      </c>
      <c r="R732" s="140">
        <f>Q732*H732</f>
        <v>0</v>
      </c>
      <c r="S732" s="140">
        <v>0</v>
      </c>
      <c r="T732" s="141">
        <f>S732*H732</f>
        <v>0</v>
      </c>
      <c r="AR732" s="142" t="s">
        <v>134</v>
      </c>
      <c r="AT732" s="142" t="s">
        <v>129</v>
      </c>
      <c r="AU732" s="142" t="s">
        <v>90</v>
      </c>
      <c r="AY732" s="16" t="s">
        <v>127</v>
      </c>
      <c r="BE732" s="143">
        <f>IF(N732="základní",J732,0)</f>
        <v>0</v>
      </c>
      <c r="BF732" s="143">
        <f>IF(N732="snížená",J732,0)</f>
        <v>0</v>
      </c>
      <c r="BG732" s="143">
        <f>IF(N732="zákl. přenesená",J732,0)</f>
        <v>0</v>
      </c>
      <c r="BH732" s="143">
        <f>IF(N732="sníž. přenesená",J732,0)</f>
        <v>0</v>
      </c>
      <c r="BI732" s="143">
        <f>IF(N732="nulová",J732,0)</f>
        <v>0</v>
      </c>
      <c r="BJ732" s="16" t="s">
        <v>88</v>
      </c>
      <c r="BK732" s="143">
        <f>ROUND(I732*H732,2)</f>
        <v>0</v>
      </c>
      <c r="BL732" s="16" t="s">
        <v>134</v>
      </c>
      <c r="BM732" s="142" t="s">
        <v>569</v>
      </c>
    </row>
    <row r="733" spans="2:65" s="1" customFormat="1" ht="29.25">
      <c r="B733" s="31"/>
      <c r="D733" s="144" t="s">
        <v>136</v>
      </c>
      <c r="F733" s="145" t="s">
        <v>570</v>
      </c>
      <c r="I733" s="146"/>
      <c r="L733" s="31"/>
      <c r="M733" s="147"/>
      <c r="T733" s="55"/>
      <c r="AT733" s="16" t="s">
        <v>136</v>
      </c>
      <c r="AU733" s="16" t="s">
        <v>90</v>
      </c>
    </row>
    <row r="734" spans="2:65" s="12" customFormat="1" ht="11.25">
      <c r="B734" s="148"/>
      <c r="D734" s="144" t="s">
        <v>138</v>
      </c>
      <c r="E734" s="149" t="s">
        <v>1</v>
      </c>
      <c r="F734" s="150" t="s">
        <v>571</v>
      </c>
      <c r="H734" s="149" t="s">
        <v>1</v>
      </c>
      <c r="I734" s="151"/>
      <c r="L734" s="148"/>
      <c r="M734" s="152"/>
      <c r="T734" s="153"/>
      <c r="AT734" s="149" t="s">
        <v>138</v>
      </c>
      <c r="AU734" s="149" t="s">
        <v>90</v>
      </c>
      <c r="AV734" s="12" t="s">
        <v>88</v>
      </c>
      <c r="AW734" s="12" t="s">
        <v>36</v>
      </c>
      <c r="AX734" s="12" t="s">
        <v>80</v>
      </c>
      <c r="AY734" s="149" t="s">
        <v>127</v>
      </c>
    </row>
    <row r="735" spans="2:65" s="12" customFormat="1" ht="11.25">
      <c r="B735" s="148"/>
      <c r="D735" s="144" t="s">
        <v>138</v>
      </c>
      <c r="E735" s="149" t="s">
        <v>1</v>
      </c>
      <c r="F735" s="150" t="s">
        <v>149</v>
      </c>
      <c r="H735" s="149" t="s">
        <v>1</v>
      </c>
      <c r="I735" s="151"/>
      <c r="L735" s="148"/>
      <c r="M735" s="152"/>
      <c r="T735" s="153"/>
      <c r="AT735" s="149" t="s">
        <v>138</v>
      </c>
      <c r="AU735" s="149" t="s">
        <v>90</v>
      </c>
      <c r="AV735" s="12" t="s">
        <v>88</v>
      </c>
      <c r="AW735" s="12" t="s">
        <v>36</v>
      </c>
      <c r="AX735" s="12" t="s">
        <v>80</v>
      </c>
      <c r="AY735" s="149" t="s">
        <v>127</v>
      </c>
    </row>
    <row r="736" spans="2:65" s="13" customFormat="1" ht="11.25">
      <c r="B736" s="154"/>
      <c r="D736" s="144" t="s">
        <v>138</v>
      </c>
      <c r="E736" s="155" t="s">
        <v>1</v>
      </c>
      <c r="F736" s="156" t="s">
        <v>177</v>
      </c>
      <c r="H736" s="157">
        <v>6</v>
      </c>
      <c r="I736" s="158"/>
      <c r="L736" s="154"/>
      <c r="M736" s="159"/>
      <c r="T736" s="160"/>
      <c r="AT736" s="155" t="s">
        <v>138</v>
      </c>
      <c r="AU736" s="155" t="s">
        <v>90</v>
      </c>
      <c r="AV736" s="13" t="s">
        <v>90</v>
      </c>
      <c r="AW736" s="13" t="s">
        <v>36</v>
      </c>
      <c r="AX736" s="13" t="s">
        <v>88</v>
      </c>
      <c r="AY736" s="155" t="s">
        <v>127</v>
      </c>
    </row>
    <row r="737" spans="2:65" s="1" customFormat="1" ht="24.2" customHeight="1">
      <c r="B737" s="31"/>
      <c r="C737" s="168" t="s">
        <v>572</v>
      </c>
      <c r="D737" s="168" t="s">
        <v>352</v>
      </c>
      <c r="E737" s="169" t="s">
        <v>573</v>
      </c>
      <c r="F737" s="170" t="s">
        <v>574</v>
      </c>
      <c r="G737" s="171" t="s">
        <v>192</v>
      </c>
      <c r="H737" s="172">
        <v>6</v>
      </c>
      <c r="I737" s="173"/>
      <c r="J737" s="174">
        <f>ROUND(I737*H737,2)</f>
        <v>0</v>
      </c>
      <c r="K737" s="170" t="s">
        <v>1</v>
      </c>
      <c r="L737" s="175"/>
      <c r="M737" s="176" t="s">
        <v>1</v>
      </c>
      <c r="N737" s="177" t="s">
        <v>45</v>
      </c>
      <c r="P737" s="140">
        <f>O737*H737</f>
        <v>0</v>
      </c>
      <c r="Q737" s="140">
        <v>2.7E-4</v>
      </c>
      <c r="R737" s="140">
        <f>Q737*H737</f>
        <v>1.6199999999999999E-3</v>
      </c>
      <c r="S737" s="140">
        <v>0</v>
      </c>
      <c r="T737" s="141">
        <f>S737*H737</f>
        <v>0</v>
      </c>
      <c r="AR737" s="142" t="s">
        <v>189</v>
      </c>
      <c r="AT737" s="142" t="s">
        <v>352</v>
      </c>
      <c r="AU737" s="142" t="s">
        <v>90</v>
      </c>
      <c r="AY737" s="16" t="s">
        <v>127</v>
      </c>
      <c r="BE737" s="143">
        <f>IF(N737="základní",J737,0)</f>
        <v>0</v>
      </c>
      <c r="BF737" s="143">
        <f>IF(N737="snížená",J737,0)</f>
        <v>0</v>
      </c>
      <c r="BG737" s="143">
        <f>IF(N737="zákl. přenesená",J737,0)</f>
        <v>0</v>
      </c>
      <c r="BH737" s="143">
        <f>IF(N737="sníž. přenesená",J737,0)</f>
        <v>0</v>
      </c>
      <c r="BI737" s="143">
        <f>IF(N737="nulová",J737,0)</f>
        <v>0</v>
      </c>
      <c r="BJ737" s="16" t="s">
        <v>88</v>
      </c>
      <c r="BK737" s="143">
        <f>ROUND(I737*H737,2)</f>
        <v>0</v>
      </c>
      <c r="BL737" s="16" t="s">
        <v>134</v>
      </c>
      <c r="BM737" s="142" t="s">
        <v>575</v>
      </c>
    </row>
    <row r="738" spans="2:65" s="1" customFormat="1" ht="19.5">
      <c r="B738" s="31"/>
      <c r="D738" s="144" t="s">
        <v>136</v>
      </c>
      <c r="F738" s="145" t="s">
        <v>574</v>
      </c>
      <c r="I738" s="146"/>
      <c r="L738" s="31"/>
      <c r="M738" s="147"/>
      <c r="T738" s="55"/>
      <c r="AT738" s="16" t="s">
        <v>136</v>
      </c>
      <c r="AU738" s="16" t="s">
        <v>90</v>
      </c>
    </row>
    <row r="739" spans="2:65" s="12" customFormat="1" ht="11.25">
      <c r="B739" s="148"/>
      <c r="D739" s="144" t="s">
        <v>138</v>
      </c>
      <c r="E739" s="149" t="s">
        <v>1</v>
      </c>
      <c r="F739" s="150" t="s">
        <v>571</v>
      </c>
      <c r="H739" s="149" t="s">
        <v>1</v>
      </c>
      <c r="I739" s="151"/>
      <c r="L739" s="148"/>
      <c r="M739" s="152"/>
      <c r="T739" s="153"/>
      <c r="AT739" s="149" t="s">
        <v>138</v>
      </c>
      <c r="AU739" s="149" t="s">
        <v>90</v>
      </c>
      <c r="AV739" s="12" t="s">
        <v>88</v>
      </c>
      <c r="AW739" s="12" t="s">
        <v>36</v>
      </c>
      <c r="AX739" s="12" t="s">
        <v>80</v>
      </c>
      <c r="AY739" s="149" t="s">
        <v>127</v>
      </c>
    </row>
    <row r="740" spans="2:65" s="12" customFormat="1" ht="11.25">
      <c r="B740" s="148"/>
      <c r="D740" s="144" t="s">
        <v>138</v>
      </c>
      <c r="E740" s="149" t="s">
        <v>1</v>
      </c>
      <c r="F740" s="150" t="s">
        <v>149</v>
      </c>
      <c r="H740" s="149" t="s">
        <v>1</v>
      </c>
      <c r="I740" s="151"/>
      <c r="L740" s="148"/>
      <c r="M740" s="152"/>
      <c r="T740" s="153"/>
      <c r="AT740" s="149" t="s">
        <v>138</v>
      </c>
      <c r="AU740" s="149" t="s">
        <v>90</v>
      </c>
      <c r="AV740" s="12" t="s">
        <v>88</v>
      </c>
      <c r="AW740" s="12" t="s">
        <v>36</v>
      </c>
      <c r="AX740" s="12" t="s">
        <v>80</v>
      </c>
      <c r="AY740" s="149" t="s">
        <v>127</v>
      </c>
    </row>
    <row r="741" spans="2:65" s="13" customFormat="1" ht="11.25">
      <c r="B741" s="154"/>
      <c r="D741" s="144" t="s">
        <v>138</v>
      </c>
      <c r="E741" s="155" t="s">
        <v>1</v>
      </c>
      <c r="F741" s="156" t="s">
        <v>177</v>
      </c>
      <c r="H741" s="157">
        <v>6</v>
      </c>
      <c r="I741" s="158"/>
      <c r="L741" s="154"/>
      <c r="M741" s="159"/>
      <c r="T741" s="160"/>
      <c r="AT741" s="155" t="s">
        <v>138</v>
      </c>
      <c r="AU741" s="155" t="s">
        <v>90</v>
      </c>
      <c r="AV741" s="13" t="s">
        <v>90</v>
      </c>
      <c r="AW741" s="13" t="s">
        <v>36</v>
      </c>
      <c r="AX741" s="13" t="s">
        <v>88</v>
      </c>
      <c r="AY741" s="155" t="s">
        <v>127</v>
      </c>
    </row>
    <row r="742" spans="2:65" s="1" customFormat="1" ht="24.2" customHeight="1">
      <c r="B742" s="31"/>
      <c r="C742" s="131" t="s">
        <v>576</v>
      </c>
      <c r="D742" s="131" t="s">
        <v>129</v>
      </c>
      <c r="E742" s="132" t="s">
        <v>577</v>
      </c>
      <c r="F742" s="133" t="s">
        <v>578</v>
      </c>
      <c r="G742" s="134" t="s">
        <v>192</v>
      </c>
      <c r="H742" s="135">
        <v>3</v>
      </c>
      <c r="I742" s="136"/>
      <c r="J742" s="137">
        <f>ROUND(I742*H742,2)</f>
        <v>0</v>
      </c>
      <c r="K742" s="133" t="s">
        <v>133</v>
      </c>
      <c r="L742" s="31"/>
      <c r="M742" s="138" t="s">
        <v>1</v>
      </c>
      <c r="N742" s="139" t="s">
        <v>45</v>
      </c>
      <c r="P742" s="140">
        <f>O742*H742</f>
        <v>0</v>
      </c>
      <c r="Q742" s="140">
        <v>0</v>
      </c>
      <c r="R742" s="140">
        <f>Q742*H742</f>
        <v>0</v>
      </c>
      <c r="S742" s="140">
        <v>0</v>
      </c>
      <c r="T742" s="141">
        <f>S742*H742</f>
        <v>0</v>
      </c>
      <c r="AR742" s="142" t="s">
        <v>134</v>
      </c>
      <c r="AT742" s="142" t="s">
        <v>129</v>
      </c>
      <c r="AU742" s="142" t="s">
        <v>90</v>
      </c>
      <c r="AY742" s="16" t="s">
        <v>127</v>
      </c>
      <c r="BE742" s="143">
        <f>IF(N742="základní",J742,0)</f>
        <v>0</v>
      </c>
      <c r="BF742" s="143">
        <f>IF(N742="snížená",J742,0)</f>
        <v>0</v>
      </c>
      <c r="BG742" s="143">
        <f>IF(N742="zákl. přenesená",J742,0)</f>
        <v>0</v>
      </c>
      <c r="BH742" s="143">
        <f>IF(N742="sníž. přenesená",J742,0)</f>
        <v>0</v>
      </c>
      <c r="BI742" s="143">
        <f>IF(N742="nulová",J742,0)</f>
        <v>0</v>
      </c>
      <c r="BJ742" s="16" t="s">
        <v>88</v>
      </c>
      <c r="BK742" s="143">
        <f>ROUND(I742*H742,2)</f>
        <v>0</v>
      </c>
      <c r="BL742" s="16" t="s">
        <v>134</v>
      </c>
      <c r="BM742" s="142" t="s">
        <v>579</v>
      </c>
    </row>
    <row r="743" spans="2:65" s="1" customFormat="1" ht="29.25">
      <c r="B743" s="31"/>
      <c r="D743" s="144" t="s">
        <v>136</v>
      </c>
      <c r="F743" s="145" t="s">
        <v>580</v>
      </c>
      <c r="I743" s="146"/>
      <c r="L743" s="31"/>
      <c r="M743" s="147"/>
      <c r="T743" s="55"/>
      <c r="AT743" s="16" t="s">
        <v>136</v>
      </c>
      <c r="AU743" s="16" t="s">
        <v>90</v>
      </c>
    </row>
    <row r="744" spans="2:65" s="12" customFormat="1" ht="11.25">
      <c r="B744" s="148"/>
      <c r="D744" s="144" t="s">
        <v>138</v>
      </c>
      <c r="E744" s="149" t="s">
        <v>1</v>
      </c>
      <c r="F744" s="150" t="s">
        <v>571</v>
      </c>
      <c r="H744" s="149" t="s">
        <v>1</v>
      </c>
      <c r="I744" s="151"/>
      <c r="L744" s="148"/>
      <c r="M744" s="152"/>
      <c r="T744" s="153"/>
      <c r="AT744" s="149" t="s">
        <v>138</v>
      </c>
      <c r="AU744" s="149" t="s">
        <v>90</v>
      </c>
      <c r="AV744" s="12" t="s">
        <v>88</v>
      </c>
      <c r="AW744" s="12" t="s">
        <v>36</v>
      </c>
      <c r="AX744" s="12" t="s">
        <v>80</v>
      </c>
      <c r="AY744" s="149" t="s">
        <v>127</v>
      </c>
    </row>
    <row r="745" spans="2:65" s="12" customFormat="1" ht="11.25">
      <c r="B745" s="148"/>
      <c r="D745" s="144" t="s">
        <v>138</v>
      </c>
      <c r="E745" s="149" t="s">
        <v>1</v>
      </c>
      <c r="F745" s="150" t="s">
        <v>149</v>
      </c>
      <c r="H745" s="149" t="s">
        <v>1</v>
      </c>
      <c r="I745" s="151"/>
      <c r="L745" s="148"/>
      <c r="M745" s="152"/>
      <c r="T745" s="153"/>
      <c r="AT745" s="149" t="s">
        <v>138</v>
      </c>
      <c r="AU745" s="149" t="s">
        <v>90</v>
      </c>
      <c r="AV745" s="12" t="s">
        <v>88</v>
      </c>
      <c r="AW745" s="12" t="s">
        <v>36</v>
      </c>
      <c r="AX745" s="12" t="s">
        <v>80</v>
      </c>
      <c r="AY745" s="149" t="s">
        <v>127</v>
      </c>
    </row>
    <row r="746" spans="2:65" s="13" customFormat="1" ht="11.25">
      <c r="B746" s="154"/>
      <c r="D746" s="144" t="s">
        <v>138</v>
      </c>
      <c r="E746" s="155" t="s">
        <v>1</v>
      </c>
      <c r="F746" s="156" t="s">
        <v>152</v>
      </c>
      <c r="H746" s="157">
        <v>3</v>
      </c>
      <c r="I746" s="158"/>
      <c r="L746" s="154"/>
      <c r="M746" s="159"/>
      <c r="T746" s="160"/>
      <c r="AT746" s="155" t="s">
        <v>138</v>
      </c>
      <c r="AU746" s="155" t="s">
        <v>90</v>
      </c>
      <c r="AV746" s="13" t="s">
        <v>90</v>
      </c>
      <c r="AW746" s="13" t="s">
        <v>36</v>
      </c>
      <c r="AX746" s="13" t="s">
        <v>88</v>
      </c>
      <c r="AY746" s="155" t="s">
        <v>127</v>
      </c>
    </row>
    <row r="747" spans="2:65" s="1" customFormat="1" ht="24.2" customHeight="1">
      <c r="B747" s="31"/>
      <c r="C747" s="168" t="s">
        <v>581</v>
      </c>
      <c r="D747" s="168" t="s">
        <v>352</v>
      </c>
      <c r="E747" s="169" t="s">
        <v>582</v>
      </c>
      <c r="F747" s="170" t="s">
        <v>583</v>
      </c>
      <c r="G747" s="171" t="s">
        <v>192</v>
      </c>
      <c r="H747" s="172">
        <v>3.0449999999999999</v>
      </c>
      <c r="I747" s="173"/>
      <c r="J747" s="174">
        <f>ROUND(I747*H747,2)</f>
        <v>0</v>
      </c>
      <c r="K747" s="170" t="s">
        <v>1</v>
      </c>
      <c r="L747" s="175"/>
      <c r="M747" s="176" t="s">
        <v>1</v>
      </c>
      <c r="N747" s="177" t="s">
        <v>45</v>
      </c>
      <c r="P747" s="140">
        <f>O747*H747</f>
        <v>0</v>
      </c>
      <c r="Q747" s="140">
        <v>6.7000000000000002E-4</v>
      </c>
      <c r="R747" s="140">
        <f>Q747*H747</f>
        <v>2.0401500000000001E-3</v>
      </c>
      <c r="S747" s="140">
        <v>0</v>
      </c>
      <c r="T747" s="141">
        <f>S747*H747</f>
        <v>0</v>
      </c>
      <c r="AR747" s="142" t="s">
        <v>189</v>
      </c>
      <c r="AT747" s="142" t="s">
        <v>352</v>
      </c>
      <c r="AU747" s="142" t="s">
        <v>90</v>
      </c>
      <c r="AY747" s="16" t="s">
        <v>127</v>
      </c>
      <c r="BE747" s="143">
        <f>IF(N747="základní",J747,0)</f>
        <v>0</v>
      </c>
      <c r="BF747" s="143">
        <f>IF(N747="snížená",J747,0)</f>
        <v>0</v>
      </c>
      <c r="BG747" s="143">
        <f>IF(N747="zákl. přenesená",J747,0)</f>
        <v>0</v>
      </c>
      <c r="BH747" s="143">
        <f>IF(N747="sníž. přenesená",J747,0)</f>
        <v>0</v>
      </c>
      <c r="BI747" s="143">
        <f>IF(N747="nulová",J747,0)</f>
        <v>0</v>
      </c>
      <c r="BJ747" s="16" t="s">
        <v>88</v>
      </c>
      <c r="BK747" s="143">
        <f>ROUND(I747*H747,2)</f>
        <v>0</v>
      </c>
      <c r="BL747" s="16" t="s">
        <v>134</v>
      </c>
      <c r="BM747" s="142" t="s">
        <v>584</v>
      </c>
    </row>
    <row r="748" spans="2:65" s="1" customFormat="1" ht="19.5">
      <c r="B748" s="31"/>
      <c r="D748" s="144" t="s">
        <v>136</v>
      </c>
      <c r="F748" s="145" t="s">
        <v>583</v>
      </c>
      <c r="I748" s="146"/>
      <c r="L748" s="31"/>
      <c r="M748" s="147"/>
      <c r="T748" s="55"/>
      <c r="AT748" s="16" t="s">
        <v>136</v>
      </c>
      <c r="AU748" s="16" t="s">
        <v>90</v>
      </c>
    </row>
    <row r="749" spans="2:65" s="12" customFormat="1" ht="11.25">
      <c r="B749" s="148"/>
      <c r="D749" s="144" t="s">
        <v>138</v>
      </c>
      <c r="E749" s="149" t="s">
        <v>1</v>
      </c>
      <c r="F749" s="150" t="s">
        <v>571</v>
      </c>
      <c r="H749" s="149" t="s">
        <v>1</v>
      </c>
      <c r="I749" s="151"/>
      <c r="L749" s="148"/>
      <c r="M749" s="152"/>
      <c r="T749" s="153"/>
      <c r="AT749" s="149" t="s">
        <v>138</v>
      </c>
      <c r="AU749" s="149" t="s">
        <v>90</v>
      </c>
      <c r="AV749" s="12" t="s">
        <v>88</v>
      </c>
      <c r="AW749" s="12" t="s">
        <v>36</v>
      </c>
      <c r="AX749" s="12" t="s">
        <v>80</v>
      </c>
      <c r="AY749" s="149" t="s">
        <v>127</v>
      </c>
    </row>
    <row r="750" spans="2:65" s="12" customFormat="1" ht="11.25">
      <c r="B750" s="148"/>
      <c r="D750" s="144" t="s">
        <v>138</v>
      </c>
      <c r="E750" s="149" t="s">
        <v>1</v>
      </c>
      <c r="F750" s="150" t="s">
        <v>149</v>
      </c>
      <c r="H750" s="149" t="s">
        <v>1</v>
      </c>
      <c r="I750" s="151"/>
      <c r="L750" s="148"/>
      <c r="M750" s="152"/>
      <c r="T750" s="153"/>
      <c r="AT750" s="149" t="s">
        <v>138</v>
      </c>
      <c r="AU750" s="149" t="s">
        <v>90</v>
      </c>
      <c r="AV750" s="12" t="s">
        <v>88</v>
      </c>
      <c r="AW750" s="12" t="s">
        <v>36</v>
      </c>
      <c r="AX750" s="12" t="s">
        <v>80</v>
      </c>
      <c r="AY750" s="149" t="s">
        <v>127</v>
      </c>
    </row>
    <row r="751" spans="2:65" s="13" customFormat="1" ht="11.25">
      <c r="B751" s="154"/>
      <c r="D751" s="144" t="s">
        <v>138</v>
      </c>
      <c r="E751" s="155" t="s">
        <v>1</v>
      </c>
      <c r="F751" s="156" t="s">
        <v>152</v>
      </c>
      <c r="H751" s="157">
        <v>3</v>
      </c>
      <c r="I751" s="158"/>
      <c r="L751" s="154"/>
      <c r="M751" s="159"/>
      <c r="T751" s="160"/>
      <c r="AT751" s="155" t="s">
        <v>138</v>
      </c>
      <c r="AU751" s="155" t="s">
        <v>90</v>
      </c>
      <c r="AV751" s="13" t="s">
        <v>90</v>
      </c>
      <c r="AW751" s="13" t="s">
        <v>36</v>
      </c>
      <c r="AX751" s="13" t="s">
        <v>88</v>
      </c>
      <c r="AY751" s="155" t="s">
        <v>127</v>
      </c>
    </row>
    <row r="752" spans="2:65" s="13" customFormat="1" ht="11.25">
      <c r="B752" s="154"/>
      <c r="D752" s="144" t="s">
        <v>138</v>
      </c>
      <c r="F752" s="156" t="s">
        <v>585</v>
      </c>
      <c r="H752" s="157">
        <v>3.0449999999999999</v>
      </c>
      <c r="I752" s="158"/>
      <c r="L752" s="154"/>
      <c r="M752" s="159"/>
      <c r="T752" s="160"/>
      <c r="AT752" s="155" t="s">
        <v>138</v>
      </c>
      <c r="AU752" s="155" t="s">
        <v>90</v>
      </c>
      <c r="AV752" s="13" t="s">
        <v>90</v>
      </c>
      <c r="AW752" s="13" t="s">
        <v>4</v>
      </c>
      <c r="AX752" s="13" t="s">
        <v>88</v>
      </c>
      <c r="AY752" s="155" t="s">
        <v>127</v>
      </c>
    </row>
    <row r="753" spans="2:65" s="1" customFormat="1" ht="24.2" customHeight="1">
      <c r="B753" s="31"/>
      <c r="C753" s="131" t="s">
        <v>586</v>
      </c>
      <c r="D753" s="131" t="s">
        <v>129</v>
      </c>
      <c r="E753" s="132" t="s">
        <v>587</v>
      </c>
      <c r="F753" s="133" t="s">
        <v>588</v>
      </c>
      <c r="G753" s="134" t="s">
        <v>192</v>
      </c>
      <c r="H753" s="135">
        <v>1</v>
      </c>
      <c r="I753" s="136"/>
      <c r="J753" s="137">
        <f>ROUND(I753*H753,2)</f>
        <v>0</v>
      </c>
      <c r="K753" s="133" t="s">
        <v>133</v>
      </c>
      <c r="L753" s="31"/>
      <c r="M753" s="138" t="s">
        <v>1</v>
      </c>
      <c r="N753" s="139" t="s">
        <v>45</v>
      </c>
      <c r="P753" s="140">
        <f>O753*H753</f>
        <v>0</v>
      </c>
      <c r="Q753" s="140">
        <v>0</v>
      </c>
      <c r="R753" s="140">
        <f>Q753*H753</f>
        <v>0</v>
      </c>
      <c r="S753" s="140">
        <v>0</v>
      </c>
      <c r="T753" s="141">
        <f>S753*H753</f>
        <v>0</v>
      </c>
      <c r="AR753" s="142" t="s">
        <v>134</v>
      </c>
      <c r="AT753" s="142" t="s">
        <v>129</v>
      </c>
      <c r="AU753" s="142" t="s">
        <v>90</v>
      </c>
      <c r="AY753" s="16" t="s">
        <v>127</v>
      </c>
      <c r="BE753" s="143">
        <f>IF(N753="základní",J753,0)</f>
        <v>0</v>
      </c>
      <c r="BF753" s="143">
        <f>IF(N753="snížená",J753,0)</f>
        <v>0</v>
      </c>
      <c r="BG753" s="143">
        <f>IF(N753="zákl. přenesená",J753,0)</f>
        <v>0</v>
      </c>
      <c r="BH753" s="143">
        <f>IF(N753="sníž. přenesená",J753,0)</f>
        <v>0</v>
      </c>
      <c r="BI753" s="143">
        <f>IF(N753="nulová",J753,0)</f>
        <v>0</v>
      </c>
      <c r="BJ753" s="16" t="s">
        <v>88</v>
      </c>
      <c r="BK753" s="143">
        <f>ROUND(I753*H753,2)</f>
        <v>0</v>
      </c>
      <c r="BL753" s="16" t="s">
        <v>134</v>
      </c>
      <c r="BM753" s="142" t="s">
        <v>589</v>
      </c>
    </row>
    <row r="754" spans="2:65" s="1" customFormat="1" ht="29.25">
      <c r="B754" s="31"/>
      <c r="D754" s="144" t="s">
        <v>136</v>
      </c>
      <c r="F754" s="145" t="s">
        <v>590</v>
      </c>
      <c r="I754" s="146"/>
      <c r="L754" s="31"/>
      <c r="M754" s="147"/>
      <c r="T754" s="55"/>
      <c r="AT754" s="16" t="s">
        <v>136</v>
      </c>
      <c r="AU754" s="16" t="s">
        <v>90</v>
      </c>
    </row>
    <row r="755" spans="2:65" s="12" customFormat="1" ht="11.25">
      <c r="B755" s="148"/>
      <c r="D755" s="144" t="s">
        <v>138</v>
      </c>
      <c r="E755" s="149" t="s">
        <v>1</v>
      </c>
      <c r="F755" s="150" t="s">
        <v>505</v>
      </c>
      <c r="H755" s="149" t="s">
        <v>1</v>
      </c>
      <c r="I755" s="151"/>
      <c r="L755" s="148"/>
      <c r="M755" s="152"/>
      <c r="T755" s="153"/>
      <c r="AT755" s="149" t="s">
        <v>138</v>
      </c>
      <c r="AU755" s="149" t="s">
        <v>90</v>
      </c>
      <c r="AV755" s="12" t="s">
        <v>88</v>
      </c>
      <c r="AW755" s="12" t="s">
        <v>36</v>
      </c>
      <c r="AX755" s="12" t="s">
        <v>80</v>
      </c>
      <c r="AY755" s="149" t="s">
        <v>127</v>
      </c>
    </row>
    <row r="756" spans="2:65" s="12" customFormat="1" ht="11.25">
      <c r="B756" s="148"/>
      <c r="D756" s="144" t="s">
        <v>138</v>
      </c>
      <c r="E756" s="149" t="s">
        <v>1</v>
      </c>
      <c r="F756" s="150" t="s">
        <v>298</v>
      </c>
      <c r="H756" s="149" t="s">
        <v>1</v>
      </c>
      <c r="I756" s="151"/>
      <c r="L756" s="148"/>
      <c r="M756" s="152"/>
      <c r="T756" s="153"/>
      <c r="AT756" s="149" t="s">
        <v>138</v>
      </c>
      <c r="AU756" s="149" t="s">
        <v>90</v>
      </c>
      <c r="AV756" s="12" t="s">
        <v>88</v>
      </c>
      <c r="AW756" s="12" t="s">
        <v>36</v>
      </c>
      <c r="AX756" s="12" t="s">
        <v>80</v>
      </c>
      <c r="AY756" s="149" t="s">
        <v>127</v>
      </c>
    </row>
    <row r="757" spans="2:65" s="13" customFormat="1" ht="11.25">
      <c r="B757" s="154"/>
      <c r="D757" s="144" t="s">
        <v>138</v>
      </c>
      <c r="E757" s="155" t="s">
        <v>1</v>
      </c>
      <c r="F757" s="156" t="s">
        <v>88</v>
      </c>
      <c r="H757" s="157">
        <v>1</v>
      </c>
      <c r="I757" s="158"/>
      <c r="L757" s="154"/>
      <c r="M757" s="159"/>
      <c r="T757" s="160"/>
      <c r="AT757" s="155" t="s">
        <v>138</v>
      </c>
      <c r="AU757" s="155" t="s">
        <v>90</v>
      </c>
      <c r="AV757" s="13" t="s">
        <v>90</v>
      </c>
      <c r="AW757" s="13" t="s">
        <v>36</v>
      </c>
      <c r="AX757" s="13" t="s">
        <v>80</v>
      </c>
      <c r="AY757" s="155" t="s">
        <v>127</v>
      </c>
    </row>
    <row r="758" spans="2:65" s="14" customFormat="1" ht="11.25">
      <c r="B758" s="161"/>
      <c r="D758" s="144" t="s">
        <v>138</v>
      </c>
      <c r="E758" s="162" t="s">
        <v>1</v>
      </c>
      <c r="F758" s="163" t="s">
        <v>151</v>
      </c>
      <c r="H758" s="164">
        <v>1</v>
      </c>
      <c r="I758" s="165"/>
      <c r="L758" s="161"/>
      <c r="M758" s="166"/>
      <c r="T758" s="167"/>
      <c r="AT758" s="162" t="s">
        <v>138</v>
      </c>
      <c r="AU758" s="162" t="s">
        <v>90</v>
      </c>
      <c r="AV758" s="14" t="s">
        <v>134</v>
      </c>
      <c r="AW758" s="14" t="s">
        <v>36</v>
      </c>
      <c r="AX758" s="14" t="s">
        <v>88</v>
      </c>
      <c r="AY758" s="162" t="s">
        <v>127</v>
      </c>
    </row>
    <row r="759" spans="2:65" s="1" customFormat="1" ht="24.2" customHeight="1">
      <c r="B759" s="31"/>
      <c r="C759" s="168" t="s">
        <v>591</v>
      </c>
      <c r="D759" s="168" t="s">
        <v>352</v>
      </c>
      <c r="E759" s="169" t="s">
        <v>592</v>
      </c>
      <c r="F759" s="170" t="s">
        <v>593</v>
      </c>
      <c r="G759" s="171" t="s">
        <v>192</v>
      </c>
      <c r="H759" s="172">
        <v>1</v>
      </c>
      <c r="I759" s="173"/>
      <c r="J759" s="174">
        <f>ROUND(I759*H759,2)</f>
        <v>0</v>
      </c>
      <c r="K759" s="170" t="s">
        <v>1</v>
      </c>
      <c r="L759" s="175"/>
      <c r="M759" s="176" t="s">
        <v>1</v>
      </c>
      <c r="N759" s="177" t="s">
        <v>45</v>
      </c>
      <c r="P759" s="140">
        <f>O759*H759</f>
        <v>0</v>
      </c>
      <c r="Q759" s="140">
        <v>2.1099999999999999E-3</v>
      </c>
      <c r="R759" s="140">
        <f>Q759*H759</f>
        <v>2.1099999999999999E-3</v>
      </c>
      <c r="S759" s="140">
        <v>0</v>
      </c>
      <c r="T759" s="141">
        <f>S759*H759</f>
        <v>0</v>
      </c>
      <c r="AR759" s="142" t="s">
        <v>189</v>
      </c>
      <c r="AT759" s="142" t="s">
        <v>352</v>
      </c>
      <c r="AU759" s="142" t="s">
        <v>90</v>
      </c>
      <c r="AY759" s="16" t="s">
        <v>127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6" t="s">
        <v>88</v>
      </c>
      <c r="BK759" s="143">
        <f>ROUND(I759*H759,2)</f>
        <v>0</v>
      </c>
      <c r="BL759" s="16" t="s">
        <v>134</v>
      </c>
      <c r="BM759" s="142" t="s">
        <v>594</v>
      </c>
    </row>
    <row r="760" spans="2:65" s="1" customFormat="1" ht="19.5">
      <c r="B760" s="31"/>
      <c r="D760" s="144" t="s">
        <v>136</v>
      </c>
      <c r="F760" s="145" t="s">
        <v>593</v>
      </c>
      <c r="I760" s="146"/>
      <c r="L760" s="31"/>
      <c r="M760" s="147"/>
      <c r="T760" s="55"/>
      <c r="AT760" s="16" t="s">
        <v>136</v>
      </c>
      <c r="AU760" s="16" t="s">
        <v>90</v>
      </c>
    </row>
    <row r="761" spans="2:65" s="12" customFormat="1" ht="11.25">
      <c r="B761" s="148"/>
      <c r="D761" s="144" t="s">
        <v>138</v>
      </c>
      <c r="E761" s="149" t="s">
        <v>1</v>
      </c>
      <c r="F761" s="150" t="s">
        <v>505</v>
      </c>
      <c r="H761" s="149" t="s">
        <v>1</v>
      </c>
      <c r="I761" s="151"/>
      <c r="L761" s="148"/>
      <c r="M761" s="152"/>
      <c r="T761" s="153"/>
      <c r="AT761" s="149" t="s">
        <v>138</v>
      </c>
      <c r="AU761" s="149" t="s">
        <v>90</v>
      </c>
      <c r="AV761" s="12" t="s">
        <v>88</v>
      </c>
      <c r="AW761" s="12" t="s">
        <v>36</v>
      </c>
      <c r="AX761" s="12" t="s">
        <v>80</v>
      </c>
      <c r="AY761" s="149" t="s">
        <v>127</v>
      </c>
    </row>
    <row r="762" spans="2:65" s="12" customFormat="1" ht="11.25">
      <c r="B762" s="148"/>
      <c r="D762" s="144" t="s">
        <v>138</v>
      </c>
      <c r="E762" s="149" t="s">
        <v>1</v>
      </c>
      <c r="F762" s="150" t="s">
        <v>298</v>
      </c>
      <c r="H762" s="149" t="s">
        <v>1</v>
      </c>
      <c r="I762" s="151"/>
      <c r="L762" s="148"/>
      <c r="M762" s="152"/>
      <c r="T762" s="153"/>
      <c r="AT762" s="149" t="s">
        <v>138</v>
      </c>
      <c r="AU762" s="149" t="s">
        <v>90</v>
      </c>
      <c r="AV762" s="12" t="s">
        <v>88</v>
      </c>
      <c r="AW762" s="12" t="s">
        <v>36</v>
      </c>
      <c r="AX762" s="12" t="s">
        <v>80</v>
      </c>
      <c r="AY762" s="149" t="s">
        <v>127</v>
      </c>
    </row>
    <row r="763" spans="2:65" s="13" customFormat="1" ht="11.25">
      <c r="B763" s="154"/>
      <c r="D763" s="144" t="s">
        <v>138</v>
      </c>
      <c r="E763" s="155" t="s">
        <v>1</v>
      </c>
      <c r="F763" s="156" t="s">
        <v>88</v>
      </c>
      <c r="H763" s="157">
        <v>1</v>
      </c>
      <c r="I763" s="158"/>
      <c r="L763" s="154"/>
      <c r="M763" s="159"/>
      <c r="T763" s="160"/>
      <c r="AT763" s="155" t="s">
        <v>138</v>
      </c>
      <c r="AU763" s="155" t="s">
        <v>90</v>
      </c>
      <c r="AV763" s="13" t="s">
        <v>90</v>
      </c>
      <c r="AW763" s="13" t="s">
        <v>36</v>
      </c>
      <c r="AX763" s="13" t="s">
        <v>80</v>
      </c>
      <c r="AY763" s="155" t="s">
        <v>127</v>
      </c>
    </row>
    <row r="764" spans="2:65" s="14" customFormat="1" ht="11.25">
      <c r="B764" s="161"/>
      <c r="D764" s="144" t="s">
        <v>138</v>
      </c>
      <c r="E764" s="162" t="s">
        <v>1</v>
      </c>
      <c r="F764" s="163" t="s">
        <v>151</v>
      </c>
      <c r="H764" s="164">
        <v>1</v>
      </c>
      <c r="I764" s="165"/>
      <c r="L764" s="161"/>
      <c r="M764" s="166"/>
      <c r="T764" s="167"/>
      <c r="AT764" s="162" t="s">
        <v>138</v>
      </c>
      <c r="AU764" s="162" t="s">
        <v>90</v>
      </c>
      <c r="AV764" s="14" t="s">
        <v>134</v>
      </c>
      <c r="AW764" s="14" t="s">
        <v>36</v>
      </c>
      <c r="AX764" s="14" t="s">
        <v>88</v>
      </c>
      <c r="AY764" s="162" t="s">
        <v>127</v>
      </c>
    </row>
    <row r="765" spans="2:65" s="1" customFormat="1" ht="24.2" customHeight="1">
      <c r="B765" s="31"/>
      <c r="C765" s="131" t="s">
        <v>595</v>
      </c>
      <c r="D765" s="131" t="s">
        <v>129</v>
      </c>
      <c r="E765" s="132" t="s">
        <v>596</v>
      </c>
      <c r="F765" s="133" t="s">
        <v>597</v>
      </c>
      <c r="G765" s="134" t="s">
        <v>192</v>
      </c>
      <c r="H765" s="135">
        <v>111</v>
      </c>
      <c r="I765" s="136"/>
      <c r="J765" s="137">
        <f>ROUND(I765*H765,2)</f>
        <v>0</v>
      </c>
      <c r="K765" s="133" t="s">
        <v>133</v>
      </c>
      <c r="L765" s="31"/>
      <c r="M765" s="138" t="s">
        <v>1</v>
      </c>
      <c r="N765" s="139" t="s">
        <v>45</v>
      </c>
      <c r="P765" s="140">
        <f>O765*H765</f>
        <v>0</v>
      </c>
      <c r="Q765" s="140">
        <v>0</v>
      </c>
      <c r="R765" s="140">
        <f>Q765*H765</f>
        <v>0</v>
      </c>
      <c r="S765" s="140">
        <v>0</v>
      </c>
      <c r="T765" s="141">
        <f>S765*H765</f>
        <v>0</v>
      </c>
      <c r="AR765" s="142" t="s">
        <v>134</v>
      </c>
      <c r="AT765" s="142" t="s">
        <v>129</v>
      </c>
      <c r="AU765" s="142" t="s">
        <v>90</v>
      </c>
      <c r="AY765" s="16" t="s">
        <v>127</v>
      </c>
      <c r="BE765" s="143">
        <f>IF(N765="základní",J765,0)</f>
        <v>0</v>
      </c>
      <c r="BF765" s="143">
        <f>IF(N765="snížená",J765,0)</f>
        <v>0</v>
      </c>
      <c r="BG765" s="143">
        <f>IF(N765="zákl. přenesená",J765,0)</f>
        <v>0</v>
      </c>
      <c r="BH765" s="143">
        <f>IF(N765="sníž. přenesená",J765,0)</f>
        <v>0</v>
      </c>
      <c r="BI765" s="143">
        <f>IF(N765="nulová",J765,0)</f>
        <v>0</v>
      </c>
      <c r="BJ765" s="16" t="s">
        <v>88</v>
      </c>
      <c r="BK765" s="143">
        <f>ROUND(I765*H765,2)</f>
        <v>0</v>
      </c>
      <c r="BL765" s="16" t="s">
        <v>134</v>
      </c>
      <c r="BM765" s="142" t="s">
        <v>598</v>
      </c>
    </row>
    <row r="766" spans="2:65" s="1" customFormat="1" ht="29.25">
      <c r="B766" s="31"/>
      <c r="D766" s="144" t="s">
        <v>136</v>
      </c>
      <c r="F766" s="145" t="s">
        <v>599</v>
      </c>
      <c r="I766" s="146"/>
      <c r="L766" s="31"/>
      <c r="M766" s="147"/>
      <c r="T766" s="55"/>
      <c r="AT766" s="16" t="s">
        <v>136</v>
      </c>
      <c r="AU766" s="16" t="s">
        <v>90</v>
      </c>
    </row>
    <row r="767" spans="2:65" s="12" customFormat="1" ht="11.25">
      <c r="B767" s="148"/>
      <c r="D767" s="144" t="s">
        <v>138</v>
      </c>
      <c r="E767" s="149" t="s">
        <v>1</v>
      </c>
      <c r="F767" s="150" t="s">
        <v>553</v>
      </c>
      <c r="H767" s="149" t="s">
        <v>1</v>
      </c>
      <c r="I767" s="151"/>
      <c r="L767" s="148"/>
      <c r="M767" s="152"/>
      <c r="T767" s="153"/>
      <c r="AT767" s="149" t="s">
        <v>138</v>
      </c>
      <c r="AU767" s="149" t="s">
        <v>90</v>
      </c>
      <c r="AV767" s="12" t="s">
        <v>88</v>
      </c>
      <c r="AW767" s="12" t="s">
        <v>36</v>
      </c>
      <c r="AX767" s="12" t="s">
        <v>80</v>
      </c>
      <c r="AY767" s="149" t="s">
        <v>127</v>
      </c>
    </row>
    <row r="768" spans="2:65" s="12" customFormat="1" ht="11.25">
      <c r="B768" s="148"/>
      <c r="D768" s="144" t="s">
        <v>138</v>
      </c>
      <c r="E768" s="149" t="s">
        <v>1</v>
      </c>
      <c r="F768" s="150" t="s">
        <v>229</v>
      </c>
      <c r="H768" s="149" t="s">
        <v>1</v>
      </c>
      <c r="I768" s="151"/>
      <c r="L768" s="148"/>
      <c r="M768" s="152"/>
      <c r="T768" s="153"/>
      <c r="AT768" s="149" t="s">
        <v>138</v>
      </c>
      <c r="AU768" s="149" t="s">
        <v>90</v>
      </c>
      <c r="AV768" s="12" t="s">
        <v>88</v>
      </c>
      <c r="AW768" s="12" t="s">
        <v>36</v>
      </c>
      <c r="AX768" s="12" t="s">
        <v>80</v>
      </c>
      <c r="AY768" s="149" t="s">
        <v>127</v>
      </c>
    </row>
    <row r="769" spans="2:65" s="13" customFormat="1" ht="11.25">
      <c r="B769" s="154"/>
      <c r="D769" s="144" t="s">
        <v>138</v>
      </c>
      <c r="E769" s="155" t="s">
        <v>1</v>
      </c>
      <c r="F769" s="156" t="s">
        <v>405</v>
      </c>
      <c r="H769" s="157">
        <v>84</v>
      </c>
      <c r="I769" s="158"/>
      <c r="L769" s="154"/>
      <c r="M769" s="159"/>
      <c r="T769" s="160"/>
      <c r="AT769" s="155" t="s">
        <v>138</v>
      </c>
      <c r="AU769" s="155" t="s">
        <v>90</v>
      </c>
      <c r="AV769" s="13" t="s">
        <v>90</v>
      </c>
      <c r="AW769" s="13" t="s">
        <v>36</v>
      </c>
      <c r="AX769" s="13" t="s">
        <v>80</v>
      </c>
      <c r="AY769" s="155" t="s">
        <v>127</v>
      </c>
    </row>
    <row r="770" spans="2:65" s="12" customFormat="1" ht="11.25">
      <c r="B770" s="148"/>
      <c r="D770" s="144" t="s">
        <v>138</v>
      </c>
      <c r="E770" s="149" t="s">
        <v>1</v>
      </c>
      <c r="F770" s="150" t="s">
        <v>140</v>
      </c>
      <c r="H770" s="149" t="s">
        <v>1</v>
      </c>
      <c r="I770" s="151"/>
      <c r="L770" s="148"/>
      <c r="M770" s="152"/>
      <c r="T770" s="153"/>
      <c r="AT770" s="149" t="s">
        <v>138</v>
      </c>
      <c r="AU770" s="149" t="s">
        <v>90</v>
      </c>
      <c r="AV770" s="12" t="s">
        <v>88</v>
      </c>
      <c r="AW770" s="12" t="s">
        <v>36</v>
      </c>
      <c r="AX770" s="12" t="s">
        <v>80</v>
      </c>
      <c r="AY770" s="149" t="s">
        <v>127</v>
      </c>
    </row>
    <row r="771" spans="2:65" s="13" customFormat="1" ht="11.25">
      <c r="B771" s="154"/>
      <c r="D771" s="144" t="s">
        <v>138</v>
      </c>
      <c r="E771" s="155" t="s">
        <v>1</v>
      </c>
      <c r="F771" s="156" t="s">
        <v>230</v>
      </c>
      <c r="H771" s="157">
        <v>14</v>
      </c>
      <c r="I771" s="158"/>
      <c r="L771" s="154"/>
      <c r="M771" s="159"/>
      <c r="T771" s="160"/>
      <c r="AT771" s="155" t="s">
        <v>138</v>
      </c>
      <c r="AU771" s="155" t="s">
        <v>90</v>
      </c>
      <c r="AV771" s="13" t="s">
        <v>90</v>
      </c>
      <c r="AW771" s="13" t="s">
        <v>36</v>
      </c>
      <c r="AX771" s="13" t="s">
        <v>80</v>
      </c>
      <c r="AY771" s="155" t="s">
        <v>127</v>
      </c>
    </row>
    <row r="772" spans="2:65" s="12" customFormat="1" ht="11.25">
      <c r="B772" s="148"/>
      <c r="D772" s="144" t="s">
        <v>138</v>
      </c>
      <c r="E772" s="149" t="s">
        <v>1</v>
      </c>
      <c r="F772" s="150" t="s">
        <v>161</v>
      </c>
      <c r="H772" s="149" t="s">
        <v>1</v>
      </c>
      <c r="I772" s="151"/>
      <c r="L772" s="148"/>
      <c r="M772" s="152"/>
      <c r="T772" s="153"/>
      <c r="AT772" s="149" t="s">
        <v>138</v>
      </c>
      <c r="AU772" s="149" t="s">
        <v>90</v>
      </c>
      <c r="AV772" s="12" t="s">
        <v>88</v>
      </c>
      <c r="AW772" s="12" t="s">
        <v>36</v>
      </c>
      <c r="AX772" s="12" t="s">
        <v>80</v>
      </c>
      <c r="AY772" s="149" t="s">
        <v>127</v>
      </c>
    </row>
    <row r="773" spans="2:65" s="13" customFormat="1" ht="11.25">
      <c r="B773" s="154"/>
      <c r="D773" s="144" t="s">
        <v>138</v>
      </c>
      <c r="E773" s="155" t="s">
        <v>1</v>
      </c>
      <c r="F773" s="156" t="s">
        <v>189</v>
      </c>
      <c r="H773" s="157">
        <v>8</v>
      </c>
      <c r="I773" s="158"/>
      <c r="L773" s="154"/>
      <c r="M773" s="159"/>
      <c r="T773" s="160"/>
      <c r="AT773" s="155" t="s">
        <v>138</v>
      </c>
      <c r="AU773" s="155" t="s">
        <v>90</v>
      </c>
      <c r="AV773" s="13" t="s">
        <v>90</v>
      </c>
      <c r="AW773" s="13" t="s">
        <v>36</v>
      </c>
      <c r="AX773" s="13" t="s">
        <v>80</v>
      </c>
      <c r="AY773" s="155" t="s">
        <v>127</v>
      </c>
    </row>
    <row r="774" spans="2:65" s="12" customFormat="1" ht="11.25">
      <c r="B774" s="148"/>
      <c r="D774" s="144" t="s">
        <v>138</v>
      </c>
      <c r="E774" s="149" t="s">
        <v>1</v>
      </c>
      <c r="F774" s="150" t="s">
        <v>162</v>
      </c>
      <c r="H774" s="149" t="s">
        <v>1</v>
      </c>
      <c r="I774" s="151"/>
      <c r="L774" s="148"/>
      <c r="M774" s="152"/>
      <c r="T774" s="153"/>
      <c r="AT774" s="149" t="s">
        <v>138</v>
      </c>
      <c r="AU774" s="149" t="s">
        <v>90</v>
      </c>
      <c r="AV774" s="12" t="s">
        <v>88</v>
      </c>
      <c r="AW774" s="12" t="s">
        <v>36</v>
      </c>
      <c r="AX774" s="12" t="s">
        <v>80</v>
      </c>
      <c r="AY774" s="149" t="s">
        <v>127</v>
      </c>
    </row>
    <row r="775" spans="2:65" s="13" customFormat="1" ht="11.25">
      <c r="B775" s="154"/>
      <c r="D775" s="144" t="s">
        <v>138</v>
      </c>
      <c r="E775" s="155" t="s">
        <v>1</v>
      </c>
      <c r="F775" s="156" t="s">
        <v>171</v>
      </c>
      <c r="H775" s="157">
        <v>5</v>
      </c>
      <c r="I775" s="158"/>
      <c r="L775" s="154"/>
      <c r="M775" s="159"/>
      <c r="T775" s="160"/>
      <c r="AT775" s="155" t="s">
        <v>138</v>
      </c>
      <c r="AU775" s="155" t="s">
        <v>90</v>
      </c>
      <c r="AV775" s="13" t="s">
        <v>90</v>
      </c>
      <c r="AW775" s="13" t="s">
        <v>36</v>
      </c>
      <c r="AX775" s="13" t="s">
        <v>80</v>
      </c>
      <c r="AY775" s="155" t="s">
        <v>127</v>
      </c>
    </row>
    <row r="776" spans="2:65" s="14" customFormat="1" ht="11.25">
      <c r="B776" s="161"/>
      <c r="D776" s="144" t="s">
        <v>138</v>
      </c>
      <c r="E776" s="162" t="s">
        <v>1</v>
      </c>
      <c r="F776" s="163" t="s">
        <v>151</v>
      </c>
      <c r="H776" s="164">
        <v>111</v>
      </c>
      <c r="I776" s="165"/>
      <c r="L776" s="161"/>
      <c r="M776" s="166"/>
      <c r="T776" s="167"/>
      <c r="AT776" s="162" t="s">
        <v>138</v>
      </c>
      <c r="AU776" s="162" t="s">
        <v>90</v>
      </c>
      <c r="AV776" s="14" t="s">
        <v>134</v>
      </c>
      <c r="AW776" s="14" t="s">
        <v>36</v>
      </c>
      <c r="AX776" s="14" t="s">
        <v>88</v>
      </c>
      <c r="AY776" s="162" t="s">
        <v>127</v>
      </c>
    </row>
    <row r="777" spans="2:65" s="1" customFormat="1" ht="24.2" customHeight="1">
      <c r="B777" s="31"/>
      <c r="C777" s="168" t="s">
        <v>600</v>
      </c>
      <c r="D777" s="168" t="s">
        <v>352</v>
      </c>
      <c r="E777" s="169" t="s">
        <v>601</v>
      </c>
      <c r="F777" s="170" t="s">
        <v>602</v>
      </c>
      <c r="G777" s="171" t="s">
        <v>192</v>
      </c>
      <c r="H777" s="172">
        <v>111</v>
      </c>
      <c r="I777" s="173"/>
      <c r="J777" s="174">
        <f>ROUND(I777*H777,2)</f>
        <v>0</v>
      </c>
      <c r="K777" s="170" t="s">
        <v>1</v>
      </c>
      <c r="L777" s="175"/>
      <c r="M777" s="176" t="s">
        <v>1</v>
      </c>
      <c r="N777" s="177" t="s">
        <v>45</v>
      </c>
      <c r="P777" s="140">
        <f>O777*H777</f>
        <v>0</v>
      </c>
      <c r="Q777" s="140">
        <v>3.1800000000000001E-3</v>
      </c>
      <c r="R777" s="140">
        <f>Q777*H777</f>
        <v>0.35298000000000002</v>
      </c>
      <c r="S777" s="140">
        <v>0</v>
      </c>
      <c r="T777" s="141">
        <f>S777*H777</f>
        <v>0</v>
      </c>
      <c r="AR777" s="142" t="s">
        <v>189</v>
      </c>
      <c r="AT777" s="142" t="s">
        <v>352</v>
      </c>
      <c r="AU777" s="142" t="s">
        <v>90</v>
      </c>
      <c r="AY777" s="16" t="s">
        <v>127</v>
      </c>
      <c r="BE777" s="143">
        <f>IF(N777="základní",J777,0)</f>
        <v>0</v>
      </c>
      <c r="BF777" s="143">
        <f>IF(N777="snížená",J777,0)</f>
        <v>0</v>
      </c>
      <c r="BG777" s="143">
        <f>IF(N777="zákl. přenesená",J777,0)</f>
        <v>0</v>
      </c>
      <c r="BH777" s="143">
        <f>IF(N777="sníž. přenesená",J777,0)</f>
        <v>0</v>
      </c>
      <c r="BI777" s="143">
        <f>IF(N777="nulová",J777,0)</f>
        <v>0</v>
      </c>
      <c r="BJ777" s="16" t="s">
        <v>88</v>
      </c>
      <c r="BK777" s="143">
        <f>ROUND(I777*H777,2)</f>
        <v>0</v>
      </c>
      <c r="BL777" s="16" t="s">
        <v>134</v>
      </c>
      <c r="BM777" s="142" t="s">
        <v>603</v>
      </c>
    </row>
    <row r="778" spans="2:65" s="1" customFormat="1" ht="19.5">
      <c r="B778" s="31"/>
      <c r="D778" s="144" t="s">
        <v>136</v>
      </c>
      <c r="F778" s="145" t="s">
        <v>602</v>
      </c>
      <c r="I778" s="146"/>
      <c r="L778" s="31"/>
      <c r="M778" s="147"/>
      <c r="T778" s="55"/>
      <c r="AT778" s="16" t="s">
        <v>136</v>
      </c>
      <c r="AU778" s="16" t="s">
        <v>90</v>
      </c>
    </row>
    <row r="779" spans="2:65" s="12" customFormat="1" ht="11.25">
      <c r="B779" s="148"/>
      <c r="D779" s="144" t="s">
        <v>138</v>
      </c>
      <c r="E779" s="149" t="s">
        <v>1</v>
      </c>
      <c r="F779" s="150" t="s">
        <v>553</v>
      </c>
      <c r="H779" s="149" t="s">
        <v>1</v>
      </c>
      <c r="I779" s="151"/>
      <c r="L779" s="148"/>
      <c r="M779" s="152"/>
      <c r="T779" s="153"/>
      <c r="AT779" s="149" t="s">
        <v>138</v>
      </c>
      <c r="AU779" s="149" t="s">
        <v>90</v>
      </c>
      <c r="AV779" s="12" t="s">
        <v>88</v>
      </c>
      <c r="AW779" s="12" t="s">
        <v>36</v>
      </c>
      <c r="AX779" s="12" t="s">
        <v>80</v>
      </c>
      <c r="AY779" s="149" t="s">
        <v>127</v>
      </c>
    </row>
    <row r="780" spans="2:65" s="12" customFormat="1" ht="11.25">
      <c r="B780" s="148"/>
      <c r="D780" s="144" t="s">
        <v>138</v>
      </c>
      <c r="E780" s="149" t="s">
        <v>1</v>
      </c>
      <c r="F780" s="150" t="s">
        <v>229</v>
      </c>
      <c r="H780" s="149" t="s">
        <v>1</v>
      </c>
      <c r="I780" s="151"/>
      <c r="L780" s="148"/>
      <c r="M780" s="152"/>
      <c r="T780" s="153"/>
      <c r="AT780" s="149" t="s">
        <v>138</v>
      </c>
      <c r="AU780" s="149" t="s">
        <v>90</v>
      </c>
      <c r="AV780" s="12" t="s">
        <v>88</v>
      </c>
      <c r="AW780" s="12" t="s">
        <v>36</v>
      </c>
      <c r="AX780" s="12" t="s">
        <v>80</v>
      </c>
      <c r="AY780" s="149" t="s">
        <v>127</v>
      </c>
    </row>
    <row r="781" spans="2:65" s="13" customFormat="1" ht="11.25">
      <c r="B781" s="154"/>
      <c r="D781" s="144" t="s">
        <v>138</v>
      </c>
      <c r="E781" s="155" t="s">
        <v>1</v>
      </c>
      <c r="F781" s="156" t="s">
        <v>405</v>
      </c>
      <c r="H781" s="157">
        <v>84</v>
      </c>
      <c r="I781" s="158"/>
      <c r="L781" s="154"/>
      <c r="M781" s="159"/>
      <c r="T781" s="160"/>
      <c r="AT781" s="155" t="s">
        <v>138</v>
      </c>
      <c r="AU781" s="155" t="s">
        <v>90</v>
      </c>
      <c r="AV781" s="13" t="s">
        <v>90</v>
      </c>
      <c r="AW781" s="13" t="s">
        <v>36</v>
      </c>
      <c r="AX781" s="13" t="s">
        <v>80</v>
      </c>
      <c r="AY781" s="155" t="s">
        <v>127</v>
      </c>
    </row>
    <row r="782" spans="2:65" s="12" customFormat="1" ht="11.25">
      <c r="B782" s="148"/>
      <c r="D782" s="144" t="s">
        <v>138</v>
      </c>
      <c r="E782" s="149" t="s">
        <v>1</v>
      </c>
      <c r="F782" s="150" t="s">
        <v>140</v>
      </c>
      <c r="H782" s="149" t="s">
        <v>1</v>
      </c>
      <c r="I782" s="151"/>
      <c r="L782" s="148"/>
      <c r="M782" s="152"/>
      <c r="T782" s="153"/>
      <c r="AT782" s="149" t="s">
        <v>138</v>
      </c>
      <c r="AU782" s="149" t="s">
        <v>90</v>
      </c>
      <c r="AV782" s="12" t="s">
        <v>88</v>
      </c>
      <c r="AW782" s="12" t="s">
        <v>36</v>
      </c>
      <c r="AX782" s="12" t="s">
        <v>80</v>
      </c>
      <c r="AY782" s="149" t="s">
        <v>127</v>
      </c>
    </row>
    <row r="783" spans="2:65" s="13" customFormat="1" ht="11.25">
      <c r="B783" s="154"/>
      <c r="D783" s="144" t="s">
        <v>138</v>
      </c>
      <c r="E783" s="155" t="s">
        <v>1</v>
      </c>
      <c r="F783" s="156" t="s">
        <v>230</v>
      </c>
      <c r="H783" s="157">
        <v>14</v>
      </c>
      <c r="I783" s="158"/>
      <c r="L783" s="154"/>
      <c r="M783" s="159"/>
      <c r="T783" s="160"/>
      <c r="AT783" s="155" t="s">
        <v>138</v>
      </c>
      <c r="AU783" s="155" t="s">
        <v>90</v>
      </c>
      <c r="AV783" s="13" t="s">
        <v>90</v>
      </c>
      <c r="AW783" s="13" t="s">
        <v>36</v>
      </c>
      <c r="AX783" s="13" t="s">
        <v>80</v>
      </c>
      <c r="AY783" s="155" t="s">
        <v>127</v>
      </c>
    </row>
    <row r="784" spans="2:65" s="12" customFormat="1" ht="11.25">
      <c r="B784" s="148"/>
      <c r="D784" s="144" t="s">
        <v>138</v>
      </c>
      <c r="E784" s="149" t="s">
        <v>1</v>
      </c>
      <c r="F784" s="150" t="s">
        <v>161</v>
      </c>
      <c r="H784" s="149" t="s">
        <v>1</v>
      </c>
      <c r="I784" s="151"/>
      <c r="L784" s="148"/>
      <c r="M784" s="152"/>
      <c r="T784" s="153"/>
      <c r="AT784" s="149" t="s">
        <v>138</v>
      </c>
      <c r="AU784" s="149" t="s">
        <v>90</v>
      </c>
      <c r="AV784" s="12" t="s">
        <v>88</v>
      </c>
      <c r="AW784" s="12" t="s">
        <v>36</v>
      </c>
      <c r="AX784" s="12" t="s">
        <v>80</v>
      </c>
      <c r="AY784" s="149" t="s">
        <v>127</v>
      </c>
    </row>
    <row r="785" spans="2:65" s="13" customFormat="1" ht="11.25">
      <c r="B785" s="154"/>
      <c r="D785" s="144" t="s">
        <v>138</v>
      </c>
      <c r="E785" s="155" t="s">
        <v>1</v>
      </c>
      <c r="F785" s="156" t="s">
        <v>189</v>
      </c>
      <c r="H785" s="157">
        <v>8</v>
      </c>
      <c r="I785" s="158"/>
      <c r="L785" s="154"/>
      <c r="M785" s="159"/>
      <c r="T785" s="160"/>
      <c r="AT785" s="155" t="s">
        <v>138</v>
      </c>
      <c r="AU785" s="155" t="s">
        <v>90</v>
      </c>
      <c r="AV785" s="13" t="s">
        <v>90</v>
      </c>
      <c r="AW785" s="13" t="s">
        <v>36</v>
      </c>
      <c r="AX785" s="13" t="s">
        <v>80</v>
      </c>
      <c r="AY785" s="155" t="s">
        <v>127</v>
      </c>
    </row>
    <row r="786" spans="2:65" s="12" customFormat="1" ht="11.25">
      <c r="B786" s="148"/>
      <c r="D786" s="144" t="s">
        <v>138</v>
      </c>
      <c r="E786" s="149" t="s">
        <v>1</v>
      </c>
      <c r="F786" s="150" t="s">
        <v>162</v>
      </c>
      <c r="H786" s="149" t="s">
        <v>1</v>
      </c>
      <c r="I786" s="151"/>
      <c r="L786" s="148"/>
      <c r="M786" s="152"/>
      <c r="T786" s="153"/>
      <c r="AT786" s="149" t="s">
        <v>138</v>
      </c>
      <c r="AU786" s="149" t="s">
        <v>90</v>
      </c>
      <c r="AV786" s="12" t="s">
        <v>88</v>
      </c>
      <c r="AW786" s="12" t="s">
        <v>36</v>
      </c>
      <c r="AX786" s="12" t="s">
        <v>80</v>
      </c>
      <c r="AY786" s="149" t="s">
        <v>127</v>
      </c>
    </row>
    <row r="787" spans="2:65" s="13" customFormat="1" ht="11.25">
      <c r="B787" s="154"/>
      <c r="D787" s="144" t="s">
        <v>138</v>
      </c>
      <c r="E787" s="155" t="s">
        <v>1</v>
      </c>
      <c r="F787" s="156" t="s">
        <v>171</v>
      </c>
      <c r="H787" s="157">
        <v>5</v>
      </c>
      <c r="I787" s="158"/>
      <c r="L787" s="154"/>
      <c r="M787" s="159"/>
      <c r="T787" s="160"/>
      <c r="AT787" s="155" t="s">
        <v>138</v>
      </c>
      <c r="AU787" s="155" t="s">
        <v>90</v>
      </c>
      <c r="AV787" s="13" t="s">
        <v>90</v>
      </c>
      <c r="AW787" s="13" t="s">
        <v>36</v>
      </c>
      <c r="AX787" s="13" t="s">
        <v>80</v>
      </c>
      <c r="AY787" s="155" t="s">
        <v>127</v>
      </c>
    </row>
    <row r="788" spans="2:65" s="14" customFormat="1" ht="11.25">
      <c r="B788" s="161"/>
      <c r="D788" s="144" t="s">
        <v>138</v>
      </c>
      <c r="E788" s="162" t="s">
        <v>1</v>
      </c>
      <c r="F788" s="163" t="s">
        <v>151</v>
      </c>
      <c r="H788" s="164">
        <v>111</v>
      </c>
      <c r="I788" s="165"/>
      <c r="L788" s="161"/>
      <c r="M788" s="166"/>
      <c r="T788" s="167"/>
      <c r="AT788" s="162" t="s">
        <v>138</v>
      </c>
      <c r="AU788" s="162" t="s">
        <v>90</v>
      </c>
      <c r="AV788" s="14" t="s">
        <v>134</v>
      </c>
      <c r="AW788" s="14" t="s">
        <v>36</v>
      </c>
      <c r="AX788" s="14" t="s">
        <v>88</v>
      </c>
      <c r="AY788" s="162" t="s">
        <v>127</v>
      </c>
    </row>
    <row r="789" spans="2:65" s="1" customFormat="1" ht="24.2" customHeight="1">
      <c r="B789" s="31"/>
      <c r="C789" s="131" t="s">
        <v>604</v>
      </c>
      <c r="D789" s="131" t="s">
        <v>129</v>
      </c>
      <c r="E789" s="132" t="s">
        <v>605</v>
      </c>
      <c r="F789" s="133" t="s">
        <v>606</v>
      </c>
      <c r="G789" s="134" t="s">
        <v>239</v>
      </c>
      <c r="H789" s="135">
        <v>1</v>
      </c>
      <c r="I789" s="136"/>
      <c r="J789" s="137">
        <f>ROUND(I789*H789,2)</f>
        <v>0</v>
      </c>
      <c r="K789" s="133" t="s">
        <v>133</v>
      </c>
      <c r="L789" s="31"/>
      <c r="M789" s="138" t="s">
        <v>1</v>
      </c>
      <c r="N789" s="139" t="s">
        <v>45</v>
      </c>
      <c r="P789" s="140">
        <f>O789*H789</f>
        <v>0</v>
      </c>
      <c r="Q789" s="140">
        <v>0</v>
      </c>
      <c r="R789" s="140">
        <f>Q789*H789</f>
        <v>0</v>
      </c>
      <c r="S789" s="140">
        <v>0</v>
      </c>
      <c r="T789" s="141">
        <f>S789*H789</f>
        <v>0</v>
      </c>
      <c r="AR789" s="142" t="s">
        <v>134</v>
      </c>
      <c r="AT789" s="142" t="s">
        <v>129</v>
      </c>
      <c r="AU789" s="142" t="s">
        <v>90</v>
      </c>
      <c r="AY789" s="16" t="s">
        <v>127</v>
      </c>
      <c r="BE789" s="143">
        <f>IF(N789="základní",J789,0)</f>
        <v>0</v>
      </c>
      <c r="BF789" s="143">
        <f>IF(N789="snížená",J789,0)</f>
        <v>0</v>
      </c>
      <c r="BG789" s="143">
        <f>IF(N789="zákl. přenesená",J789,0)</f>
        <v>0</v>
      </c>
      <c r="BH789" s="143">
        <f>IF(N789="sníž. přenesená",J789,0)</f>
        <v>0</v>
      </c>
      <c r="BI789" s="143">
        <f>IF(N789="nulová",J789,0)</f>
        <v>0</v>
      </c>
      <c r="BJ789" s="16" t="s">
        <v>88</v>
      </c>
      <c r="BK789" s="143">
        <f>ROUND(I789*H789,2)</f>
        <v>0</v>
      </c>
      <c r="BL789" s="16" t="s">
        <v>134</v>
      </c>
      <c r="BM789" s="142" t="s">
        <v>607</v>
      </c>
    </row>
    <row r="790" spans="2:65" s="1" customFormat="1" ht="29.25">
      <c r="B790" s="31"/>
      <c r="D790" s="144" t="s">
        <v>136</v>
      </c>
      <c r="F790" s="145" t="s">
        <v>608</v>
      </c>
      <c r="I790" s="146"/>
      <c r="L790" s="31"/>
      <c r="M790" s="147"/>
      <c r="T790" s="55"/>
      <c r="AT790" s="16" t="s">
        <v>136</v>
      </c>
      <c r="AU790" s="16" t="s">
        <v>90</v>
      </c>
    </row>
    <row r="791" spans="2:65" s="12" customFormat="1" ht="11.25">
      <c r="B791" s="148"/>
      <c r="D791" s="144" t="s">
        <v>138</v>
      </c>
      <c r="E791" s="149" t="s">
        <v>1</v>
      </c>
      <c r="F791" s="150" t="s">
        <v>609</v>
      </c>
      <c r="H791" s="149" t="s">
        <v>1</v>
      </c>
      <c r="I791" s="151"/>
      <c r="L791" s="148"/>
      <c r="M791" s="152"/>
      <c r="T791" s="153"/>
      <c r="AT791" s="149" t="s">
        <v>138</v>
      </c>
      <c r="AU791" s="149" t="s">
        <v>90</v>
      </c>
      <c r="AV791" s="12" t="s">
        <v>88</v>
      </c>
      <c r="AW791" s="12" t="s">
        <v>36</v>
      </c>
      <c r="AX791" s="12" t="s">
        <v>80</v>
      </c>
      <c r="AY791" s="149" t="s">
        <v>127</v>
      </c>
    </row>
    <row r="792" spans="2:65" s="12" customFormat="1" ht="11.25">
      <c r="B792" s="148"/>
      <c r="D792" s="144" t="s">
        <v>138</v>
      </c>
      <c r="E792" s="149" t="s">
        <v>1</v>
      </c>
      <c r="F792" s="150" t="s">
        <v>229</v>
      </c>
      <c r="H792" s="149" t="s">
        <v>1</v>
      </c>
      <c r="I792" s="151"/>
      <c r="L792" s="148"/>
      <c r="M792" s="152"/>
      <c r="T792" s="153"/>
      <c r="AT792" s="149" t="s">
        <v>138</v>
      </c>
      <c r="AU792" s="149" t="s">
        <v>90</v>
      </c>
      <c r="AV792" s="12" t="s">
        <v>88</v>
      </c>
      <c r="AW792" s="12" t="s">
        <v>36</v>
      </c>
      <c r="AX792" s="12" t="s">
        <v>80</v>
      </c>
      <c r="AY792" s="149" t="s">
        <v>127</v>
      </c>
    </row>
    <row r="793" spans="2:65" s="13" customFormat="1" ht="11.25">
      <c r="B793" s="154"/>
      <c r="D793" s="144" t="s">
        <v>138</v>
      </c>
      <c r="E793" s="155" t="s">
        <v>1</v>
      </c>
      <c r="F793" s="156" t="s">
        <v>88</v>
      </c>
      <c r="H793" s="157">
        <v>1</v>
      </c>
      <c r="I793" s="158"/>
      <c r="L793" s="154"/>
      <c r="M793" s="159"/>
      <c r="T793" s="160"/>
      <c r="AT793" s="155" t="s">
        <v>138</v>
      </c>
      <c r="AU793" s="155" t="s">
        <v>90</v>
      </c>
      <c r="AV793" s="13" t="s">
        <v>90</v>
      </c>
      <c r="AW793" s="13" t="s">
        <v>36</v>
      </c>
      <c r="AX793" s="13" t="s">
        <v>80</v>
      </c>
      <c r="AY793" s="155" t="s">
        <v>127</v>
      </c>
    </row>
    <row r="794" spans="2:65" s="14" customFormat="1" ht="11.25">
      <c r="B794" s="161"/>
      <c r="D794" s="144" t="s">
        <v>138</v>
      </c>
      <c r="E794" s="162" t="s">
        <v>1</v>
      </c>
      <c r="F794" s="163" t="s">
        <v>151</v>
      </c>
      <c r="H794" s="164">
        <v>1</v>
      </c>
      <c r="I794" s="165"/>
      <c r="L794" s="161"/>
      <c r="M794" s="166"/>
      <c r="T794" s="167"/>
      <c r="AT794" s="162" t="s">
        <v>138</v>
      </c>
      <c r="AU794" s="162" t="s">
        <v>90</v>
      </c>
      <c r="AV794" s="14" t="s">
        <v>134</v>
      </c>
      <c r="AW794" s="14" t="s">
        <v>36</v>
      </c>
      <c r="AX794" s="14" t="s">
        <v>88</v>
      </c>
      <c r="AY794" s="162" t="s">
        <v>127</v>
      </c>
    </row>
    <row r="795" spans="2:65" s="1" customFormat="1" ht="16.5" customHeight="1">
      <c r="B795" s="31"/>
      <c r="C795" s="168" t="s">
        <v>610</v>
      </c>
      <c r="D795" s="168" t="s">
        <v>352</v>
      </c>
      <c r="E795" s="169" t="s">
        <v>611</v>
      </c>
      <c r="F795" s="170" t="s">
        <v>612</v>
      </c>
      <c r="G795" s="171" t="s">
        <v>239</v>
      </c>
      <c r="H795" s="172">
        <v>1</v>
      </c>
      <c r="I795" s="173"/>
      <c r="J795" s="174">
        <f>ROUND(I795*H795,2)</f>
        <v>0</v>
      </c>
      <c r="K795" s="170" t="s">
        <v>133</v>
      </c>
      <c r="L795" s="175"/>
      <c r="M795" s="176" t="s">
        <v>1</v>
      </c>
      <c r="N795" s="177" t="s">
        <v>45</v>
      </c>
      <c r="P795" s="140">
        <f>O795*H795</f>
        <v>0</v>
      </c>
      <c r="Q795" s="140">
        <v>1.9000000000000001E-4</v>
      </c>
      <c r="R795" s="140">
        <f>Q795*H795</f>
        <v>1.9000000000000001E-4</v>
      </c>
      <c r="S795" s="140">
        <v>0</v>
      </c>
      <c r="T795" s="141">
        <f>S795*H795</f>
        <v>0</v>
      </c>
      <c r="AR795" s="142" t="s">
        <v>189</v>
      </c>
      <c r="AT795" s="142" t="s">
        <v>352</v>
      </c>
      <c r="AU795" s="142" t="s">
        <v>90</v>
      </c>
      <c r="AY795" s="16" t="s">
        <v>127</v>
      </c>
      <c r="BE795" s="143">
        <f>IF(N795="základní",J795,0)</f>
        <v>0</v>
      </c>
      <c r="BF795" s="143">
        <f>IF(N795="snížená",J795,0)</f>
        <v>0</v>
      </c>
      <c r="BG795" s="143">
        <f>IF(N795="zákl. přenesená",J795,0)</f>
        <v>0</v>
      </c>
      <c r="BH795" s="143">
        <f>IF(N795="sníž. přenesená",J795,0)</f>
        <v>0</v>
      </c>
      <c r="BI795" s="143">
        <f>IF(N795="nulová",J795,0)</f>
        <v>0</v>
      </c>
      <c r="BJ795" s="16" t="s">
        <v>88</v>
      </c>
      <c r="BK795" s="143">
        <f>ROUND(I795*H795,2)</f>
        <v>0</v>
      </c>
      <c r="BL795" s="16" t="s">
        <v>134</v>
      </c>
      <c r="BM795" s="142" t="s">
        <v>613</v>
      </c>
    </row>
    <row r="796" spans="2:65" s="1" customFormat="1" ht="11.25">
      <c r="B796" s="31"/>
      <c r="D796" s="144" t="s">
        <v>136</v>
      </c>
      <c r="F796" s="145" t="s">
        <v>612</v>
      </c>
      <c r="I796" s="146"/>
      <c r="L796" s="31"/>
      <c r="M796" s="147"/>
      <c r="T796" s="55"/>
      <c r="AT796" s="16" t="s">
        <v>136</v>
      </c>
      <c r="AU796" s="16" t="s">
        <v>90</v>
      </c>
    </row>
    <row r="797" spans="2:65" s="12" customFormat="1" ht="11.25">
      <c r="B797" s="148"/>
      <c r="D797" s="144" t="s">
        <v>138</v>
      </c>
      <c r="E797" s="149" t="s">
        <v>1</v>
      </c>
      <c r="F797" s="150" t="s">
        <v>609</v>
      </c>
      <c r="H797" s="149" t="s">
        <v>1</v>
      </c>
      <c r="I797" s="151"/>
      <c r="L797" s="148"/>
      <c r="M797" s="152"/>
      <c r="T797" s="153"/>
      <c r="AT797" s="149" t="s">
        <v>138</v>
      </c>
      <c r="AU797" s="149" t="s">
        <v>90</v>
      </c>
      <c r="AV797" s="12" t="s">
        <v>88</v>
      </c>
      <c r="AW797" s="12" t="s">
        <v>36</v>
      </c>
      <c r="AX797" s="12" t="s">
        <v>80</v>
      </c>
      <c r="AY797" s="149" t="s">
        <v>127</v>
      </c>
    </row>
    <row r="798" spans="2:65" s="12" customFormat="1" ht="11.25">
      <c r="B798" s="148"/>
      <c r="D798" s="144" t="s">
        <v>138</v>
      </c>
      <c r="E798" s="149" t="s">
        <v>1</v>
      </c>
      <c r="F798" s="150" t="s">
        <v>229</v>
      </c>
      <c r="H798" s="149" t="s">
        <v>1</v>
      </c>
      <c r="I798" s="151"/>
      <c r="L798" s="148"/>
      <c r="M798" s="152"/>
      <c r="T798" s="153"/>
      <c r="AT798" s="149" t="s">
        <v>138</v>
      </c>
      <c r="AU798" s="149" t="s">
        <v>90</v>
      </c>
      <c r="AV798" s="12" t="s">
        <v>88</v>
      </c>
      <c r="AW798" s="12" t="s">
        <v>36</v>
      </c>
      <c r="AX798" s="12" t="s">
        <v>80</v>
      </c>
      <c r="AY798" s="149" t="s">
        <v>127</v>
      </c>
    </row>
    <row r="799" spans="2:65" s="13" customFormat="1" ht="11.25">
      <c r="B799" s="154"/>
      <c r="D799" s="144" t="s">
        <v>138</v>
      </c>
      <c r="E799" s="155" t="s">
        <v>1</v>
      </c>
      <c r="F799" s="156" t="s">
        <v>88</v>
      </c>
      <c r="H799" s="157">
        <v>1</v>
      </c>
      <c r="I799" s="158"/>
      <c r="L799" s="154"/>
      <c r="M799" s="159"/>
      <c r="T799" s="160"/>
      <c r="AT799" s="155" t="s">
        <v>138</v>
      </c>
      <c r="AU799" s="155" t="s">
        <v>90</v>
      </c>
      <c r="AV799" s="13" t="s">
        <v>90</v>
      </c>
      <c r="AW799" s="13" t="s">
        <v>36</v>
      </c>
      <c r="AX799" s="13" t="s">
        <v>80</v>
      </c>
      <c r="AY799" s="155" t="s">
        <v>127</v>
      </c>
    </row>
    <row r="800" spans="2:65" s="14" customFormat="1" ht="11.25">
      <c r="B800" s="161"/>
      <c r="D800" s="144" t="s">
        <v>138</v>
      </c>
      <c r="E800" s="162" t="s">
        <v>1</v>
      </c>
      <c r="F800" s="163" t="s">
        <v>151</v>
      </c>
      <c r="H800" s="164">
        <v>1</v>
      </c>
      <c r="I800" s="165"/>
      <c r="L800" s="161"/>
      <c r="M800" s="166"/>
      <c r="T800" s="167"/>
      <c r="AT800" s="162" t="s">
        <v>138</v>
      </c>
      <c r="AU800" s="162" t="s">
        <v>90</v>
      </c>
      <c r="AV800" s="14" t="s">
        <v>134</v>
      </c>
      <c r="AW800" s="14" t="s">
        <v>36</v>
      </c>
      <c r="AX800" s="14" t="s">
        <v>88</v>
      </c>
      <c r="AY800" s="162" t="s">
        <v>127</v>
      </c>
    </row>
    <row r="801" spans="2:65" s="1" customFormat="1" ht="24.2" customHeight="1">
      <c r="B801" s="31"/>
      <c r="C801" s="131" t="s">
        <v>614</v>
      </c>
      <c r="D801" s="131" t="s">
        <v>129</v>
      </c>
      <c r="E801" s="132" t="s">
        <v>615</v>
      </c>
      <c r="F801" s="133" t="s">
        <v>616</v>
      </c>
      <c r="G801" s="134" t="s">
        <v>239</v>
      </c>
      <c r="H801" s="135">
        <v>6</v>
      </c>
      <c r="I801" s="136"/>
      <c r="J801" s="137">
        <f>ROUND(I801*H801,2)</f>
        <v>0</v>
      </c>
      <c r="K801" s="133" t="s">
        <v>133</v>
      </c>
      <c r="L801" s="31"/>
      <c r="M801" s="138" t="s">
        <v>1</v>
      </c>
      <c r="N801" s="139" t="s">
        <v>45</v>
      </c>
      <c r="P801" s="140">
        <f>O801*H801</f>
        <v>0</v>
      </c>
      <c r="Q801" s="140">
        <v>0</v>
      </c>
      <c r="R801" s="140">
        <f>Q801*H801</f>
        <v>0</v>
      </c>
      <c r="S801" s="140">
        <v>0</v>
      </c>
      <c r="T801" s="141">
        <f>S801*H801</f>
        <v>0</v>
      </c>
      <c r="AR801" s="142" t="s">
        <v>134</v>
      </c>
      <c r="AT801" s="142" t="s">
        <v>129</v>
      </c>
      <c r="AU801" s="142" t="s">
        <v>90</v>
      </c>
      <c r="AY801" s="16" t="s">
        <v>127</v>
      </c>
      <c r="BE801" s="143">
        <f>IF(N801="základní",J801,0)</f>
        <v>0</v>
      </c>
      <c r="BF801" s="143">
        <f>IF(N801="snížená",J801,0)</f>
        <v>0</v>
      </c>
      <c r="BG801" s="143">
        <f>IF(N801="zákl. přenesená",J801,0)</f>
        <v>0</v>
      </c>
      <c r="BH801" s="143">
        <f>IF(N801="sníž. přenesená",J801,0)</f>
        <v>0</v>
      </c>
      <c r="BI801" s="143">
        <f>IF(N801="nulová",J801,0)</f>
        <v>0</v>
      </c>
      <c r="BJ801" s="16" t="s">
        <v>88</v>
      </c>
      <c r="BK801" s="143">
        <f>ROUND(I801*H801,2)</f>
        <v>0</v>
      </c>
      <c r="BL801" s="16" t="s">
        <v>134</v>
      </c>
      <c r="BM801" s="142" t="s">
        <v>617</v>
      </c>
    </row>
    <row r="802" spans="2:65" s="1" customFormat="1" ht="29.25">
      <c r="B802" s="31"/>
      <c r="D802" s="144" t="s">
        <v>136</v>
      </c>
      <c r="F802" s="145" t="s">
        <v>618</v>
      </c>
      <c r="I802" s="146"/>
      <c r="L802" s="31"/>
      <c r="M802" s="147"/>
      <c r="T802" s="55"/>
      <c r="AT802" s="16" t="s">
        <v>136</v>
      </c>
      <c r="AU802" s="16" t="s">
        <v>90</v>
      </c>
    </row>
    <row r="803" spans="2:65" s="12" customFormat="1" ht="11.25">
      <c r="B803" s="148"/>
      <c r="D803" s="144" t="s">
        <v>138</v>
      </c>
      <c r="E803" s="149" t="s">
        <v>1</v>
      </c>
      <c r="F803" s="150" t="s">
        <v>505</v>
      </c>
      <c r="H803" s="149" t="s">
        <v>1</v>
      </c>
      <c r="I803" s="151"/>
      <c r="L803" s="148"/>
      <c r="M803" s="152"/>
      <c r="T803" s="153"/>
      <c r="AT803" s="149" t="s">
        <v>138</v>
      </c>
      <c r="AU803" s="149" t="s">
        <v>90</v>
      </c>
      <c r="AV803" s="12" t="s">
        <v>88</v>
      </c>
      <c r="AW803" s="12" t="s">
        <v>36</v>
      </c>
      <c r="AX803" s="12" t="s">
        <v>80</v>
      </c>
      <c r="AY803" s="149" t="s">
        <v>127</v>
      </c>
    </row>
    <row r="804" spans="2:65" s="12" customFormat="1" ht="11.25">
      <c r="B804" s="148"/>
      <c r="D804" s="144" t="s">
        <v>138</v>
      </c>
      <c r="E804" s="149" t="s">
        <v>1</v>
      </c>
      <c r="F804" s="150" t="s">
        <v>158</v>
      </c>
      <c r="H804" s="149" t="s">
        <v>1</v>
      </c>
      <c r="I804" s="151"/>
      <c r="L804" s="148"/>
      <c r="M804" s="152"/>
      <c r="T804" s="153"/>
      <c r="AT804" s="149" t="s">
        <v>138</v>
      </c>
      <c r="AU804" s="149" t="s">
        <v>90</v>
      </c>
      <c r="AV804" s="12" t="s">
        <v>88</v>
      </c>
      <c r="AW804" s="12" t="s">
        <v>36</v>
      </c>
      <c r="AX804" s="12" t="s">
        <v>80</v>
      </c>
      <c r="AY804" s="149" t="s">
        <v>127</v>
      </c>
    </row>
    <row r="805" spans="2:65" s="13" customFormat="1" ht="11.25">
      <c r="B805" s="154"/>
      <c r="D805" s="144" t="s">
        <v>138</v>
      </c>
      <c r="E805" s="155" t="s">
        <v>1</v>
      </c>
      <c r="F805" s="156" t="s">
        <v>506</v>
      </c>
      <c r="H805" s="157">
        <v>2</v>
      </c>
      <c r="I805" s="158"/>
      <c r="L805" s="154"/>
      <c r="M805" s="159"/>
      <c r="T805" s="160"/>
      <c r="AT805" s="155" t="s">
        <v>138</v>
      </c>
      <c r="AU805" s="155" t="s">
        <v>90</v>
      </c>
      <c r="AV805" s="13" t="s">
        <v>90</v>
      </c>
      <c r="AW805" s="13" t="s">
        <v>36</v>
      </c>
      <c r="AX805" s="13" t="s">
        <v>80</v>
      </c>
      <c r="AY805" s="155" t="s">
        <v>127</v>
      </c>
    </row>
    <row r="806" spans="2:65" s="12" customFormat="1" ht="11.25">
      <c r="B806" s="148"/>
      <c r="D806" s="144" t="s">
        <v>138</v>
      </c>
      <c r="E806" s="149" t="s">
        <v>1</v>
      </c>
      <c r="F806" s="150" t="s">
        <v>298</v>
      </c>
      <c r="H806" s="149" t="s">
        <v>1</v>
      </c>
      <c r="I806" s="151"/>
      <c r="L806" s="148"/>
      <c r="M806" s="152"/>
      <c r="T806" s="153"/>
      <c r="AT806" s="149" t="s">
        <v>138</v>
      </c>
      <c r="AU806" s="149" t="s">
        <v>90</v>
      </c>
      <c r="AV806" s="12" t="s">
        <v>88</v>
      </c>
      <c r="AW806" s="12" t="s">
        <v>36</v>
      </c>
      <c r="AX806" s="12" t="s">
        <v>80</v>
      </c>
      <c r="AY806" s="149" t="s">
        <v>127</v>
      </c>
    </row>
    <row r="807" spans="2:65" s="13" customFormat="1" ht="11.25">
      <c r="B807" s="154"/>
      <c r="D807" s="144" t="s">
        <v>138</v>
      </c>
      <c r="E807" s="155" t="s">
        <v>1</v>
      </c>
      <c r="F807" s="156" t="s">
        <v>619</v>
      </c>
      <c r="H807" s="157">
        <v>4</v>
      </c>
      <c r="I807" s="158"/>
      <c r="L807" s="154"/>
      <c r="M807" s="159"/>
      <c r="T807" s="160"/>
      <c r="AT807" s="155" t="s">
        <v>138</v>
      </c>
      <c r="AU807" s="155" t="s">
        <v>90</v>
      </c>
      <c r="AV807" s="13" t="s">
        <v>90</v>
      </c>
      <c r="AW807" s="13" t="s">
        <v>36</v>
      </c>
      <c r="AX807" s="13" t="s">
        <v>80</v>
      </c>
      <c r="AY807" s="155" t="s">
        <v>127</v>
      </c>
    </row>
    <row r="808" spans="2:65" s="14" customFormat="1" ht="11.25">
      <c r="B808" s="161"/>
      <c r="D808" s="144" t="s">
        <v>138</v>
      </c>
      <c r="E808" s="162" t="s">
        <v>1</v>
      </c>
      <c r="F808" s="163" t="s">
        <v>151</v>
      </c>
      <c r="H808" s="164">
        <v>6</v>
      </c>
      <c r="I808" s="165"/>
      <c r="L808" s="161"/>
      <c r="M808" s="166"/>
      <c r="T808" s="167"/>
      <c r="AT808" s="162" t="s">
        <v>138</v>
      </c>
      <c r="AU808" s="162" t="s">
        <v>90</v>
      </c>
      <c r="AV808" s="14" t="s">
        <v>134</v>
      </c>
      <c r="AW808" s="14" t="s">
        <v>36</v>
      </c>
      <c r="AX808" s="14" t="s">
        <v>88</v>
      </c>
      <c r="AY808" s="162" t="s">
        <v>127</v>
      </c>
    </row>
    <row r="809" spans="2:65" s="1" customFormat="1" ht="16.5" customHeight="1">
      <c r="B809" s="31"/>
      <c r="C809" s="168" t="s">
        <v>620</v>
      </c>
      <c r="D809" s="168" t="s">
        <v>352</v>
      </c>
      <c r="E809" s="169" t="s">
        <v>621</v>
      </c>
      <c r="F809" s="170" t="s">
        <v>622</v>
      </c>
      <c r="G809" s="171" t="s">
        <v>239</v>
      </c>
      <c r="H809" s="172">
        <v>4</v>
      </c>
      <c r="I809" s="173"/>
      <c r="J809" s="174">
        <f>ROUND(I809*H809,2)</f>
        <v>0</v>
      </c>
      <c r="K809" s="170" t="s">
        <v>133</v>
      </c>
      <c r="L809" s="175"/>
      <c r="M809" s="176" t="s">
        <v>1</v>
      </c>
      <c r="N809" s="177" t="s">
        <v>45</v>
      </c>
      <c r="P809" s="140">
        <f>O809*H809</f>
        <v>0</v>
      </c>
      <c r="Q809" s="140">
        <v>3.8999999999999999E-4</v>
      </c>
      <c r="R809" s="140">
        <f>Q809*H809</f>
        <v>1.56E-3</v>
      </c>
      <c r="S809" s="140">
        <v>0</v>
      </c>
      <c r="T809" s="141">
        <f>S809*H809</f>
        <v>0</v>
      </c>
      <c r="AR809" s="142" t="s">
        <v>189</v>
      </c>
      <c r="AT809" s="142" t="s">
        <v>352</v>
      </c>
      <c r="AU809" s="142" t="s">
        <v>90</v>
      </c>
      <c r="AY809" s="16" t="s">
        <v>127</v>
      </c>
      <c r="BE809" s="143">
        <f>IF(N809="základní",J809,0)</f>
        <v>0</v>
      </c>
      <c r="BF809" s="143">
        <f>IF(N809="snížená",J809,0)</f>
        <v>0</v>
      </c>
      <c r="BG809" s="143">
        <f>IF(N809="zákl. přenesená",J809,0)</f>
        <v>0</v>
      </c>
      <c r="BH809" s="143">
        <f>IF(N809="sníž. přenesená",J809,0)</f>
        <v>0</v>
      </c>
      <c r="BI809" s="143">
        <f>IF(N809="nulová",J809,0)</f>
        <v>0</v>
      </c>
      <c r="BJ809" s="16" t="s">
        <v>88</v>
      </c>
      <c r="BK809" s="143">
        <f>ROUND(I809*H809,2)</f>
        <v>0</v>
      </c>
      <c r="BL809" s="16" t="s">
        <v>134</v>
      </c>
      <c r="BM809" s="142" t="s">
        <v>623</v>
      </c>
    </row>
    <row r="810" spans="2:65" s="1" customFormat="1" ht="11.25">
      <c r="B810" s="31"/>
      <c r="D810" s="144" t="s">
        <v>136</v>
      </c>
      <c r="F810" s="145" t="s">
        <v>622</v>
      </c>
      <c r="I810" s="146"/>
      <c r="L810" s="31"/>
      <c r="M810" s="147"/>
      <c r="T810" s="55"/>
      <c r="AT810" s="16" t="s">
        <v>136</v>
      </c>
      <c r="AU810" s="16" t="s">
        <v>90</v>
      </c>
    </row>
    <row r="811" spans="2:65" s="12" customFormat="1" ht="11.25">
      <c r="B811" s="148"/>
      <c r="D811" s="144" t="s">
        <v>138</v>
      </c>
      <c r="E811" s="149" t="s">
        <v>1</v>
      </c>
      <c r="F811" s="150" t="s">
        <v>505</v>
      </c>
      <c r="H811" s="149" t="s">
        <v>1</v>
      </c>
      <c r="I811" s="151"/>
      <c r="L811" s="148"/>
      <c r="M811" s="152"/>
      <c r="T811" s="153"/>
      <c r="AT811" s="149" t="s">
        <v>138</v>
      </c>
      <c r="AU811" s="149" t="s">
        <v>90</v>
      </c>
      <c r="AV811" s="12" t="s">
        <v>88</v>
      </c>
      <c r="AW811" s="12" t="s">
        <v>36</v>
      </c>
      <c r="AX811" s="12" t="s">
        <v>80</v>
      </c>
      <c r="AY811" s="149" t="s">
        <v>127</v>
      </c>
    </row>
    <row r="812" spans="2:65" s="12" customFormat="1" ht="11.25">
      <c r="B812" s="148"/>
      <c r="D812" s="144" t="s">
        <v>138</v>
      </c>
      <c r="E812" s="149" t="s">
        <v>1</v>
      </c>
      <c r="F812" s="150" t="s">
        <v>158</v>
      </c>
      <c r="H812" s="149" t="s">
        <v>1</v>
      </c>
      <c r="I812" s="151"/>
      <c r="L812" s="148"/>
      <c r="M812" s="152"/>
      <c r="T812" s="153"/>
      <c r="AT812" s="149" t="s">
        <v>138</v>
      </c>
      <c r="AU812" s="149" t="s">
        <v>90</v>
      </c>
      <c r="AV812" s="12" t="s">
        <v>88</v>
      </c>
      <c r="AW812" s="12" t="s">
        <v>36</v>
      </c>
      <c r="AX812" s="12" t="s">
        <v>80</v>
      </c>
      <c r="AY812" s="149" t="s">
        <v>127</v>
      </c>
    </row>
    <row r="813" spans="2:65" s="13" customFormat="1" ht="11.25">
      <c r="B813" s="154"/>
      <c r="D813" s="144" t="s">
        <v>138</v>
      </c>
      <c r="E813" s="155" t="s">
        <v>1</v>
      </c>
      <c r="F813" s="156" t="s">
        <v>88</v>
      </c>
      <c r="H813" s="157">
        <v>1</v>
      </c>
      <c r="I813" s="158"/>
      <c r="L813" s="154"/>
      <c r="M813" s="159"/>
      <c r="T813" s="160"/>
      <c r="AT813" s="155" t="s">
        <v>138</v>
      </c>
      <c r="AU813" s="155" t="s">
        <v>90</v>
      </c>
      <c r="AV813" s="13" t="s">
        <v>90</v>
      </c>
      <c r="AW813" s="13" t="s">
        <v>36</v>
      </c>
      <c r="AX813" s="13" t="s">
        <v>80</v>
      </c>
      <c r="AY813" s="155" t="s">
        <v>127</v>
      </c>
    </row>
    <row r="814" spans="2:65" s="12" customFormat="1" ht="11.25">
      <c r="B814" s="148"/>
      <c r="D814" s="144" t="s">
        <v>138</v>
      </c>
      <c r="E814" s="149" t="s">
        <v>1</v>
      </c>
      <c r="F814" s="150" t="s">
        <v>298</v>
      </c>
      <c r="H814" s="149" t="s">
        <v>1</v>
      </c>
      <c r="I814" s="151"/>
      <c r="L814" s="148"/>
      <c r="M814" s="152"/>
      <c r="T814" s="153"/>
      <c r="AT814" s="149" t="s">
        <v>138</v>
      </c>
      <c r="AU814" s="149" t="s">
        <v>90</v>
      </c>
      <c r="AV814" s="12" t="s">
        <v>88</v>
      </c>
      <c r="AW814" s="12" t="s">
        <v>36</v>
      </c>
      <c r="AX814" s="12" t="s">
        <v>80</v>
      </c>
      <c r="AY814" s="149" t="s">
        <v>127</v>
      </c>
    </row>
    <row r="815" spans="2:65" s="13" customFormat="1" ht="11.25">
      <c r="B815" s="154"/>
      <c r="D815" s="144" t="s">
        <v>138</v>
      </c>
      <c r="E815" s="155" t="s">
        <v>1</v>
      </c>
      <c r="F815" s="156" t="s">
        <v>152</v>
      </c>
      <c r="H815" s="157">
        <v>3</v>
      </c>
      <c r="I815" s="158"/>
      <c r="L815" s="154"/>
      <c r="M815" s="159"/>
      <c r="T815" s="160"/>
      <c r="AT815" s="155" t="s">
        <v>138</v>
      </c>
      <c r="AU815" s="155" t="s">
        <v>90</v>
      </c>
      <c r="AV815" s="13" t="s">
        <v>90</v>
      </c>
      <c r="AW815" s="13" t="s">
        <v>36</v>
      </c>
      <c r="AX815" s="13" t="s">
        <v>80</v>
      </c>
      <c r="AY815" s="155" t="s">
        <v>127</v>
      </c>
    </row>
    <row r="816" spans="2:65" s="14" customFormat="1" ht="11.25">
      <c r="B816" s="161"/>
      <c r="D816" s="144" t="s">
        <v>138</v>
      </c>
      <c r="E816" s="162" t="s">
        <v>1</v>
      </c>
      <c r="F816" s="163" t="s">
        <v>151</v>
      </c>
      <c r="H816" s="164">
        <v>4</v>
      </c>
      <c r="I816" s="165"/>
      <c r="L816" s="161"/>
      <c r="M816" s="166"/>
      <c r="T816" s="167"/>
      <c r="AT816" s="162" t="s">
        <v>138</v>
      </c>
      <c r="AU816" s="162" t="s">
        <v>90</v>
      </c>
      <c r="AV816" s="14" t="s">
        <v>134</v>
      </c>
      <c r="AW816" s="14" t="s">
        <v>36</v>
      </c>
      <c r="AX816" s="14" t="s">
        <v>88</v>
      </c>
      <c r="AY816" s="162" t="s">
        <v>127</v>
      </c>
    </row>
    <row r="817" spans="2:65" s="1" customFormat="1" ht="16.5" customHeight="1">
      <c r="B817" s="31"/>
      <c r="C817" s="168" t="s">
        <v>624</v>
      </c>
      <c r="D817" s="168" t="s">
        <v>352</v>
      </c>
      <c r="E817" s="169" t="s">
        <v>625</v>
      </c>
      <c r="F817" s="170" t="s">
        <v>626</v>
      </c>
      <c r="G817" s="171" t="s">
        <v>239</v>
      </c>
      <c r="H817" s="172">
        <v>2</v>
      </c>
      <c r="I817" s="173"/>
      <c r="J817" s="174">
        <f>ROUND(I817*H817,2)</f>
        <v>0</v>
      </c>
      <c r="K817" s="170" t="s">
        <v>133</v>
      </c>
      <c r="L817" s="175"/>
      <c r="M817" s="176" t="s">
        <v>1</v>
      </c>
      <c r="N817" s="177" t="s">
        <v>45</v>
      </c>
      <c r="P817" s="140">
        <f>O817*H817</f>
        <v>0</v>
      </c>
      <c r="Q817" s="140">
        <v>4.8000000000000001E-4</v>
      </c>
      <c r="R817" s="140">
        <f>Q817*H817</f>
        <v>9.6000000000000002E-4</v>
      </c>
      <c r="S817" s="140">
        <v>0</v>
      </c>
      <c r="T817" s="141">
        <f>S817*H817</f>
        <v>0</v>
      </c>
      <c r="AR817" s="142" t="s">
        <v>189</v>
      </c>
      <c r="AT817" s="142" t="s">
        <v>352</v>
      </c>
      <c r="AU817" s="142" t="s">
        <v>90</v>
      </c>
      <c r="AY817" s="16" t="s">
        <v>127</v>
      </c>
      <c r="BE817" s="143">
        <f>IF(N817="základní",J817,0)</f>
        <v>0</v>
      </c>
      <c r="BF817" s="143">
        <f>IF(N817="snížená",J817,0)</f>
        <v>0</v>
      </c>
      <c r="BG817" s="143">
        <f>IF(N817="zákl. přenesená",J817,0)</f>
        <v>0</v>
      </c>
      <c r="BH817" s="143">
        <f>IF(N817="sníž. přenesená",J817,0)</f>
        <v>0</v>
      </c>
      <c r="BI817" s="143">
        <f>IF(N817="nulová",J817,0)</f>
        <v>0</v>
      </c>
      <c r="BJ817" s="16" t="s">
        <v>88</v>
      </c>
      <c r="BK817" s="143">
        <f>ROUND(I817*H817,2)</f>
        <v>0</v>
      </c>
      <c r="BL817" s="16" t="s">
        <v>134</v>
      </c>
      <c r="BM817" s="142" t="s">
        <v>627</v>
      </c>
    </row>
    <row r="818" spans="2:65" s="1" customFormat="1" ht="11.25">
      <c r="B818" s="31"/>
      <c r="D818" s="144" t="s">
        <v>136</v>
      </c>
      <c r="F818" s="145" t="s">
        <v>626</v>
      </c>
      <c r="I818" s="146"/>
      <c r="L818" s="31"/>
      <c r="M818" s="147"/>
      <c r="T818" s="55"/>
      <c r="AT818" s="16" t="s">
        <v>136</v>
      </c>
      <c r="AU818" s="16" t="s">
        <v>90</v>
      </c>
    </row>
    <row r="819" spans="2:65" s="12" customFormat="1" ht="11.25">
      <c r="B819" s="148"/>
      <c r="D819" s="144" t="s">
        <v>138</v>
      </c>
      <c r="E819" s="149" t="s">
        <v>1</v>
      </c>
      <c r="F819" s="150" t="s">
        <v>505</v>
      </c>
      <c r="H819" s="149" t="s">
        <v>1</v>
      </c>
      <c r="I819" s="151"/>
      <c r="L819" s="148"/>
      <c r="M819" s="152"/>
      <c r="T819" s="153"/>
      <c r="AT819" s="149" t="s">
        <v>138</v>
      </c>
      <c r="AU819" s="149" t="s">
        <v>90</v>
      </c>
      <c r="AV819" s="12" t="s">
        <v>88</v>
      </c>
      <c r="AW819" s="12" t="s">
        <v>36</v>
      </c>
      <c r="AX819" s="12" t="s">
        <v>80</v>
      </c>
      <c r="AY819" s="149" t="s">
        <v>127</v>
      </c>
    </row>
    <row r="820" spans="2:65" s="12" customFormat="1" ht="11.25">
      <c r="B820" s="148"/>
      <c r="D820" s="144" t="s">
        <v>138</v>
      </c>
      <c r="E820" s="149" t="s">
        <v>1</v>
      </c>
      <c r="F820" s="150" t="s">
        <v>158</v>
      </c>
      <c r="H820" s="149" t="s">
        <v>1</v>
      </c>
      <c r="I820" s="151"/>
      <c r="L820" s="148"/>
      <c r="M820" s="152"/>
      <c r="T820" s="153"/>
      <c r="AT820" s="149" t="s">
        <v>138</v>
      </c>
      <c r="AU820" s="149" t="s">
        <v>90</v>
      </c>
      <c r="AV820" s="12" t="s">
        <v>88</v>
      </c>
      <c r="AW820" s="12" t="s">
        <v>36</v>
      </c>
      <c r="AX820" s="12" t="s">
        <v>80</v>
      </c>
      <c r="AY820" s="149" t="s">
        <v>127</v>
      </c>
    </row>
    <row r="821" spans="2:65" s="13" customFormat="1" ht="11.25">
      <c r="B821" s="154"/>
      <c r="D821" s="144" t="s">
        <v>138</v>
      </c>
      <c r="E821" s="155" t="s">
        <v>1</v>
      </c>
      <c r="F821" s="156" t="s">
        <v>88</v>
      </c>
      <c r="H821" s="157">
        <v>1</v>
      </c>
      <c r="I821" s="158"/>
      <c r="L821" s="154"/>
      <c r="M821" s="159"/>
      <c r="T821" s="160"/>
      <c r="AT821" s="155" t="s">
        <v>138</v>
      </c>
      <c r="AU821" s="155" t="s">
        <v>90</v>
      </c>
      <c r="AV821" s="13" t="s">
        <v>90</v>
      </c>
      <c r="AW821" s="13" t="s">
        <v>36</v>
      </c>
      <c r="AX821" s="13" t="s">
        <v>80</v>
      </c>
      <c r="AY821" s="155" t="s">
        <v>127</v>
      </c>
    </row>
    <row r="822" spans="2:65" s="12" customFormat="1" ht="11.25">
      <c r="B822" s="148"/>
      <c r="D822" s="144" t="s">
        <v>138</v>
      </c>
      <c r="E822" s="149" t="s">
        <v>1</v>
      </c>
      <c r="F822" s="150" t="s">
        <v>298</v>
      </c>
      <c r="H822" s="149" t="s">
        <v>1</v>
      </c>
      <c r="I822" s="151"/>
      <c r="L822" s="148"/>
      <c r="M822" s="152"/>
      <c r="T822" s="153"/>
      <c r="AT822" s="149" t="s">
        <v>138</v>
      </c>
      <c r="AU822" s="149" t="s">
        <v>90</v>
      </c>
      <c r="AV822" s="12" t="s">
        <v>88</v>
      </c>
      <c r="AW822" s="12" t="s">
        <v>36</v>
      </c>
      <c r="AX822" s="12" t="s">
        <v>80</v>
      </c>
      <c r="AY822" s="149" t="s">
        <v>127</v>
      </c>
    </row>
    <row r="823" spans="2:65" s="13" customFormat="1" ht="11.25">
      <c r="B823" s="154"/>
      <c r="D823" s="144" t="s">
        <v>138</v>
      </c>
      <c r="E823" s="155" t="s">
        <v>1</v>
      </c>
      <c r="F823" s="156" t="s">
        <v>88</v>
      </c>
      <c r="H823" s="157">
        <v>1</v>
      </c>
      <c r="I823" s="158"/>
      <c r="L823" s="154"/>
      <c r="M823" s="159"/>
      <c r="T823" s="160"/>
      <c r="AT823" s="155" t="s">
        <v>138</v>
      </c>
      <c r="AU823" s="155" t="s">
        <v>90</v>
      </c>
      <c r="AV823" s="13" t="s">
        <v>90</v>
      </c>
      <c r="AW823" s="13" t="s">
        <v>36</v>
      </c>
      <c r="AX823" s="13" t="s">
        <v>80</v>
      </c>
      <c r="AY823" s="155" t="s">
        <v>127</v>
      </c>
    </row>
    <row r="824" spans="2:65" s="14" customFormat="1" ht="11.25">
      <c r="B824" s="161"/>
      <c r="D824" s="144" t="s">
        <v>138</v>
      </c>
      <c r="E824" s="162" t="s">
        <v>1</v>
      </c>
      <c r="F824" s="163" t="s">
        <v>151</v>
      </c>
      <c r="H824" s="164">
        <v>2</v>
      </c>
      <c r="I824" s="165"/>
      <c r="L824" s="161"/>
      <c r="M824" s="166"/>
      <c r="T824" s="167"/>
      <c r="AT824" s="162" t="s">
        <v>138</v>
      </c>
      <c r="AU824" s="162" t="s">
        <v>90</v>
      </c>
      <c r="AV824" s="14" t="s">
        <v>134</v>
      </c>
      <c r="AW824" s="14" t="s">
        <v>36</v>
      </c>
      <c r="AX824" s="14" t="s">
        <v>88</v>
      </c>
      <c r="AY824" s="162" t="s">
        <v>127</v>
      </c>
    </row>
    <row r="825" spans="2:65" s="1" customFormat="1" ht="24.2" customHeight="1">
      <c r="B825" s="31"/>
      <c r="C825" s="131" t="s">
        <v>628</v>
      </c>
      <c r="D825" s="131" t="s">
        <v>129</v>
      </c>
      <c r="E825" s="132" t="s">
        <v>629</v>
      </c>
      <c r="F825" s="133" t="s">
        <v>630</v>
      </c>
      <c r="G825" s="134" t="s">
        <v>239</v>
      </c>
      <c r="H825" s="135">
        <v>2</v>
      </c>
      <c r="I825" s="136"/>
      <c r="J825" s="137">
        <f>ROUND(I825*H825,2)</f>
        <v>0</v>
      </c>
      <c r="K825" s="133" t="s">
        <v>133</v>
      </c>
      <c r="L825" s="31"/>
      <c r="M825" s="138" t="s">
        <v>1</v>
      </c>
      <c r="N825" s="139" t="s">
        <v>45</v>
      </c>
      <c r="P825" s="140">
        <f>O825*H825</f>
        <v>0</v>
      </c>
      <c r="Q825" s="140">
        <v>0</v>
      </c>
      <c r="R825" s="140">
        <f>Q825*H825</f>
        <v>0</v>
      </c>
      <c r="S825" s="140">
        <v>0</v>
      </c>
      <c r="T825" s="141">
        <f>S825*H825</f>
        <v>0</v>
      </c>
      <c r="AR825" s="142" t="s">
        <v>134</v>
      </c>
      <c r="AT825" s="142" t="s">
        <v>129</v>
      </c>
      <c r="AU825" s="142" t="s">
        <v>90</v>
      </c>
      <c r="AY825" s="16" t="s">
        <v>127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6" t="s">
        <v>88</v>
      </c>
      <c r="BK825" s="143">
        <f>ROUND(I825*H825,2)</f>
        <v>0</v>
      </c>
      <c r="BL825" s="16" t="s">
        <v>134</v>
      </c>
      <c r="BM825" s="142" t="s">
        <v>631</v>
      </c>
    </row>
    <row r="826" spans="2:65" s="1" customFormat="1" ht="19.5">
      <c r="B826" s="31"/>
      <c r="D826" s="144" t="s">
        <v>136</v>
      </c>
      <c r="F826" s="145" t="s">
        <v>632</v>
      </c>
      <c r="I826" s="146"/>
      <c r="L826" s="31"/>
      <c r="M826" s="147"/>
      <c r="T826" s="55"/>
      <c r="AT826" s="16" t="s">
        <v>136</v>
      </c>
      <c r="AU826" s="16" t="s">
        <v>90</v>
      </c>
    </row>
    <row r="827" spans="2:65" s="12" customFormat="1" ht="11.25">
      <c r="B827" s="148"/>
      <c r="D827" s="144" t="s">
        <v>138</v>
      </c>
      <c r="E827" s="149" t="s">
        <v>1</v>
      </c>
      <c r="F827" s="150" t="s">
        <v>505</v>
      </c>
      <c r="H827" s="149" t="s">
        <v>1</v>
      </c>
      <c r="I827" s="151"/>
      <c r="L827" s="148"/>
      <c r="M827" s="152"/>
      <c r="T827" s="153"/>
      <c r="AT827" s="149" t="s">
        <v>138</v>
      </c>
      <c r="AU827" s="149" t="s">
        <v>90</v>
      </c>
      <c r="AV827" s="12" t="s">
        <v>88</v>
      </c>
      <c r="AW827" s="12" t="s">
        <v>36</v>
      </c>
      <c r="AX827" s="12" t="s">
        <v>80</v>
      </c>
      <c r="AY827" s="149" t="s">
        <v>127</v>
      </c>
    </row>
    <row r="828" spans="2:65" s="12" customFormat="1" ht="11.25">
      <c r="B828" s="148"/>
      <c r="D828" s="144" t="s">
        <v>138</v>
      </c>
      <c r="E828" s="149" t="s">
        <v>1</v>
      </c>
      <c r="F828" s="150" t="s">
        <v>298</v>
      </c>
      <c r="H828" s="149" t="s">
        <v>1</v>
      </c>
      <c r="I828" s="151"/>
      <c r="L828" s="148"/>
      <c r="M828" s="152"/>
      <c r="T828" s="153"/>
      <c r="AT828" s="149" t="s">
        <v>138</v>
      </c>
      <c r="AU828" s="149" t="s">
        <v>90</v>
      </c>
      <c r="AV828" s="12" t="s">
        <v>88</v>
      </c>
      <c r="AW828" s="12" t="s">
        <v>36</v>
      </c>
      <c r="AX828" s="12" t="s">
        <v>80</v>
      </c>
      <c r="AY828" s="149" t="s">
        <v>127</v>
      </c>
    </row>
    <row r="829" spans="2:65" s="13" customFormat="1" ht="11.25">
      <c r="B829" s="154"/>
      <c r="D829" s="144" t="s">
        <v>138</v>
      </c>
      <c r="E829" s="155" t="s">
        <v>1</v>
      </c>
      <c r="F829" s="156" t="s">
        <v>90</v>
      </c>
      <c r="H829" s="157">
        <v>2</v>
      </c>
      <c r="I829" s="158"/>
      <c r="L829" s="154"/>
      <c r="M829" s="159"/>
      <c r="T829" s="160"/>
      <c r="AT829" s="155" t="s">
        <v>138</v>
      </c>
      <c r="AU829" s="155" t="s">
        <v>90</v>
      </c>
      <c r="AV829" s="13" t="s">
        <v>90</v>
      </c>
      <c r="AW829" s="13" t="s">
        <v>36</v>
      </c>
      <c r="AX829" s="13" t="s">
        <v>88</v>
      </c>
      <c r="AY829" s="155" t="s">
        <v>127</v>
      </c>
    </row>
    <row r="830" spans="2:65" s="1" customFormat="1" ht="16.5" customHeight="1">
      <c r="B830" s="31"/>
      <c r="C830" s="168" t="s">
        <v>633</v>
      </c>
      <c r="D830" s="168" t="s">
        <v>352</v>
      </c>
      <c r="E830" s="169" t="s">
        <v>634</v>
      </c>
      <c r="F830" s="170" t="s">
        <v>635</v>
      </c>
      <c r="G830" s="171" t="s">
        <v>239</v>
      </c>
      <c r="H830" s="172">
        <v>2</v>
      </c>
      <c r="I830" s="173"/>
      <c r="J830" s="174">
        <f>ROUND(I830*H830,2)</f>
        <v>0</v>
      </c>
      <c r="K830" s="170" t="s">
        <v>133</v>
      </c>
      <c r="L830" s="175"/>
      <c r="M830" s="176" t="s">
        <v>1</v>
      </c>
      <c r="N830" s="177" t="s">
        <v>45</v>
      </c>
      <c r="P830" s="140">
        <f>O830*H830</f>
        <v>0</v>
      </c>
      <c r="Q830" s="140">
        <v>8.4000000000000003E-4</v>
      </c>
      <c r="R830" s="140">
        <f>Q830*H830</f>
        <v>1.6800000000000001E-3</v>
      </c>
      <c r="S830" s="140">
        <v>0</v>
      </c>
      <c r="T830" s="141">
        <f>S830*H830</f>
        <v>0</v>
      </c>
      <c r="AR830" s="142" t="s">
        <v>189</v>
      </c>
      <c r="AT830" s="142" t="s">
        <v>352</v>
      </c>
      <c r="AU830" s="142" t="s">
        <v>90</v>
      </c>
      <c r="AY830" s="16" t="s">
        <v>127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6" t="s">
        <v>88</v>
      </c>
      <c r="BK830" s="143">
        <f>ROUND(I830*H830,2)</f>
        <v>0</v>
      </c>
      <c r="BL830" s="16" t="s">
        <v>134</v>
      </c>
      <c r="BM830" s="142" t="s">
        <v>636</v>
      </c>
    </row>
    <row r="831" spans="2:65" s="1" customFormat="1" ht="11.25">
      <c r="B831" s="31"/>
      <c r="D831" s="144" t="s">
        <v>136</v>
      </c>
      <c r="F831" s="145" t="s">
        <v>635</v>
      </c>
      <c r="I831" s="146"/>
      <c r="L831" s="31"/>
      <c r="M831" s="147"/>
      <c r="T831" s="55"/>
      <c r="AT831" s="16" t="s">
        <v>136</v>
      </c>
      <c r="AU831" s="16" t="s">
        <v>90</v>
      </c>
    </row>
    <row r="832" spans="2:65" s="12" customFormat="1" ht="11.25">
      <c r="B832" s="148"/>
      <c r="D832" s="144" t="s">
        <v>138</v>
      </c>
      <c r="E832" s="149" t="s">
        <v>1</v>
      </c>
      <c r="F832" s="150" t="s">
        <v>505</v>
      </c>
      <c r="H832" s="149" t="s">
        <v>1</v>
      </c>
      <c r="I832" s="151"/>
      <c r="L832" s="148"/>
      <c r="M832" s="152"/>
      <c r="T832" s="153"/>
      <c r="AT832" s="149" t="s">
        <v>138</v>
      </c>
      <c r="AU832" s="149" t="s">
        <v>90</v>
      </c>
      <c r="AV832" s="12" t="s">
        <v>88</v>
      </c>
      <c r="AW832" s="12" t="s">
        <v>36</v>
      </c>
      <c r="AX832" s="12" t="s">
        <v>80</v>
      </c>
      <c r="AY832" s="149" t="s">
        <v>127</v>
      </c>
    </row>
    <row r="833" spans="2:65" s="12" customFormat="1" ht="11.25">
      <c r="B833" s="148"/>
      <c r="D833" s="144" t="s">
        <v>138</v>
      </c>
      <c r="E833" s="149" t="s">
        <v>1</v>
      </c>
      <c r="F833" s="150" t="s">
        <v>298</v>
      </c>
      <c r="H833" s="149" t="s">
        <v>1</v>
      </c>
      <c r="I833" s="151"/>
      <c r="L833" s="148"/>
      <c r="M833" s="152"/>
      <c r="T833" s="153"/>
      <c r="AT833" s="149" t="s">
        <v>138</v>
      </c>
      <c r="AU833" s="149" t="s">
        <v>90</v>
      </c>
      <c r="AV833" s="12" t="s">
        <v>88</v>
      </c>
      <c r="AW833" s="12" t="s">
        <v>36</v>
      </c>
      <c r="AX833" s="12" t="s">
        <v>80</v>
      </c>
      <c r="AY833" s="149" t="s">
        <v>127</v>
      </c>
    </row>
    <row r="834" spans="2:65" s="13" customFormat="1" ht="11.25">
      <c r="B834" s="154"/>
      <c r="D834" s="144" t="s">
        <v>138</v>
      </c>
      <c r="E834" s="155" t="s">
        <v>1</v>
      </c>
      <c r="F834" s="156" t="s">
        <v>90</v>
      </c>
      <c r="H834" s="157">
        <v>2</v>
      </c>
      <c r="I834" s="158"/>
      <c r="L834" s="154"/>
      <c r="M834" s="159"/>
      <c r="T834" s="160"/>
      <c r="AT834" s="155" t="s">
        <v>138</v>
      </c>
      <c r="AU834" s="155" t="s">
        <v>90</v>
      </c>
      <c r="AV834" s="13" t="s">
        <v>90</v>
      </c>
      <c r="AW834" s="13" t="s">
        <v>36</v>
      </c>
      <c r="AX834" s="13" t="s">
        <v>88</v>
      </c>
      <c r="AY834" s="155" t="s">
        <v>127</v>
      </c>
    </row>
    <row r="835" spans="2:65" s="1" customFormat="1" ht="33" customHeight="1">
      <c r="B835" s="31"/>
      <c r="C835" s="131" t="s">
        <v>405</v>
      </c>
      <c r="D835" s="131" t="s">
        <v>129</v>
      </c>
      <c r="E835" s="132" t="s">
        <v>637</v>
      </c>
      <c r="F835" s="133" t="s">
        <v>638</v>
      </c>
      <c r="G835" s="134" t="s">
        <v>239</v>
      </c>
      <c r="H835" s="135">
        <v>2</v>
      </c>
      <c r="I835" s="136"/>
      <c r="J835" s="137">
        <f>ROUND(I835*H835,2)</f>
        <v>0</v>
      </c>
      <c r="K835" s="133" t="s">
        <v>133</v>
      </c>
      <c r="L835" s="31"/>
      <c r="M835" s="138" t="s">
        <v>1</v>
      </c>
      <c r="N835" s="139" t="s">
        <v>45</v>
      </c>
      <c r="P835" s="140">
        <f>O835*H835</f>
        <v>0</v>
      </c>
      <c r="Q835" s="140">
        <v>0</v>
      </c>
      <c r="R835" s="140">
        <f>Q835*H835</f>
        <v>0</v>
      </c>
      <c r="S835" s="140">
        <v>0</v>
      </c>
      <c r="T835" s="141">
        <f>S835*H835</f>
        <v>0</v>
      </c>
      <c r="AR835" s="142" t="s">
        <v>134</v>
      </c>
      <c r="AT835" s="142" t="s">
        <v>129</v>
      </c>
      <c r="AU835" s="142" t="s">
        <v>90</v>
      </c>
      <c r="AY835" s="16" t="s">
        <v>127</v>
      </c>
      <c r="BE835" s="143">
        <f>IF(N835="základní",J835,0)</f>
        <v>0</v>
      </c>
      <c r="BF835" s="143">
        <f>IF(N835="snížená",J835,0)</f>
        <v>0</v>
      </c>
      <c r="BG835" s="143">
        <f>IF(N835="zákl. přenesená",J835,0)</f>
        <v>0</v>
      </c>
      <c r="BH835" s="143">
        <f>IF(N835="sníž. přenesená",J835,0)</f>
        <v>0</v>
      </c>
      <c r="BI835" s="143">
        <f>IF(N835="nulová",J835,0)</f>
        <v>0</v>
      </c>
      <c r="BJ835" s="16" t="s">
        <v>88</v>
      </c>
      <c r="BK835" s="143">
        <f>ROUND(I835*H835,2)</f>
        <v>0</v>
      </c>
      <c r="BL835" s="16" t="s">
        <v>134</v>
      </c>
      <c r="BM835" s="142" t="s">
        <v>639</v>
      </c>
    </row>
    <row r="836" spans="2:65" s="1" customFormat="1" ht="29.25">
      <c r="B836" s="31"/>
      <c r="D836" s="144" t="s">
        <v>136</v>
      </c>
      <c r="F836" s="145" t="s">
        <v>640</v>
      </c>
      <c r="I836" s="146"/>
      <c r="L836" s="31"/>
      <c r="M836" s="147"/>
      <c r="T836" s="55"/>
      <c r="AT836" s="16" t="s">
        <v>136</v>
      </c>
      <c r="AU836" s="16" t="s">
        <v>90</v>
      </c>
    </row>
    <row r="837" spans="2:65" s="12" customFormat="1" ht="11.25">
      <c r="B837" s="148"/>
      <c r="D837" s="144" t="s">
        <v>138</v>
      </c>
      <c r="E837" s="149" t="s">
        <v>1</v>
      </c>
      <c r="F837" s="150" t="s">
        <v>609</v>
      </c>
      <c r="H837" s="149" t="s">
        <v>1</v>
      </c>
      <c r="I837" s="151"/>
      <c r="L837" s="148"/>
      <c r="M837" s="152"/>
      <c r="T837" s="153"/>
      <c r="AT837" s="149" t="s">
        <v>138</v>
      </c>
      <c r="AU837" s="149" t="s">
        <v>90</v>
      </c>
      <c r="AV837" s="12" t="s">
        <v>88</v>
      </c>
      <c r="AW837" s="12" t="s">
        <v>36</v>
      </c>
      <c r="AX837" s="12" t="s">
        <v>80</v>
      </c>
      <c r="AY837" s="149" t="s">
        <v>127</v>
      </c>
    </row>
    <row r="838" spans="2:65" s="12" customFormat="1" ht="11.25">
      <c r="B838" s="148"/>
      <c r="D838" s="144" t="s">
        <v>138</v>
      </c>
      <c r="E838" s="149" t="s">
        <v>1</v>
      </c>
      <c r="F838" s="150" t="s">
        <v>229</v>
      </c>
      <c r="H838" s="149" t="s">
        <v>1</v>
      </c>
      <c r="I838" s="151"/>
      <c r="L838" s="148"/>
      <c r="M838" s="152"/>
      <c r="T838" s="153"/>
      <c r="AT838" s="149" t="s">
        <v>138</v>
      </c>
      <c r="AU838" s="149" t="s">
        <v>90</v>
      </c>
      <c r="AV838" s="12" t="s">
        <v>88</v>
      </c>
      <c r="AW838" s="12" t="s">
        <v>36</v>
      </c>
      <c r="AX838" s="12" t="s">
        <v>80</v>
      </c>
      <c r="AY838" s="149" t="s">
        <v>127</v>
      </c>
    </row>
    <row r="839" spans="2:65" s="13" customFormat="1" ht="11.25">
      <c r="B839" s="154"/>
      <c r="D839" s="144" t="s">
        <v>138</v>
      </c>
      <c r="E839" s="155" t="s">
        <v>1</v>
      </c>
      <c r="F839" s="156" t="s">
        <v>90</v>
      </c>
      <c r="H839" s="157">
        <v>2</v>
      </c>
      <c r="I839" s="158"/>
      <c r="L839" s="154"/>
      <c r="M839" s="159"/>
      <c r="T839" s="160"/>
      <c r="AT839" s="155" t="s">
        <v>138</v>
      </c>
      <c r="AU839" s="155" t="s">
        <v>90</v>
      </c>
      <c r="AV839" s="13" t="s">
        <v>90</v>
      </c>
      <c r="AW839" s="13" t="s">
        <v>36</v>
      </c>
      <c r="AX839" s="13" t="s">
        <v>80</v>
      </c>
      <c r="AY839" s="155" t="s">
        <v>127</v>
      </c>
    </row>
    <row r="840" spans="2:65" s="14" customFormat="1" ht="11.25">
      <c r="B840" s="161"/>
      <c r="D840" s="144" t="s">
        <v>138</v>
      </c>
      <c r="E840" s="162" t="s">
        <v>1</v>
      </c>
      <c r="F840" s="163" t="s">
        <v>151</v>
      </c>
      <c r="H840" s="164">
        <v>2</v>
      </c>
      <c r="I840" s="165"/>
      <c r="L840" s="161"/>
      <c r="M840" s="166"/>
      <c r="T840" s="167"/>
      <c r="AT840" s="162" t="s">
        <v>138</v>
      </c>
      <c r="AU840" s="162" t="s">
        <v>90</v>
      </c>
      <c r="AV840" s="14" t="s">
        <v>134</v>
      </c>
      <c r="AW840" s="14" t="s">
        <v>36</v>
      </c>
      <c r="AX840" s="14" t="s">
        <v>88</v>
      </c>
      <c r="AY840" s="162" t="s">
        <v>127</v>
      </c>
    </row>
    <row r="841" spans="2:65" s="1" customFormat="1" ht="24.2" customHeight="1">
      <c r="B841" s="31"/>
      <c r="C841" s="168" t="s">
        <v>201</v>
      </c>
      <c r="D841" s="168" t="s">
        <v>352</v>
      </c>
      <c r="E841" s="169" t="s">
        <v>641</v>
      </c>
      <c r="F841" s="170" t="s">
        <v>642</v>
      </c>
      <c r="G841" s="171" t="s">
        <v>239</v>
      </c>
      <c r="H841" s="172">
        <v>2</v>
      </c>
      <c r="I841" s="173"/>
      <c r="J841" s="174">
        <f>ROUND(I841*H841,2)</f>
        <v>0</v>
      </c>
      <c r="K841" s="170" t="s">
        <v>133</v>
      </c>
      <c r="L841" s="175"/>
      <c r="M841" s="176" t="s">
        <v>1</v>
      </c>
      <c r="N841" s="177" t="s">
        <v>45</v>
      </c>
      <c r="P841" s="140">
        <f>O841*H841</f>
        <v>0</v>
      </c>
      <c r="Q841" s="140">
        <v>2.1299999999999999E-3</v>
      </c>
      <c r="R841" s="140">
        <f>Q841*H841</f>
        <v>4.2599999999999999E-3</v>
      </c>
      <c r="S841" s="140">
        <v>0</v>
      </c>
      <c r="T841" s="141">
        <f>S841*H841</f>
        <v>0</v>
      </c>
      <c r="AR841" s="142" t="s">
        <v>189</v>
      </c>
      <c r="AT841" s="142" t="s">
        <v>352</v>
      </c>
      <c r="AU841" s="142" t="s">
        <v>90</v>
      </c>
      <c r="AY841" s="16" t="s">
        <v>127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6" t="s">
        <v>88</v>
      </c>
      <c r="BK841" s="143">
        <f>ROUND(I841*H841,2)</f>
        <v>0</v>
      </c>
      <c r="BL841" s="16" t="s">
        <v>134</v>
      </c>
      <c r="BM841" s="142" t="s">
        <v>643</v>
      </c>
    </row>
    <row r="842" spans="2:65" s="1" customFormat="1" ht="19.5">
      <c r="B842" s="31"/>
      <c r="D842" s="144" t="s">
        <v>136</v>
      </c>
      <c r="F842" s="145" t="s">
        <v>642</v>
      </c>
      <c r="I842" s="146"/>
      <c r="L842" s="31"/>
      <c r="M842" s="147"/>
      <c r="T842" s="55"/>
      <c r="AT842" s="16" t="s">
        <v>136</v>
      </c>
      <c r="AU842" s="16" t="s">
        <v>90</v>
      </c>
    </row>
    <row r="843" spans="2:65" s="12" customFormat="1" ht="11.25">
      <c r="B843" s="148"/>
      <c r="D843" s="144" t="s">
        <v>138</v>
      </c>
      <c r="E843" s="149" t="s">
        <v>1</v>
      </c>
      <c r="F843" s="150" t="s">
        <v>609</v>
      </c>
      <c r="H843" s="149" t="s">
        <v>1</v>
      </c>
      <c r="I843" s="151"/>
      <c r="L843" s="148"/>
      <c r="M843" s="152"/>
      <c r="T843" s="153"/>
      <c r="AT843" s="149" t="s">
        <v>138</v>
      </c>
      <c r="AU843" s="149" t="s">
        <v>90</v>
      </c>
      <c r="AV843" s="12" t="s">
        <v>88</v>
      </c>
      <c r="AW843" s="12" t="s">
        <v>36</v>
      </c>
      <c r="AX843" s="12" t="s">
        <v>80</v>
      </c>
      <c r="AY843" s="149" t="s">
        <v>127</v>
      </c>
    </row>
    <row r="844" spans="2:65" s="12" customFormat="1" ht="11.25">
      <c r="B844" s="148"/>
      <c r="D844" s="144" t="s">
        <v>138</v>
      </c>
      <c r="E844" s="149" t="s">
        <v>1</v>
      </c>
      <c r="F844" s="150" t="s">
        <v>229</v>
      </c>
      <c r="H844" s="149" t="s">
        <v>1</v>
      </c>
      <c r="I844" s="151"/>
      <c r="L844" s="148"/>
      <c r="M844" s="152"/>
      <c r="T844" s="153"/>
      <c r="AT844" s="149" t="s">
        <v>138</v>
      </c>
      <c r="AU844" s="149" t="s">
        <v>90</v>
      </c>
      <c r="AV844" s="12" t="s">
        <v>88</v>
      </c>
      <c r="AW844" s="12" t="s">
        <v>36</v>
      </c>
      <c r="AX844" s="12" t="s">
        <v>80</v>
      </c>
      <c r="AY844" s="149" t="s">
        <v>127</v>
      </c>
    </row>
    <row r="845" spans="2:65" s="13" customFormat="1" ht="11.25">
      <c r="B845" s="154"/>
      <c r="D845" s="144" t="s">
        <v>138</v>
      </c>
      <c r="E845" s="155" t="s">
        <v>1</v>
      </c>
      <c r="F845" s="156" t="s">
        <v>90</v>
      </c>
      <c r="H845" s="157">
        <v>2</v>
      </c>
      <c r="I845" s="158"/>
      <c r="L845" s="154"/>
      <c r="M845" s="159"/>
      <c r="T845" s="160"/>
      <c r="AT845" s="155" t="s">
        <v>138</v>
      </c>
      <c r="AU845" s="155" t="s">
        <v>90</v>
      </c>
      <c r="AV845" s="13" t="s">
        <v>90</v>
      </c>
      <c r="AW845" s="13" t="s">
        <v>36</v>
      </c>
      <c r="AX845" s="13" t="s">
        <v>80</v>
      </c>
      <c r="AY845" s="155" t="s">
        <v>127</v>
      </c>
    </row>
    <row r="846" spans="2:65" s="14" customFormat="1" ht="11.25">
      <c r="B846" s="161"/>
      <c r="D846" s="144" t="s">
        <v>138</v>
      </c>
      <c r="E846" s="162" t="s">
        <v>1</v>
      </c>
      <c r="F846" s="163" t="s">
        <v>151</v>
      </c>
      <c r="H846" s="164">
        <v>2</v>
      </c>
      <c r="I846" s="165"/>
      <c r="L846" s="161"/>
      <c r="M846" s="166"/>
      <c r="T846" s="167"/>
      <c r="AT846" s="162" t="s">
        <v>138</v>
      </c>
      <c r="AU846" s="162" t="s">
        <v>90</v>
      </c>
      <c r="AV846" s="14" t="s">
        <v>134</v>
      </c>
      <c r="AW846" s="14" t="s">
        <v>36</v>
      </c>
      <c r="AX846" s="14" t="s">
        <v>88</v>
      </c>
      <c r="AY846" s="162" t="s">
        <v>127</v>
      </c>
    </row>
    <row r="847" spans="2:65" s="1" customFormat="1" ht="33" customHeight="1">
      <c r="B847" s="31"/>
      <c r="C847" s="131" t="s">
        <v>644</v>
      </c>
      <c r="D847" s="131" t="s">
        <v>129</v>
      </c>
      <c r="E847" s="132" t="s">
        <v>645</v>
      </c>
      <c r="F847" s="133" t="s">
        <v>646</v>
      </c>
      <c r="G847" s="134" t="s">
        <v>239</v>
      </c>
      <c r="H847" s="135">
        <v>1</v>
      </c>
      <c r="I847" s="136"/>
      <c r="J847" s="137">
        <f>ROUND(I847*H847,2)</f>
        <v>0</v>
      </c>
      <c r="K847" s="133" t="s">
        <v>133</v>
      </c>
      <c r="L847" s="31"/>
      <c r="M847" s="138" t="s">
        <v>1</v>
      </c>
      <c r="N847" s="139" t="s">
        <v>45</v>
      </c>
      <c r="P847" s="140">
        <f>O847*H847</f>
        <v>0</v>
      </c>
      <c r="Q847" s="140">
        <v>0</v>
      </c>
      <c r="R847" s="140">
        <f>Q847*H847</f>
        <v>0</v>
      </c>
      <c r="S847" s="140">
        <v>0</v>
      </c>
      <c r="T847" s="141">
        <f>S847*H847</f>
        <v>0</v>
      </c>
      <c r="AR847" s="142" t="s">
        <v>134</v>
      </c>
      <c r="AT847" s="142" t="s">
        <v>129</v>
      </c>
      <c r="AU847" s="142" t="s">
        <v>90</v>
      </c>
      <c r="AY847" s="16" t="s">
        <v>127</v>
      </c>
      <c r="BE847" s="143">
        <f>IF(N847="základní",J847,0)</f>
        <v>0</v>
      </c>
      <c r="BF847" s="143">
        <f>IF(N847="snížená",J847,0)</f>
        <v>0</v>
      </c>
      <c r="BG847" s="143">
        <f>IF(N847="zákl. přenesená",J847,0)</f>
        <v>0</v>
      </c>
      <c r="BH847" s="143">
        <f>IF(N847="sníž. přenesená",J847,0)</f>
        <v>0</v>
      </c>
      <c r="BI847" s="143">
        <f>IF(N847="nulová",J847,0)</f>
        <v>0</v>
      </c>
      <c r="BJ847" s="16" t="s">
        <v>88</v>
      </c>
      <c r="BK847" s="143">
        <f>ROUND(I847*H847,2)</f>
        <v>0</v>
      </c>
      <c r="BL847" s="16" t="s">
        <v>134</v>
      </c>
      <c r="BM847" s="142" t="s">
        <v>647</v>
      </c>
    </row>
    <row r="848" spans="2:65" s="1" customFormat="1" ht="29.25">
      <c r="B848" s="31"/>
      <c r="D848" s="144" t="s">
        <v>136</v>
      </c>
      <c r="F848" s="145" t="s">
        <v>648</v>
      </c>
      <c r="I848" s="146"/>
      <c r="L848" s="31"/>
      <c r="M848" s="147"/>
      <c r="T848" s="55"/>
      <c r="AT848" s="16" t="s">
        <v>136</v>
      </c>
      <c r="AU848" s="16" t="s">
        <v>90</v>
      </c>
    </row>
    <row r="849" spans="2:65" s="12" customFormat="1" ht="11.25">
      <c r="B849" s="148"/>
      <c r="D849" s="144" t="s">
        <v>138</v>
      </c>
      <c r="E849" s="149" t="s">
        <v>1</v>
      </c>
      <c r="F849" s="150" t="s">
        <v>609</v>
      </c>
      <c r="H849" s="149" t="s">
        <v>1</v>
      </c>
      <c r="I849" s="151"/>
      <c r="L849" s="148"/>
      <c r="M849" s="152"/>
      <c r="T849" s="153"/>
      <c r="AT849" s="149" t="s">
        <v>138</v>
      </c>
      <c r="AU849" s="149" t="s">
        <v>90</v>
      </c>
      <c r="AV849" s="12" t="s">
        <v>88</v>
      </c>
      <c r="AW849" s="12" t="s">
        <v>36</v>
      </c>
      <c r="AX849" s="12" t="s">
        <v>80</v>
      </c>
      <c r="AY849" s="149" t="s">
        <v>127</v>
      </c>
    </row>
    <row r="850" spans="2:65" s="12" customFormat="1" ht="11.25">
      <c r="B850" s="148"/>
      <c r="D850" s="144" t="s">
        <v>138</v>
      </c>
      <c r="E850" s="149" t="s">
        <v>1</v>
      </c>
      <c r="F850" s="150" t="s">
        <v>229</v>
      </c>
      <c r="H850" s="149" t="s">
        <v>1</v>
      </c>
      <c r="I850" s="151"/>
      <c r="L850" s="148"/>
      <c r="M850" s="152"/>
      <c r="T850" s="153"/>
      <c r="AT850" s="149" t="s">
        <v>138</v>
      </c>
      <c r="AU850" s="149" t="s">
        <v>90</v>
      </c>
      <c r="AV850" s="12" t="s">
        <v>88</v>
      </c>
      <c r="AW850" s="12" t="s">
        <v>36</v>
      </c>
      <c r="AX850" s="12" t="s">
        <v>80</v>
      </c>
      <c r="AY850" s="149" t="s">
        <v>127</v>
      </c>
    </row>
    <row r="851" spans="2:65" s="13" customFormat="1" ht="11.25">
      <c r="B851" s="154"/>
      <c r="D851" s="144" t="s">
        <v>138</v>
      </c>
      <c r="E851" s="155" t="s">
        <v>1</v>
      </c>
      <c r="F851" s="156" t="s">
        <v>88</v>
      </c>
      <c r="H851" s="157">
        <v>1</v>
      </c>
      <c r="I851" s="158"/>
      <c r="L851" s="154"/>
      <c r="M851" s="159"/>
      <c r="T851" s="160"/>
      <c r="AT851" s="155" t="s">
        <v>138</v>
      </c>
      <c r="AU851" s="155" t="s">
        <v>90</v>
      </c>
      <c r="AV851" s="13" t="s">
        <v>90</v>
      </c>
      <c r="AW851" s="13" t="s">
        <v>36</v>
      </c>
      <c r="AX851" s="13" t="s">
        <v>80</v>
      </c>
      <c r="AY851" s="155" t="s">
        <v>127</v>
      </c>
    </row>
    <row r="852" spans="2:65" s="14" customFormat="1" ht="11.25">
      <c r="B852" s="161"/>
      <c r="D852" s="144" t="s">
        <v>138</v>
      </c>
      <c r="E852" s="162" t="s">
        <v>1</v>
      </c>
      <c r="F852" s="163" t="s">
        <v>151</v>
      </c>
      <c r="H852" s="164">
        <v>1</v>
      </c>
      <c r="I852" s="165"/>
      <c r="L852" s="161"/>
      <c r="M852" s="166"/>
      <c r="T852" s="167"/>
      <c r="AT852" s="162" t="s">
        <v>138</v>
      </c>
      <c r="AU852" s="162" t="s">
        <v>90</v>
      </c>
      <c r="AV852" s="14" t="s">
        <v>134</v>
      </c>
      <c r="AW852" s="14" t="s">
        <v>36</v>
      </c>
      <c r="AX852" s="14" t="s">
        <v>88</v>
      </c>
      <c r="AY852" s="162" t="s">
        <v>127</v>
      </c>
    </row>
    <row r="853" spans="2:65" s="1" customFormat="1" ht="24.2" customHeight="1">
      <c r="B853" s="31"/>
      <c r="C853" s="168" t="s">
        <v>649</v>
      </c>
      <c r="D853" s="168" t="s">
        <v>352</v>
      </c>
      <c r="E853" s="169" t="s">
        <v>650</v>
      </c>
      <c r="F853" s="170" t="s">
        <v>651</v>
      </c>
      <c r="G853" s="171" t="s">
        <v>239</v>
      </c>
      <c r="H853" s="172">
        <v>1</v>
      </c>
      <c r="I853" s="173"/>
      <c r="J853" s="174">
        <f>ROUND(I853*H853,2)</f>
        <v>0</v>
      </c>
      <c r="K853" s="170" t="s">
        <v>133</v>
      </c>
      <c r="L853" s="175"/>
      <c r="M853" s="176" t="s">
        <v>1</v>
      </c>
      <c r="N853" s="177" t="s">
        <v>45</v>
      </c>
      <c r="P853" s="140">
        <f>O853*H853</f>
        <v>0</v>
      </c>
      <c r="Q853" s="140">
        <v>2.8999999999999998E-3</v>
      </c>
      <c r="R853" s="140">
        <f>Q853*H853</f>
        <v>2.8999999999999998E-3</v>
      </c>
      <c r="S853" s="140">
        <v>0</v>
      </c>
      <c r="T853" s="141">
        <f>S853*H853</f>
        <v>0</v>
      </c>
      <c r="AR853" s="142" t="s">
        <v>189</v>
      </c>
      <c r="AT853" s="142" t="s">
        <v>352</v>
      </c>
      <c r="AU853" s="142" t="s">
        <v>90</v>
      </c>
      <c r="AY853" s="16" t="s">
        <v>127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6" t="s">
        <v>88</v>
      </c>
      <c r="BK853" s="143">
        <f>ROUND(I853*H853,2)</f>
        <v>0</v>
      </c>
      <c r="BL853" s="16" t="s">
        <v>134</v>
      </c>
      <c r="BM853" s="142" t="s">
        <v>652</v>
      </c>
    </row>
    <row r="854" spans="2:65" s="1" customFormat="1" ht="19.5">
      <c r="B854" s="31"/>
      <c r="D854" s="144" t="s">
        <v>136</v>
      </c>
      <c r="F854" s="145" t="s">
        <v>651</v>
      </c>
      <c r="I854" s="146"/>
      <c r="L854" s="31"/>
      <c r="M854" s="147"/>
      <c r="T854" s="55"/>
      <c r="AT854" s="16" t="s">
        <v>136</v>
      </c>
      <c r="AU854" s="16" t="s">
        <v>90</v>
      </c>
    </row>
    <row r="855" spans="2:65" s="12" customFormat="1" ht="11.25">
      <c r="B855" s="148"/>
      <c r="D855" s="144" t="s">
        <v>138</v>
      </c>
      <c r="E855" s="149" t="s">
        <v>1</v>
      </c>
      <c r="F855" s="150" t="s">
        <v>609</v>
      </c>
      <c r="H855" s="149" t="s">
        <v>1</v>
      </c>
      <c r="I855" s="151"/>
      <c r="L855" s="148"/>
      <c r="M855" s="152"/>
      <c r="T855" s="153"/>
      <c r="AT855" s="149" t="s">
        <v>138</v>
      </c>
      <c r="AU855" s="149" t="s">
        <v>90</v>
      </c>
      <c r="AV855" s="12" t="s">
        <v>88</v>
      </c>
      <c r="AW855" s="12" t="s">
        <v>36</v>
      </c>
      <c r="AX855" s="12" t="s">
        <v>80</v>
      </c>
      <c r="AY855" s="149" t="s">
        <v>127</v>
      </c>
    </row>
    <row r="856" spans="2:65" s="12" customFormat="1" ht="11.25">
      <c r="B856" s="148"/>
      <c r="D856" s="144" t="s">
        <v>138</v>
      </c>
      <c r="E856" s="149" t="s">
        <v>1</v>
      </c>
      <c r="F856" s="150" t="s">
        <v>229</v>
      </c>
      <c r="H856" s="149" t="s">
        <v>1</v>
      </c>
      <c r="I856" s="151"/>
      <c r="L856" s="148"/>
      <c r="M856" s="152"/>
      <c r="T856" s="153"/>
      <c r="AT856" s="149" t="s">
        <v>138</v>
      </c>
      <c r="AU856" s="149" t="s">
        <v>90</v>
      </c>
      <c r="AV856" s="12" t="s">
        <v>88</v>
      </c>
      <c r="AW856" s="12" t="s">
        <v>36</v>
      </c>
      <c r="AX856" s="12" t="s">
        <v>80</v>
      </c>
      <c r="AY856" s="149" t="s">
        <v>127</v>
      </c>
    </row>
    <row r="857" spans="2:65" s="13" customFormat="1" ht="11.25">
      <c r="B857" s="154"/>
      <c r="D857" s="144" t="s">
        <v>138</v>
      </c>
      <c r="E857" s="155" t="s">
        <v>1</v>
      </c>
      <c r="F857" s="156" t="s">
        <v>88</v>
      </c>
      <c r="H857" s="157">
        <v>1</v>
      </c>
      <c r="I857" s="158"/>
      <c r="L857" s="154"/>
      <c r="M857" s="159"/>
      <c r="T857" s="160"/>
      <c r="AT857" s="155" t="s">
        <v>138</v>
      </c>
      <c r="AU857" s="155" t="s">
        <v>90</v>
      </c>
      <c r="AV857" s="13" t="s">
        <v>90</v>
      </c>
      <c r="AW857" s="13" t="s">
        <v>36</v>
      </c>
      <c r="AX857" s="13" t="s">
        <v>80</v>
      </c>
      <c r="AY857" s="155" t="s">
        <v>127</v>
      </c>
    </row>
    <row r="858" spans="2:65" s="14" customFormat="1" ht="11.25">
      <c r="B858" s="161"/>
      <c r="D858" s="144" t="s">
        <v>138</v>
      </c>
      <c r="E858" s="162" t="s">
        <v>1</v>
      </c>
      <c r="F858" s="163" t="s">
        <v>151</v>
      </c>
      <c r="H858" s="164">
        <v>1</v>
      </c>
      <c r="I858" s="165"/>
      <c r="L858" s="161"/>
      <c r="M858" s="166"/>
      <c r="T858" s="167"/>
      <c r="AT858" s="162" t="s">
        <v>138</v>
      </c>
      <c r="AU858" s="162" t="s">
        <v>90</v>
      </c>
      <c r="AV858" s="14" t="s">
        <v>134</v>
      </c>
      <c r="AW858" s="14" t="s">
        <v>36</v>
      </c>
      <c r="AX858" s="14" t="s">
        <v>88</v>
      </c>
      <c r="AY858" s="162" t="s">
        <v>127</v>
      </c>
    </row>
    <row r="859" spans="2:65" s="1" customFormat="1" ht="24.2" customHeight="1">
      <c r="B859" s="31"/>
      <c r="C859" s="168" t="s">
        <v>653</v>
      </c>
      <c r="D859" s="168" t="s">
        <v>352</v>
      </c>
      <c r="E859" s="169" t="s">
        <v>654</v>
      </c>
      <c r="F859" s="170" t="s">
        <v>655</v>
      </c>
      <c r="G859" s="171" t="s">
        <v>656</v>
      </c>
      <c r="H859" s="172">
        <v>3</v>
      </c>
      <c r="I859" s="173"/>
      <c r="J859" s="174">
        <f>ROUND(I859*H859,2)</f>
        <v>0</v>
      </c>
      <c r="K859" s="170" t="s">
        <v>1</v>
      </c>
      <c r="L859" s="175"/>
      <c r="M859" s="176" t="s">
        <v>1</v>
      </c>
      <c r="N859" s="177" t="s">
        <v>45</v>
      </c>
      <c r="P859" s="140">
        <f>O859*H859</f>
        <v>0</v>
      </c>
      <c r="Q859" s="140">
        <v>2.8800000000000002E-3</v>
      </c>
      <c r="R859" s="140">
        <f>Q859*H859</f>
        <v>8.6400000000000001E-3</v>
      </c>
      <c r="S859" s="140">
        <v>0</v>
      </c>
      <c r="T859" s="141">
        <f>S859*H859</f>
        <v>0</v>
      </c>
      <c r="AR859" s="142" t="s">
        <v>189</v>
      </c>
      <c r="AT859" s="142" t="s">
        <v>352</v>
      </c>
      <c r="AU859" s="142" t="s">
        <v>90</v>
      </c>
      <c r="AY859" s="16" t="s">
        <v>127</v>
      </c>
      <c r="BE859" s="143">
        <f>IF(N859="základní",J859,0)</f>
        <v>0</v>
      </c>
      <c r="BF859" s="143">
        <f>IF(N859="snížená",J859,0)</f>
        <v>0</v>
      </c>
      <c r="BG859" s="143">
        <f>IF(N859="zákl. přenesená",J859,0)</f>
        <v>0</v>
      </c>
      <c r="BH859" s="143">
        <f>IF(N859="sníž. přenesená",J859,0)</f>
        <v>0</v>
      </c>
      <c r="BI859" s="143">
        <f>IF(N859="nulová",J859,0)</f>
        <v>0</v>
      </c>
      <c r="BJ859" s="16" t="s">
        <v>88</v>
      </c>
      <c r="BK859" s="143">
        <f>ROUND(I859*H859,2)</f>
        <v>0</v>
      </c>
      <c r="BL859" s="16" t="s">
        <v>134</v>
      </c>
      <c r="BM859" s="142" t="s">
        <v>657</v>
      </c>
    </row>
    <row r="860" spans="2:65" s="1" customFormat="1" ht="11.25">
      <c r="B860" s="31"/>
      <c r="D860" s="144" t="s">
        <v>136</v>
      </c>
      <c r="F860" s="145" t="s">
        <v>655</v>
      </c>
      <c r="I860" s="146"/>
      <c r="L860" s="31"/>
      <c r="M860" s="147"/>
      <c r="T860" s="55"/>
      <c r="AT860" s="16" t="s">
        <v>136</v>
      </c>
      <c r="AU860" s="16" t="s">
        <v>90</v>
      </c>
    </row>
    <row r="861" spans="2:65" s="12" customFormat="1" ht="11.25">
      <c r="B861" s="148"/>
      <c r="D861" s="144" t="s">
        <v>138</v>
      </c>
      <c r="E861" s="149" t="s">
        <v>1</v>
      </c>
      <c r="F861" s="150" t="s">
        <v>553</v>
      </c>
      <c r="H861" s="149" t="s">
        <v>1</v>
      </c>
      <c r="I861" s="151"/>
      <c r="L861" s="148"/>
      <c r="M861" s="152"/>
      <c r="T861" s="153"/>
      <c r="AT861" s="149" t="s">
        <v>138</v>
      </c>
      <c r="AU861" s="149" t="s">
        <v>90</v>
      </c>
      <c r="AV861" s="12" t="s">
        <v>88</v>
      </c>
      <c r="AW861" s="12" t="s">
        <v>36</v>
      </c>
      <c r="AX861" s="12" t="s">
        <v>80</v>
      </c>
      <c r="AY861" s="149" t="s">
        <v>127</v>
      </c>
    </row>
    <row r="862" spans="2:65" s="12" customFormat="1" ht="11.25">
      <c r="B862" s="148"/>
      <c r="D862" s="144" t="s">
        <v>138</v>
      </c>
      <c r="E862" s="149" t="s">
        <v>1</v>
      </c>
      <c r="F862" s="150" t="s">
        <v>229</v>
      </c>
      <c r="H862" s="149" t="s">
        <v>1</v>
      </c>
      <c r="I862" s="151"/>
      <c r="L862" s="148"/>
      <c r="M862" s="152"/>
      <c r="T862" s="153"/>
      <c r="AT862" s="149" t="s">
        <v>138</v>
      </c>
      <c r="AU862" s="149" t="s">
        <v>90</v>
      </c>
      <c r="AV862" s="12" t="s">
        <v>88</v>
      </c>
      <c r="AW862" s="12" t="s">
        <v>36</v>
      </c>
      <c r="AX862" s="12" t="s">
        <v>80</v>
      </c>
      <c r="AY862" s="149" t="s">
        <v>127</v>
      </c>
    </row>
    <row r="863" spans="2:65" s="13" customFormat="1" ht="11.25">
      <c r="B863" s="154"/>
      <c r="D863" s="144" t="s">
        <v>138</v>
      </c>
      <c r="E863" s="155" t="s">
        <v>1</v>
      </c>
      <c r="F863" s="156" t="s">
        <v>658</v>
      </c>
      <c r="H863" s="157">
        <v>3</v>
      </c>
      <c r="I863" s="158"/>
      <c r="L863" s="154"/>
      <c r="M863" s="159"/>
      <c r="T863" s="160"/>
      <c r="AT863" s="155" t="s">
        <v>138</v>
      </c>
      <c r="AU863" s="155" t="s">
        <v>90</v>
      </c>
      <c r="AV863" s="13" t="s">
        <v>90</v>
      </c>
      <c r="AW863" s="13" t="s">
        <v>36</v>
      </c>
      <c r="AX863" s="13" t="s">
        <v>80</v>
      </c>
      <c r="AY863" s="155" t="s">
        <v>127</v>
      </c>
    </row>
    <row r="864" spans="2:65" s="14" customFormat="1" ht="11.25">
      <c r="B864" s="161"/>
      <c r="D864" s="144" t="s">
        <v>138</v>
      </c>
      <c r="E864" s="162" t="s">
        <v>1</v>
      </c>
      <c r="F864" s="163" t="s">
        <v>151</v>
      </c>
      <c r="H864" s="164">
        <v>3</v>
      </c>
      <c r="I864" s="165"/>
      <c r="L864" s="161"/>
      <c r="M864" s="166"/>
      <c r="T864" s="167"/>
      <c r="AT864" s="162" t="s">
        <v>138</v>
      </c>
      <c r="AU864" s="162" t="s">
        <v>90</v>
      </c>
      <c r="AV864" s="14" t="s">
        <v>134</v>
      </c>
      <c r="AW864" s="14" t="s">
        <v>36</v>
      </c>
      <c r="AX864" s="14" t="s">
        <v>88</v>
      </c>
      <c r="AY864" s="162" t="s">
        <v>127</v>
      </c>
    </row>
    <row r="865" spans="2:65" s="1" customFormat="1" ht="21.75" customHeight="1">
      <c r="B865" s="31"/>
      <c r="C865" s="131" t="s">
        <v>659</v>
      </c>
      <c r="D865" s="131" t="s">
        <v>129</v>
      </c>
      <c r="E865" s="132" t="s">
        <v>660</v>
      </c>
      <c r="F865" s="133" t="s">
        <v>661</v>
      </c>
      <c r="G865" s="134" t="s">
        <v>239</v>
      </c>
      <c r="H865" s="135">
        <v>37</v>
      </c>
      <c r="I865" s="136"/>
      <c r="J865" s="137">
        <f>ROUND(I865*H865,2)</f>
        <v>0</v>
      </c>
      <c r="K865" s="133" t="s">
        <v>133</v>
      </c>
      <c r="L865" s="31"/>
      <c r="M865" s="138" t="s">
        <v>1</v>
      </c>
      <c r="N865" s="139" t="s">
        <v>45</v>
      </c>
      <c r="P865" s="140">
        <f>O865*H865</f>
        <v>0</v>
      </c>
      <c r="Q865" s="140">
        <v>0</v>
      </c>
      <c r="R865" s="140">
        <f>Q865*H865</f>
        <v>0</v>
      </c>
      <c r="S865" s="140">
        <v>0</v>
      </c>
      <c r="T865" s="141">
        <f>S865*H865</f>
        <v>0</v>
      </c>
      <c r="AR865" s="142" t="s">
        <v>134</v>
      </c>
      <c r="AT865" s="142" t="s">
        <v>129</v>
      </c>
      <c r="AU865" s="142" t="s">
        <v>90</v>
      </c>
      <c r="AY865" s="16" t="s">
        <v>127</v>
      </c>
      <c r="BE865" s="143">
        <f>IF(N865="základní",J865,0)</f>
        <v>0</v>
      </c>
      <c r="BF865" s="143">
        <f>IF(N865="snížená",J865,0)</f>
        <v>0</v>
      </c>
      <c r="BG865" s="143">
        <f>IF(N865="zákl. přenesená",J865,0)</f>
        <v>0</v>
      </c>
      <c r="BH865" s="143">
        <f>IF(N865="sníž. přenesená",J865,0)</f>
        <v>0</v>
      </c>
      <c r="BI865" s="143">
        <f>IF(N865="nulová",J865,0)</f>
        <v>0</v>
      </c>
      <c r="BJ865" s="16" t="s">
        <v>88</v>
      </c>
      <c r="BK865" s="143">
        <f>ROUND(I865*H865,2)</f>
        <v>0</v>
      </c>
      <c r="BL865" s="16" t="s">
        <v>134</v>
      </c>
      <c r="BM865" s="142" t="s">
        <v>662</v>
      </c>
    </row>
    <row r="866" spans="2:65" s="1" customFormat="1" ht="19.5">
      <c r="B866" s="31"/>
      <c r="D866" s="144" t="s">
        <v>136</v>
      </c>
      <c r="F866" s="145" t="s">
        <v>663</v>
      </c>
      <c r="I866" s="146"/>
      <c r="L866" s="31"/>
      <c r="M866" s="147"/>
      <c r="T866" s="55"/>
      <c r="AT866" s="16" t="s">
        <v>136</v>
      </c>
      <c r="AU866" s="16" t="s">
        <v>90</v>
      </c>
    </row>
    <row r="867" spans="2:65" s="12" customFormat="1" ht="11.25">
      <c r="B867" s="148"/>
      <c r="D867" s="144" t="s">
        <v>138</v>
      </c>
      <c r="E867" s="149" t="s">
        <v>1</v>
      </c>
      <c r="F867" s="150" t="s">
        <v>524</v>
      </c>
      <c r="H867" s="149" t="s">
        <v>1</v>
      </c>
      <c r="I867" s="151"/>
      <c r="L867" s="148"/>
      <c r="M867" s="152"/>
      <c r="T867" s="153"/>
      <c r="AT867" s="149" t="s">
        <v>138</v>
      </c>
      <c r="AU867" s="149" t="s">
        <v>90</v>
      </c>
      <c r="AV867" s="12" t="s">
        <v>88</v>
      </c>
      <c r="AW867" s="12" t="s">
        <v>36</v>
      </c>
      <c r="AX867" s="12" t="s">
        <v>80</v>
      </c>
      <c r="AY867" s="149" t="s">
        <v>127</v>
      </c>
    </row>
    <row r="868" spans="2:65" s="12" customFormat="1" ht="11.25">
      <c r="B868" s="148"/>
      <c r="D868" s="144" t="s">
        <v>138</v>
      </c>
      <c r="E868" s="149" t="s">
        <v>1</v>
      </c>
      <c r="F868" s="150" t="s">
        <v>229</v>
      </c>
      <c r="H868" s="149" t="s">
        <v>1</v>
      </c>
      <c r="I868" s="151"/>
      <c r="L868" s="148"/>
      <c r="M868" s="152"/>
      <c r="T868" s="153"/>
      <c r="AT868" s="149" t="s">
        <v>138</v>
      </c>
      <c r="AU868" s="149" t="s">
        <v>90</v>
      </c>
      <c r="AV868" s="12" t="s">
        <v>88</v>
      </c>
      <c r="AW868" s="12" t="s">
        <v>36</v>
      </c>
      <c r="AX868" s="12" t="s">
        <v>80</v>
      </c>
      <c r="AY868" s="149" t="s">
        <v>127</v>
      </c>
    </row>
    <row r="869" spans="2:65" s="13" customFormat="1" ht="11.25">
      <c r="B869" s="154"/>
      <c r="D869" s="144" t="s">
        <v>138</v>
      </c>
      <c r="E869" s="155" t="s">
        <v>1</v>
      </c>
      <c r="F869" s="156" t="s">
        <v>664</v>
      </c>
      <c r="H869" s="157">
        <v>22</v>
      </c>
      <c r="I869" s="158"/>
      <c r="L869" s="154"/>
      <c r="M869" s="159"/>
      <c r="T869" s="160"/>
      <c r="AT869" s="155" t="s">
        <v>138</v>
      </c>
      <c r="AU869" s="155" t="s">
        <v>90</v>
      </c>
      <c r="AV869" s="13" t="s">
        <v>90</v>
      </c>
      <c r="AW869" s="13" t="s">
        <v>36</v>
      </c>
      <c r="AX869" s="13" t="s">
        <v>80</v>
      </c>
      <c r="AY869" s="155" t="s">
        <v>127</v>
      </c>
    </row>
    <row r="870" spans="2:65" s="12" customFormat="1" ht="11.25">
      <c r="B870" s="148"/>
      <c r="D870" s="144" t="s">
        <v>138</v>
      </c>
      <c r="E870" s="149" t="s">
        <v>1</v>
      </c>
      <c r="F870" s="150" t="s">
        <v>140</v>
      </c>
      <c r="H870" s="149" t="s">
        <v>1</v>
      </c>
      <c r="I870" s="151"/>
      <c r="L870" s="148"/>
      <c r="M870" s="152"/>
      <c r="T870" s="153"/>
      <c r="AT870" s="149" t="s">
        <v>138</v>
      </c>
      <c r="AU870" s="149" t="s">
        <v>90</v>
      </c>
      <c r="AV870" s="12" t="s">
        <v>88</v>
      </c>
      <c r="AW870" s="12" t="s">
        <v>36</v>
      </c>
      <c r="AX870" s="12" t="s">
        <v>80</v>
      </c>
      <c r="AY870" s="149" t="s">
        <v>127</v>
      </c>
    </row>
    <row r="871" spans="2:65" s="13" customFormat="1" ht="11.25">
      <c r="B871" s="154"/>
      <c r="D871" s="144" t="s">
        <v>138</v>
      </c>
      <c r="E871" s="155" t="s">
        <v>1</v>
      </c>
      <c r="F871" s="156" t="s">
        <v>665</v>
      </c>
      <c r="H871" s="157">
        <v>7</v>
      </c>
      <c r="I871" s="158"/>
      <c r="L871" s="154"/>
      <c r="M871" s="159"/>
      <c r="T871" s="160"/>
      <c r="AT871" s="155" t="s">
        <v>138</v>
      </c>
      <c r="AU871" s="155" t="s">
        <v>90</v>
      </c>
      <c r="AV871" s="13" t="s">
        <v>90</v>
      </c>
      <c r="AW871" s="13" t="s">
        <v>36</v>
      </c>
      <c r="AX871" s="13" t="s">
        <v>80</v>
      </c>
      <c r="AY871" s="155" t="s">
        <v>127</v>
      </c>
    </row>
    <row r="872" spans="2:65" s="12" customFormat="1" ht="11.25">
      <c r="B872" s="148"/>
      <c r="D872" s="144" t="s">
        <v>138</v>
      </c>
      <c r="E872" s="149" t="s">
        <v>1</v>
      </c>
      <c r="F872" s="150" t="s">
        <v>161</v>
      </c>
      <c r="H872" s="149" t="s">
        <v>1</v>
      </c>
      <c r="I872" s="151"/>
      <c r="L872" s="148"/>
      <c r="M872" s="152"/>
      <c r="T872" s="153"/>
      <c r="AT872" s="149" t="s">
        <v>138</v>
      </c>
      <c r="AU872" s="149" t="s">
        <v>90</v>
      </c>
      <c r="AV872" s="12" t="s">
        <v>88</v>
      </c>
      <c r="AW872" s="12" t="s">
        <v>36</v>
      </c>
      <c r="AX872" s="12" t="s">
        <v>80</v>
      </c>
      <c r="AY872" s="149" t="s">
        <v>127</v>
      </c>
    </row>
    <row r="873" spans="2:65" s="13" customFormat="1" ht="11.25">
      <c r="B873" s="154"/>
      <c r="D873" s="144" t="s">
        <v>138</v>
      </c>
      <c r="E873" s="155" t="s">
        <v>1</v>
      </c>
      <c r="F873" s="156" t="s">
        <v>666</v>
      </c>
      <c r="H873" s="157">
        <v>6</v>
      </c>
      <c r="I873" s="158"/>
      <c r="L873" s="154"/>
      <c r="M873" s="159"/>
      <c r="T873" s="160"/>
      <c r="AT873" s="155" t="s">
        <v>138</v>
      </c>
      <c r="AU873" s="155" t="s">
        <v>90</v>
      </c>
      <c r="AV873" s="13" t="s">
        <v>90</v>
      </c>
      <c r="AW873" s="13" t="s">
        <v>36</v>
      </c>
      <c r="AX873" s="13" t="s">
        <v>80</v>
      </c>
      <c r="AY873" s="155" t="s">
        <v>127</v>
      </c>
    </row>
    <row r="874" spans="2:65" s="12" customFormat="1" ht="11.25">
      <c r="B874" s="148"/>
      <c r="D874" s="144" t="s">
        <v>138</v>
      </c>
      <c r="E874" s="149" t="s">
        <v>1</v>
      </c>
      <c r="F874" s="150" t="s">
        <v>162</v>
      </c>
      <c r="H874" s="149" t="s">
        <v>1</v>
      </c>
      <c r="I874" s="151"/>
      <c r="L874" s="148"/>
      <c r="M874" s="152"/>
      <c r="T874" s="153"/>
      <c r="AT874" s="149" t="s">
        <v>138</v>
      </c>
      <c r="AU874" s="149" t="s">
        <v>90</v>
      </c>
      <c r="AV874" s="12" t="s">
        <v>88</v>
      </c>
      <c r="AW874" s="12" t="s">
        <v>36</v>
      </c>
      <c r="AX874" s="12" t="s">
        <v>80</v>
      </c>
      <c r="AY874" s="149" t="s">
        <v>127</v>
      </c>
    </row>
    <row r="875" spans="2:65" s="13" customFormat="1" ht="11.25">
      <c r="B875" s="154"/>
      <c r="D875" s="144" t="s">
        <v>138</v>
      </c>
      <c r="E875" s="155" t="s">
        <v>1</v>
      </c>
      <c r="F875" s="156" t="s">
        <v>506</v>
      </c>
      <c r="H875" s="157">
        <v>2</v>
      </c>
      <c r="I875" s="158"/>
      <c r="L875" s="154"/>
      <c r="M875" s="159"/>
      <c r="T875" s="160"/>
      <c r="AT875" s="155" t="s">
        <v>138</v>
      </c>
      <c r="AU875" s="155" t="s">
        <v>90</v>
      </c>
      <c r="AV875" s="13" t="s">
        <v>90</v>
      </c>
      <c r="AW875" s="13" t="s">
        <v>36</v>
      </c>
      <c r="AX875" s="13" t="s">
        <v>80</v>
      </c>
      <c r="AY875" s="155" t="s">
        <v>127</v>
      </c>
    </row>
    <row r="876" spans="2:65" s="14" customFormat="1" ht="11.25">
      <c r="B876" s="161"/>
      <c r="D876" s="144" t="s">
        <v>138</v>
      </c>
      <c r="E876" s="162" t="s">
        <v>1</v>
      </c>
      <c r="F876" s="163" t="s">
        <v>151</v>
      </c>
      <c r="H876" s="164">
        <v>37</v>
      </c>
      <c r="I876" s="165"/>
      <c r="L876" s="161"/>
      <c r="M876" s="166"/>
      <c r="T876" s="167"/>
      <c r="AT876" s="162" t="s">
        <v>138</v>
      </c>
      <c r="AU876" s="162" t="s">
        <v>90</v>
      </c>
      <c r="AV876" s="14" t="s">
        <v>134</v>
      </c>
      <c r="AW876" s="14" t="s">
        <v>36</v>
      </c>
      <c r="AX876" s="14" t="s">
        <v>88</v>
      </c>
      <c r="AY876" s="162" t="s">
        <v>127</v>
      </c>
    </row>
    <row r="877" spans="2:65" s="1" customFormat="1" ht="16.5" customHeight="1">
      <c r="B877" s="31"/>
      <c r="C877" s="168" t="s">
        <v>667</v>
      </c>
      <c r="D877" s="168" t="s">
        <v>352</v>
      </c>
      <c r="E877" s="169" t="s">
        <v>668</v>
      </c>
      <c r="F877" s="170" t="s">
        <v>669</v>
      </c>
      <c r="G877" s="171" t="s">
        <v>239</v>
      </c>
      <c r="H877" s="172">
        <v>32</v>
      </c>
      <c r="I877" s="173"/>
      <c r="J877" s="174">
        <f>ROUND(I877*H877,2)</f>
        <v>0</v>
      </c>
      <c r="K877" s="170" t="s">
        <v>133</v>
      </c>
      <c r="L877" s="175"/>
      <c r="M877" s="176" t="s">
        <v>1</v>
      </c>
      <c r="N877" s="177" t="s">
        <v>45</v>
      </c>
      <c r="P877" s="140">
        <f>O877*H877</f>
        <v>0</v>
      </c>
      <c r="Q877" s="140">
        <v>7.2000000000000005E-4</v>
      </c>
      <c r="R877" s="140">
        <f>Q877*H877</f>
        <v>2.3040000000000001E-2</v>
      </c>
      <c r="S877" s="140">
        <v>0</v>
      </c>
      <c r="T877" s="141">
        <f>S877*H877</f>
        <v>0</v>
      </c>
      <c r="AR877" s="142" t="s">
        <v>189</v>
      </c>
      <c r="AT877" s="142" t="s">
        <v>352</v>
      </c>
      <c r="AU877" s="142" t="s">
        <v>90</v>
      </c>
      <c r="AY877" s="16" t="s">
        <v>127</v>
      </c>
      <c r="BE877" s="143">
        <f>IF(N877="základní",J877,0)</f>
        <v>0</v>
      </c>
      <c r="BF877" s="143">
        <f>IF(N877="snížená",J877,0)</f>
        <v>0</v>
      </c>
      <c r="BG877" s="143">
        <f>IF(N877="zákl. přenesená",J877,0)</f>
        <v>0</v>
      </c>
      <c r="BH877" s="143">
        <f>IF(N877="sníž. přenesená",J877,0)</f>
        <v>0</v>
      </c>
      <c r="BI877" s="143">
        <f>IF(N877="nulová",J877,0)</f>
        <v>0</v>
      </c>
      <c r="BJ877" s="16" t="s">
        <v>88</v>
      </c>
      <c r="BK877" s="143">
        <f>ROUND(I877*H877,2)</f>
        <v>0</v>
      </c>
      <c r="BL877" s="16" t="s">
        <v>134</v>
      </c>
      <c r="BM877" s="142" t="s">
        <v>670</v>
      </c>
    </row>
    <row r="878" spans="2:65" s="1" customFormat="1" ht="11.25">
      <c r="B878" s="31"/>
      <c r="D878" s="144" t="s">
        <v>136</v>
      </c>
      <c r="F878" s="145" t="s">
        <v>669</v>
      </c>
      <c r="I878" s="146"/>
      <c r="L878" s="31"/>
      <c r="M878" s="147"/>
      <c r="T878" s="55"/>
      <c r="AT878" s="16" t="s">
        <v>136</v>
      </c>
      <c r="AU878" s="16" t="s">
        <v>90</v>
      </c>
    </row>
    <row r="879" spans="2:65" s="12" customFormat="1" ht="11.25">
      <c r="B879" s="148"/>
      <c r="D879" s="144" t="s">
        <v>138</v>
      </c>
      <c r="E879" s="149" t="s">
        <v>1</v>
      </c>
      <c r="F879" s="150" t="s">
        <v>524</v>
      </c>
      <c r="H879" s="149" t="s">
        <v>1</v>
      </c>
      <c r="I879" s="151"/>
      <c r="L879" s="148"/>
      <c r="M879" s="152"/>
      <c r="T879" s="153"/>
      <c r="AT879" s="149" t="s">
        <v>138</v>
      </c>
      <c r="AU879" s="149" t="s">
        <v>90</v>
      </c>
      <c r="AV879" s="12" t="s">
        <v>88</v>
      </c>
      <c r="AW879" s="12" t="s">
        <v>36</v>
      </c>
      <c r="AX879" s="12" t="s">
        <v>80</v>
      </c>
      <c r="AY879" s="149" t="s">
        <v>127</v>
      </c>
    </row>
    <row r="880" spans="2:65" s="12" customFormat="1" ht="11.25">
      <c r="B880" s="148"/>
      <c r="D880" s="144" t="s">
        <v>138</v>
      </c>
      <c r="E880" s="149" t="s">
        <v>1</v>
      </c>
      <c r="F880" s="150" t="s">
        <v>229</v>
      </c>
      <c r="H880" s="149" t="s">
        <v>1</v>
      </c>
      <c r="I880" s="151"/>
      <c r="L880" s="148"/>
      <c r="M880" s="152"/>
      <c r="T880" s="153"/>
      <c r="AT880" s="149" t="s">
        <v>138</v>
      </c>
      <c r="AU880" s="149" t="s">
        <v>90</v>
      </c>
      <c r="AV880" s="12" t="s">
        <v>88</v>
      </c>
      <c r="AW880" s="12" t="s">
        <v>36</v>
      </c>
      <c r="AX880" s="12" t="s">
        <v>80</v>
      </c>
      <c r="AY880" s="149" t="s">
        <v>127</v>
      </c>
    </row>
    <row r="881" spans="2:65" s="13" customFormat="1" ht="11.25">
      <c r="B881" s="154"/>
      <c r="D881" s="144" t="s">
        <v>138</v>
      </c>
      <c r="E881" s="155" t="s">
        <v>1</v>
      </c>
      <c r="F881" s="156" t="s">
        <v>266</v>
      </c>
      <c r="H881" s="157">
        <v>20</v>
      </c>
      <c r="I881" s="158"/>
      <c r="L881" s="154"/>
      <c r="M881" s="159"/>
      <c r="T881" s="160"/>
      <c r="AT881" s="155" t="s">
        <v>138</v>
      </c>
      <c r="AU881" s="155" t="s">
        <v>90</v>
      </c>
      <c r="AV881" s="13" t="s">
        <v>90</v>
      </c>
      <c r="AW881" s="13" t="s">
        <v>36</v>
      </c>
      <c r="AX881" s="13" t="s">
        <v>80</v>
      </c>
      <c r="AY881" s="155" t="s">
        <v>127</v>
      </c>
    </row>
    <row r="882" spans="2:65" s="12" customFormat="1" ht="11.25">
      <c r="B882" s="148"/>
      <c r="D882" s="144" t="s">
        <v>138</v>
      </c>
      <c r="E882" s="149" t="s">
        <v>1</v>
      </c>
      <c r="F882" s="150" t="s">
        <v>140</v>
      </c>
      <c r="H882" s="149" t="s">
        <v>1</v>
      </c>
      <c r="I882" s="151"/>
      <c r="L882" s="148"/>
      <c r="M882" s="152"/>
      <c r="T882" s="153"/>
      <c r="AT882" s="149" t="s">
        <v>138</v>
      </c>
      <c r="AU882" s="149" t="s">
        <v>90</v>
      </c>
      <c r="AV882" s="12" t="s">
        <v>88</v>
      </c>
      <c r="AW882" s="12" t="s">
        <v>36</v>
      </c>
      <c r="AX882" s="12" t="s">
        <v>80</v>
      </c>
      <c r="AY882" s="149" t="s">
        <v>127</v>
      </c>
    </row>
    <row r="883" spans="2:65" s="13" customFormat="1" ht="11.25">
      <c r="B883" s="154"/>
      <c r="D883" s="144" t="s">
        <v>138</v>
      </c>
      <c r="E883" s="155" t="s">
        <v>1</v>
      </c>
      <c r="F883" s="156" t="s">
        <v>177</v>
      </c>
      <c r="H883" s="157">
        <v>6</v>
      </c>
      <c r="I883" s="158"/>
      <c r="L883" s="154"/>
      <c r="M883" s="159"/>
      <c r="T883" s="160"/>
      <c r="AT883" s="155" t="s">
        <v>138</v>
      </c>
      <c r="AU883" s="155" t="s">
        <v>90</v>
      </c>
      <c r="AV883" s="13" t="s">
        <v>90</v>
      </c>
      <c r="AW883" s="13" t="s">
        <v>36</v>
      </c>
      <c r="AX883" s="13" t="s">
        <v>80</v>
      </c>
      <c r="AY883" s="155" t="s">
        <v>127</v>
      </c>
    </row>
    <row r="884" spans="2:65" s="12" customFormat="1" ht="11.25">
      <c r="B884" s="148"/>
      <c r="D884" s="144" t="s">
        <v>138</v>
      </c>
      <c r="E884" s="149" t="s">
        <v>1</v>
      </c>
      <c r="F884" s="150" t="s">
        <v>161</v>
      </c>
      <c r="H884" s="149" t="s">
        <v>1</v>
      </c>
      <c r="I884" s="151"/>
      <c r="L884" s="148"/>
      <c r="M884" s="152"/>
      <c r="T884" s="153"/>
      <c r="AT884" s="149" t="s">
        <v>138</v>
      </c>
      <c r="AU884" s="149" t="s">
        <v>90</v>
      </c>
      <c r="AV884" s="12" t="s">
        <v>88</v>
      </c>
      <c r="AW884" s="12" t="s">
        <v>36</v>
      </c>
      <c r="AX884" s="12" t="s">
        <v>80</v>
      </c>
      <c r="AY884" s="149" t="s">
        <v>127</v>
      </c>
    </row>
    <row r="885" spans="2:65" s="13" customFormat="1" ht="11.25">
      <c r="B885" s="154"/>
      <c r="D885" s="144" t="s">
        <v>138</v>
      </c>
      <c r="E885" s="155" t="s">
        <v>1</v>
      </c>
      <c r="F885" s="156" t="s">
        <v>171</v>
      </c>
      <c r="H885" s="157">
        <v>5</v>
      </c>
      <c r="I885" s="158"/>
      <c r="L885" s="154"/>
      <c r="M885" s="159"/>
      <c r="T885" s="160"/>
      <c r="AT885" s="155" t="s">
        <v>138</v>
      </c>
      <c r="AU885" s="155" t="s">
        <v>90</v>
      </c>
      <c r="AV885" s="13" t="s">
        <v>90</v>
      </c>
      <c r="AW885" s="13" t="s">
        <v>36</v>
      </c>
      <c r="AX885" s="13" t="s">
        <v>80</v>
      </c>
      <c r="AY885" s="155" t="s">
        <v>127</v>
      </c>
    </row>
    <row r="886" spans="2:65" s="12" customFormat="1" ht="11.25">
      <c r="B886" s="148"/>
      <c r="D886" s="144" t="s">
        <v>138</v>
      </c>
      <c r="E886" s="149" t="s">
        <v>1</v>
      </c>
      <c r="F886" s="150" t="s">
        <v>162</v>
      </c>
      <c r="H886" s="149" t="s">
        <v>1</v>
      </c>
      <c r="I886" s="151"/>
      <c r="L886" s="148"/>
      <c r="M886" s="152"/>
      <c r="T886" s="153"/>
      <c r="AT886" s="149" t="s">
        <v>138</v>
      </c>
      <c r="AU886" s="149" t="s">
        <v>90</v>
      </c>
      <c r="AV886" s="12" t="s">
        <v>88</v>
      </c>
      <c r="AW886" s="12" t="s">
        <v>36</v>
      </c>
      <c r="AX886" s="12" t="s">
        <v>80</v>
      </c>
      <c r="AY886" s="149" t="s">
        <v>127</v>
      </c>
    </row>
    <row r="887" spans="2:65" s="13" customFormat="1" ht="11.25">
      <c r="B887" s="154"/>
      <c r="D887" s="144" t="s">
        <v>138</v>
      </c>
      <c r="E887" s="155" t="s">
        <v>1</v>
      </c>
      <c r="F887" s="156" t="s">
        <v>88</v>
      </c>
      <c r="H887" s="157">
        <v>1</v>
      </c>
      <c r="I887" s="158"/>
      <c r="L887" s="154"/>
      <c r="M887" s="159"/>
      <c r="T887" s="160"/>
      <c r="AT887" s="155" t="s">
        <v>138</v>
      </c>
      <c r="AU887" s="155" t="s">
        <v>90</v>
      </c>
      <c r="AV887" s="13" t="s">
        <v>90</v>
      </c>
      <c r="AW887" s="13" t="s">
        <v>36</v>
      </c>
      <c r="AX887" s="13" t="s">
        <v>80</v>
      </c>
      <c r="AY887" s="155" t="s">
        <v>127</v>
      </c>
    </row>
    <row r="888" spans="2:65" s="14" customFormat="1" ht="11.25">
      <c r="B888" s="161"/>
      <c r="D888" s="144" t="s">
        <v>138</v>
      </c>
      <c r="E888" s="162" t="s">
        <v>1</v>
      </c>
      <c r="F888" s="163" t="s">
        <v>151</v>
      </c>
      <c r="H888" s="164">
        <v>32</v>
      </c>
      <c r="I888" s="165"/>
      <c r="L888" s="161"/>
      <c r="M888" s="166"/>
      <c r="T888" s="167"/>
      <c r="AT888" s="162" t="s">
        <v>138</v>
      </c>
      <c r="AU888" s="162" t="s">
        <v>90</v>
      </c>
      <c r="AV888" s="14" t="s">
        <v>134</v>
      </c>
      <c r="AW888" s="14" t="s">
        <v>36</v>
      </c>
      <c r="AX888" s="14" t="s">
        <v>88</v>
      </c>
      <c r="AY888" s="162" t="s">
        <v>127</v>
      </c>
    </row>
    <row r="889" spans="2:65" s="1" customFormat="1" ht="16.5" customHeight="1">
      <c r="B889" s="31"/>
      <c r="C889" s="168" t="s">
        <v>671</v>
      </c>
      <c r="D889" s="168" t="s">
        <v>352</v>
      </c>
      <c r="E889" s="169" t="s">
        <v>672</v>
      </c>
      <c r="F889" s="170" t="s">
        <v>673</v>
      </c>
      <c r="G889" s="171" t="s">
        <v>239</v>
      </c>
      <c r="H889" s="172">
        <v>5</v>
      </c>
      <c r="I889" s="173"/>
      <c r="J889" s="174">
        <f>ROUND(I889*H889,2)</f>
        <v>0</v>
      </c>
      <c r="K889" s="170" t="s">
        <v>133</v>
      </c>
      <c r="L889" s="175"/>
      <c r="M889" s="176" t="s">
        <v>1</v>
      </c>
      <c r="N889" s="177" t="s">
        <v>45</v>
      </c>
      <c r="P889" s="140">
        <f>O889*H889</f>
        <v>0</v>
      </c>
      <c r="Q889" s="140">
        <v>7.2000000000000005E-4</v>
      </c>
      <c r="R889" s="140">
        <f>Q889*H889</f>
        <v>3.6000000000000003E-3</v>
      </c>
      <c r="S889" s="140">
        <v>0</v>
      </c>
      <c r="T889" s="141">
        <f>S889*H889</f>
        <v>0</v>
      </c>
      <c r="AR889" s="142" t="s">
        <v>189</v>
      </c>
      <c r="AT889" s="142" t="s">
        <v>352</v>
      </c>
      <c r="AU889" s="142" t="s">
        <v>90</v>
      </c>
      <c r="AY889" s="16" t="s">
        <v>127</v>
      </c>
      <c r="BE889" s="143">
        <f>IF(N889="základní",J889,0)</f>
        <v>0</v>
      </c>
      <c r="BF889" s="143">
        <f>IF(N889="snížená",J889,0)</f>
        <v>0</v>
      </c>
      <c r="BG889" s="143">
        <f>IF(N889="zákl. přenesená",J889,0)</f>
        <v>0</v>
      </c>
      <c r="BH889" s="143">
        <f>IF(N889="sníž. přenesená",J889,0)</f>
        <v>0</v>
      </c>
      <c r="BI889" s="143">
        <f>IF(N889="nulová",J889,0)</f>
        <v>0</v>
      </c>
      <c r="BJ889" s="16" t="s">
        <v>88</v>
      </c>
      <c r="BK889" s="143">
        <f>ROUND(I889*H889,2)</f>
        <v>0</v>
      </c>
      <c r="BL889" s="16" t="s">
        <v>134</v>
      </c>
      <c r="BM889" s="142" t="s">
        <v>674</v>
      </c>
    </row>
    <row r="890" spans="2:65" s="1" customFormat="1" ht="11.25">
      <c r="B890" s="31"/>
      <c r="D890" s="144" t="s">
        <v>136</v>
      </c>
      <c r="F890" s="145" t="s">
        <v>673</v>
      </c>
      <c r="I890" s="146"/>
      <c r="L890" s="31"/>
      <c r="M890" s="147"/>
      <c r="T890" s="55"/>
      <c r="AT890" s="16" t="s">
        <v>136</v>
      </c>
      <c r="AU890" s="16" t="s">
        <v>90</v>
      </c>
    </row>
    <row r="891" spans="2:65" s="12" customFormat="1" ht="11.25">
      <c r="B891" s="148"/>
      <c r="D891" s="144" t="s">
        <v>138</v>
      </c>
      <c r="E891" s="149" t="s">
        <v>1</v>
      </c>
      <c r="F891" s="150" t="s">
        <v>524</v>
      </c>
      <c r="H891" s="149" t="s">
        <v>1</v>
      </c>
      <c r="I891" s="151"/>
      <c r="L891" s="148"/>
      <c r="M891" s="152"/>
      <c r="T891" s="153"/>
      <c r="AT891" s="149" t="s">
        <v>138</v>
      </c>
      <c r="AU891" s="149" t="s">
        <v>90</v>
      </c>
      <c r="AV891" s="12" t="s">
        <v>88</v>
      </c>
      <c r="AW891" s="12" t="s">
        <v>36</v>
      </c>
      <c r="AX891" s="12" t="s">
        <v>80</v>
      </c>
      <c r="AY891" s="149" t="s">
        <v>127</v>
      </c>
    </row>
    <row r="892" spans="2:65" s="12" customFormat="1" ht="11.25">
      <c r="B892" s="148"/>
      <c r="D892" s="144" t="s">
        <v>138</v>
      </c>
      <c r="E892" s="149" t="s">
        <v>1</v>
      </c>
      <c r="F892" s="150" t="s">
        <v>229</v>
      </c>
      <c r="H892" s="149" t="s">
        <v>1</v>
      </c>
      <c r="I892" s="151"/>
      <c r="L892" s="148"/>
      <c r="M892" s="152"/>
      <c r="T892" s="153"/>
      <c r="AT892" s="149" t="s">
        <v>138</v>
      </c>
      <c r="AU892" s="149" t="s">
        <v>90</v>
      </c>
      <c r="AV892" s="12" t="s">
        <v>88</v>
      </c>
      <c r="AW892" s="12" t="s">
        <v>36</v>
      </c>
      <c r="AX892" s="12" t="s">
        <v>80</v>
      </c>
      <c r="AY892" s="149" t="s">
        <v>127</v>
      </c>
    </row>
    <row r="893" spans="2:65" s="13" customFormat="1" ht="11.25">
      <c r="B893" s="154"/>
      <c r="D893" s="144" t="s">
        <v>138</v>
      </c>
      <c r="E893" s="155" t="s">
        <v>1</v>
      </c>
      <c r="F893" s="156" t="s">
        <v>90</v>
      </c>
      <c r="H893" s="157">
        <v>2</v>
      </c>
      <c r="I893" s="158"/>
      <c r="L893" s="154"/>
      <c r="M893" s="159"/>
      <c r="T893" s="160"/>
      <c r="AT893" s="155" t="s">
        <v>138</v>
      </c>
      <c r="AU893" s="155" t="s">
        <v>90</v>
      </c>
      <c r="AV893" s="13" t="s">
        <v>90</v>
      </c>
      <c r="AW893" s="13" t="s">
        <v>36</v>
      </c>
      <c r="AX893" s="13" t="s">
        <v>80</v>
      </c>
      <c r="AY893" s="155" t="s">
        <v>127</v>
      </c>
    </row>
    <row r="894" spans="2:65" s="12" customFormat="1" ht="11.25">
      <c r="B894" s="148"/>
      <c r="D894" s="144" t="s">
        <v>138</v>
      </c>
      <c r="E894" s="149" t="s">
        <v>1</v>
      </c>
      <c r="F894" s="150" t="s">
        <v>140</v>
      </c>
      <c r="H894" s="149" t="s">
        <v>1</v>
      </c>
      <c r="I894" s="151"/>
      <c r="L894" s="148"/>
      <c r="M894" s="152"/>
      <c r="T894" s="153"/>
      <c r="AT894" s="149" t="s">
        <v>138</v>
      </c>
      <c r="AU894" s="149" t="s">
        <v>90</v>
      </c>
      <c r="AV894" s="12" t="s">
        <v>88</v>
      </c>
      <c r="AW894" s="12" t="s">
        <v>36</v>
      </c>
      <c r="AX894" s="12" t="s">
        <v>80</v>
      </c>
      <c r="AY894" s="149" t="s">
        <v>127</v>
      </c>
    </row>
    <row r="895" spans="2:65" s="13" customFormat="1" ht="11.25">
      <c r="B895" s="154"/>
      <c r="D895" s="144" t="s">
        <v>138</v>
      </c>
      <c r="E895" s="155" t="s">
        <v>1</v>
      </c>
      <c r="F895" s="156" t="s">
        <v>88</v>
      </c>
      <c r="H895" s="157">
        <v>1</v>
      </c>
      <c r="I895" s="158"/>
      <c r="L895" s="154"/>
      <c r="M895" s="159"/>
      <c r="T895" s="160"/>
      <c r="AT895" s="155" t="s">
        <v>138</v>
      </c>
      <c r="AU895" s="155" t="s">
        <v>90</v>
      </c>
      <c r="AV895" s="13" t="s">
        <v>90</v>
      </c>
      <c r="AW895" s="13" t="s">
        <v>36</v>
      </c>
      <c r="AX895" s="13" t="s">
        <v>80</v>
      </c>
      <c r="AY895" s="155" t="s">
        <v>127</v>
      </c>
    </row>
    <row r="896" spans="2:65" s="12" customFormat="1" ht="11.25">
      <c r="B896" s="148"/>
      <c r="D896" s="144" t="s">
        <v>138</v>
      </c>
      <c r="E896" s="149" t="s">
        <v>1</v>
      </c>
      <c r="F896" s="150" t="s">
        <v>161</v>
      </c>
      <c r="H896" s="149" t="s">
        <v>1</v>
      </c>
      <c r="I896" s="151"/>
      <c r="L896" s="148"/>
      <c r="M896" s="152"/>
      <c r="T896" s="153"/>
      <c r="AT896" s="149" t="s">
        <v>138</v>
      </c>
      <c r="AU896" s="149" t="s">
        <v>90</v>
      </c>
      <c r="AV896" s="12" t="s">
        <v>88</v>
      </c>
      <c r="AW896" s="12" t="s">
        <v>36</v>
      </c>
      <c r="AX896" s="12" t="s">
        <v>80</v>
      </c>
      <c r="AY896" s="149" t="s">
        <v>127</v>
      </c>
    </row>
    <row r="897" spans="2:65" s="13" customFormat="1" ht="11.25">
      <c r="B897" s="154"/>
      <c r="D897" s="144" t="s">
        <v>138</v>
      </c>
      <c r="E897" s="155" t="s">
        <v>1</v>
      </c>
      <c r="F897" s="156" t="s">
        <v>88</v>
      </c>
      <c r="H897" s="157">
        <v>1</v>
      </c>
      <c r="I897" s="158"/>
      <c r="L897" s="154"/>
      <c r="M897" s="159"/>
      <c r="T897" s="160"/>
      <c r="AT897" s="155" t="s">
        <v>138</v>
      </c>
      <c r="AU897" s="155" t="s">
        <v>90</v>
      </c>
      <c r="AV897" s="13" t="s">
        <v>90</v>
      </c>
      <c r="AW897" s="13" t="s">
        <v>36</v>
      </c>
      <c r="AX897" s="13" t="s">
        <v>80</v>
      </c>
      <c r="AY897" s="155" t="s">
        <v>127</v>
      </c>
    </row>
    <row r="898" spans="2:65" s="12" customFormat="1" ht="11.25">
      <c r="B898" s="148"/>
      <c r="D898" s="144" t="s">
        <v>138</v>
      </c>
      <c r="E898" s="149" t="s">
        <v>1</v>
      </c>
      <c r="F898" s="150" t="s">
        <v>162</v>
      </c>
      <c r="H898" s="149" t="s">
        <v>1</v>
      </c>
      <c r="I898" s="151"/>
      <c r="L898" s="148"/>
      <c r="M898" s="152"/>
      <c r="T898" s="153"/>
      <c r="AT898" s="149" t="s">
        <v>138</v>
      </c>
      <c r="AU898" s="149" t="s">
        <v>90</v>
      </c>
      <c r="AV898" s="12" t="s">
        <v>88</v>
      </c>
      <c r="AW898" s="12" t="s">
        <v>36</v>
      </c>
      <c r="AX898" s="12" t="s">
        <v>80</v>
      </c>
      <c r="AY898" s="149" t="s">
        <v>127</v>
      </c>
    </row>
    <row r="899" spans="2:65" s="13" customFormat="1" ht="11.25">
      <c r="B899" s="154"/>
      <c r="D899" s="144" t="s">
        <v>138</v>
      </c>
      <c r="E899" s="155" t="s">
        <v>1</v>
      </c>
      <c r="F899" s="156" t="s">
        <v>88</v>
      </c>
      <c r="H899" s="157">
        <v>1</v>
      </c>
      <c r="I899" s="158"/>
      <c r="L899" s="154"/>
      <c r="M899" s="159"/>
      <c r="T899" s="160"/>
      <c r="AT899" s="155" t="s">
        <v>138</v>
      </c>
      <c r="AU899" s="155" t="s">
        <v>90</v>
      </c>
      <c r="AV899" s="13" t="s">
        <v>90</v>
      </c>
      <c r="AW899" s="13" t="s">
        <v>36</v>
      </c>
      <c r="AX899" s="13" t="s">
        <v>80</v>
      </c>
      <c r="AY899" s="155" t="s">
        <v>127</v>
      </c>
    </row>
    <row r="900" spans="2:65" s="14" customFormat="1" ht="11.25">
      <c r="B900" s="161"/>
      <c r="D900" s="144" t="s">
        <v>138</v>
      </c>
      <c r="E900" s="162" t="s">
        <v>1</v>
      </c>
      <c r="F900" s="163" t="s">
        <v>151</v>
      </c>
      <c r="H900" s="164">
        <v>5</v>
      </c>
      <c r="I900" s="165"/>
      <c r="L900" s="161"/>
      <c r="M900" s="166"/>
      <c r="T900" s="167"/>
      <c r="AT900" s="162" t="s">
        <v>138</v>
      </c>
      <c r="AU900" s="162" t="s">
        <v>90</v>
      </c>
      <c r="AV900" s="14" t="s">
        <v>134</v>
      </c>
      <c r="AW900" s="14" t="s">
        <v>36</v>
      </c>
      <c r="AX900" s="14" t="s">
        <v>88</v>
      </c>
      <c r="AY900" s="162" t="s">
        <v>127</v>
      </c>
    </row>
    <row r="901" spans="2:65" s="1" customFormat="1" ht="24.2" customHeight="1">
      <c r="B901" s="31"/>
      <c r="C901" s="131" t="s">
        <v>675</v>
      </c>
      <c r="D901" s="131" t="s">
        <v>129</v>
      </c>
      <c r="E901" s="132" t="s">
        <v>676</v>
      </c>
      <c r="F901" s="133" t="s">
        <v>677</v>
      </c>
      <c r="G901" s="134" t="s">
        <v>239</v>
      </c>
      <c r="H901" s="135">
        <v>6</v>
      </c>
      <c r="I901" s="136"/>
      <c r="J901" s="137">
        <f>ROUND(I901*H901,2)</f>
        <v>0</v>
      </c>
      <c r="K901" s="133" t="s">
        <v>133</v>
      </c>
      <c r="L901" s="31"/>
      <c r="M901" s="138" t="s">
        <v>1</v>
      </c>
      <c r="N901" s="139" t="s">
        <v>45</v>
      </c>
      <c r="P901" s="140">
        <f>O901*H901</f>
        <v>0</v>
      </c>
      <c r="Q901" s="140">
        <v>0</v>
      </c>
      <c r="R901" s="140">
        <f>Q901*H901</f>
        <v>0</v>
      </c>
      <c r="S901" s="140">
        <v>0</v>
      </c>
      <c r="T901" s="141">
        <f>S901*H901</f>
        <v>0</v>
      </c>
      <c r="AR901" s="142" t="s">
        <v>134</v>
      </c>
      <c r="AT901" s="142" t="s">
        <v>129</v>
      </c>
      <c r="AU901" s="142" t="s">
        <v>90</v>
      </c>
      <c r="AY901" s="16" t="s">
        <v>127</v>
      </c>
      <c r="BE901" s="143">
        <f>IF(N901="základní",J901,0)</f>
        <v>0</v>
      </c>
      <c r="BF901" s="143">
        <f>IF(N901="snížená",J901,0)</f>
        <v>0</v>
      </c>
      <c r="BG901" s="143">
        <f>IF(N901="zákl. přenesená",J901,0)</f>
        <v>0</v>
      </c>
      <c r="BH901" s="143">
        <f>IF(N901="sníž. přenesená",J901,0)</f>
        <v>0</v>
      </c>
      <c r="BI901" s="143">
        <f>IF(N901="nulová",J901,0)</f>
        <v>0</v>
      </c>
      <c r="BJ901" s="16" t="s">
        <v>88</v>
      </c>
      <c r="BK901" s="143">
        <f>ROUND(I901*H901,2)</f>
        <v>0</v>
      </c>
      <c r="BL901" s="16" t="s">
        <v>134</v>
      </c>
      <c r="BM901" s="142" t="s">
        <v>678</v>
      </c>
    </row>
    <row r="902" spans="2:65" s="1" customFormat="1" ht="19.5">
      <c r="B902" s="31"/>
      <c r="D902" s="144" t="s">
        <v>136</v>
      </c>
      <c r="F902" s="145" t="s">
        <v>679</v>
      </c>
      <c r="I902" s="146"/>
      <c r="L902" s="31"/>
      <c r="M902" s="147"/>
      <c r="T902" s="55"/>
      <c r="AT902" s="16" t="s">
        <v>136</v>
      </c>
      <c r="AU902" s="16" t="s">
        <v>90</v>
      </c>
    </row>
    <row r="903" spans="2:65" s="12" customFormat="1" ht="11.25">
      <c r="B903" s="148"/>
      <c r="D903" s="144" t="s">
        <v>138</v>
      </c>
      <c r="E903" s="149" t="s">
        <v>1</v>
      </c>
      <c r="F903" s="150" t="s">
        <v>553</v>
      </c>
      <c r="H903" s="149" t="s">
        <v>1</v>
      </c>
      <c r="I903" s="151"/>
      <c r="L903" s="148"/>
      <c r="M903" s="152"/>
      <c r="T903" s="153"/>
      <c r="AT903" s="149" t="s">
        <v>138</v>
      </c>
      <c r="AU903" s="149" t="s">
        <v>90</v>
      </c>
      <c r="AV903" s="12" t="s">
        <v>88</v>
      </c>
      <c r="AW903" s="12" t="s">
        <v>36</v>
      </c>
      <c r="AX903" s="12" t="s">
        <v>80</v>
      </c>
      <c r="AY903" s="149" t="s">
        <v>127</v>
      </c>
    </row>
    <row r="904" spans="2:65" s="12" customFormat="1" ht="11.25">
      <c r="B904" s="148"/>
      <c r="D904" s="144" t="s">
        <v>138</v>
      </c>
      <c r="E904" s="149" t="s">
        <v>1</v>
      </c>
      <c r="F904" s="150" t="s">
        <v>158</v>
      </c>
      <c r="H904" s="149" t="s">
        <v>1</v>
      </c>
      <c r="I904" s="151"/>
      <c r="L904" s="148"/>
      <c r="M904" s="152"/>
      <c r="T904" s="153"/>
      <c r="AT904" s="149" t="s">
        <v>138</v>
      </c>
      <c r="AU904" s="149" t="s">
        <v>90</v>
      </c>
      <c r="AV904" s="12" t="s">
        <v>88</v>
      </c>
      <c r="AW904" s="12" t="s">
        <v>36</v>
      </c>
      <c r="AX904" s="12" t="s">
        <v>80</v>
      </c>
      <c r="AY904" s="149" t="s">
        <v>127</v>
      </c>
    </row>
    <row r="905" spans="2:65" s="13" customFormat="1" ht="11.25">
      <c r="B905" s="154"/>
      <c r="D905" s="144" t="s">
        <v>138</v>
      </c>
      <c r="E905" s="155" t="s">
        <v>1</v>
      </c>
      <c r="F905" s="156" t="s">
        <v>90</v>
      </c>
      <c r="H905" s="157">
        <v>2</v>
      </c>
      <c r="I905" s="158"/>
      <c r="L905" s="154"/>
      <c r="M905" s="159"/>
      <c r="T905" s="160"/>
      <c r="AT905" s="155" t="s">
        <v>138</v>
      </c>
      <c r="AU905" s="155" t="s">
        <v>90</v>
      </c>
      <c r="AV905" s="13" t="s">
        <v>90</v>
      </c>
      <c r="AW905" s="13" t="s">
        <v>36</v>
      </c>
      <c r="AX905" s="13" t="s">
        <v>80</v>
      </c>
      <c r="AY905" s="155" t="s">
        <v>127</v>
      </c>
    </row>
    <row r="906" spans="2:65" s="12" customFormat="1" ht="11.25">
      <c r="B906" s="148"/>
      <c r="D906" s="144" t="s">
        <v>138</v>
      </c>
      <c r="E906" s="149" t="s">
        <v>1</v>
      </c>
      <c r="F906" s="150" t="s">
        <v>140</v>
      </c>
      <c r="H906" s="149" t="s">
        <v>1</v>
      </c>
      <c r="I906" s="151"/>
      <c r="L906" s="148"/>
      <c r="M906" s="152"/>
      <c r="T906" s="153"/>
      <c r="AT906" s="149" t="s">
        <v>138</v>
      </c>
      <c r="AU906" s="149" t="s">
        <v>90</v>
      </c>
      <c r="AV906" s="12" t="s">
        <v>88</v>
      </c>
      <c r="AW906" s="12" t="s">
        <v>36</v>
      </c>
      <c r="AX906" s="12" t="s">
        <v>80</v>
      </c>
      <c r="AY906" s="149" t="s">
        <v>127</v>
      </c>
    </row>
    <row r="907" spans="2:65" s="13" customFormat="1" ht="11.25">
      <c r="B907" s="154"/>
      <c r="D907" s="144" t="s">
        <v>138</v>
      </c>
      <c r="E907" s="155" t="s">
        <v>1</v>
      </c>
      <c r="F907" s="156" t="s">
        <v>90</v>
      </c>
      <c r="H907" s="157">
        <v>2</v>
      </c>
      <c r="I907" s="158"/>
      <c r="L907" s="154"/>
      <c r="M907" s="159"/>
      <c r="T907" s="160"/>
      <c r="AT907" s="155" t="s">
        <v>138</v>
      </c>
      <c r="AU907" s="155" t="s">
        <v>90</v>
      </c>
      <c r="AV907" s="13" t="s">
        <v>90</v>
      </c>
      <c r="AW907" s="13" t="s">
        <v>36</v>
      </c>
      <c r="AX907" s="13" t="s">
        <v>80</v>
      </c>
      <c r="AY907" s="155" t="s">
        <v>127</v>
      </c>
    </row>
    <row r="908" spans="2:65" s="12" customFormat="1" ht="11.25">
      <c r="B908" s="148"/>
      <c r="D908" s="144" t="s">
        <v>138</v>
      </c>
      <c r="E908" s="149" t="s">
        <v>1</v>
      </c>
      <c r="F908" s="150" t="s">
        <v>161</v>
      </c>
      <c r="H908" s="149" t="s">
        <v>1</v>
      </c>
      <c r="I908" s="151"/>
      <c r="L908" s="148"/>
      <c r="M908" s="152"/>
      <c r="T908" s="153"/>
      <c r="AT908" s="149" t="s">
        <v>138</v>
      </c>
      <c r="AU908" s="149" t="s">
        <v>90</v>
      </c>
      <c r="AV908" s="12" t="s">
        <v>88</v>
      </c>
      <c r="AW908" s="12" t="s">
        <v>36</v>
      </c>
      <c r="AX908" s="12" t="s">
        <v>80</v>
      </c>
      <c r="AY908" s="149" t="s">
        <v>127</v>
      </c>
    </row>
    <row r="909" spans="2:65" s="13" customFormat="1" ht="11.25">
      <c r="B909" s="154"/>
      <c r="D909" s="144" t="s">
        <v>138</v>
      </c>
      <c r="E909" s="155" t="s">
        <v>1</v>
      </c>
      <c r="F909" s="156" t="s">
        <v>90</v>
      </c>
      <c r="H909" s="157">
        <v>2</v>
      </c>
      <c r="I909" s="158"/>
      <c r="L909" s="154"/>
      <c r="M909" s="159"/>
      <c r="T909" s="160"/>
      <c r="AT909" s="155" t="s">
        <v>138</v>
      </c>
      <c r="AU909" s="155" t="s">
        <v>90</v>
      </c>
      <c r="AV909" s="13" t="s">
        <v>90</v>
      </c>
      <c r="AW909" s="13" t="s">
        <v>36</v>
      </c>
      <c r="AX909" s="13" t="s">
        <v>80</v>
      </c>
      <c r="AY909" s="155" t="s">
        <v>127</v>
      </c>
    </row>
    <row r="910" spans="2:65" s="14" customFormat="1" ht="11.25">
      <c r="B910" s="161"/>
      <c r="D910" s="144" t="s">
        <v>138</v>
      </c>
      <c r="E910" s="162" t="s">
        <v>1</v>
      </c>
      <c r="F910" s="163" t="s">
        <v>151</v>
      </c>
      <c r="H910" s="164">
        <v>6</v>
      </c>
      <c r="I910" s="165"/>
      <c r="L910" s="161"/>
      <c r="M910" s="166"/>
      <c r="T910" s="167"/>
      <c r="AT910" s="162" t="s">
        <v>138</v>
      </c>
      <c r="AU910" s="162" t="s">
        <v>90</v>
      </c>
      <c r="AV910" s="14" t="s">
        <v>134</v>
      </c>
      <c r="AW910" s="14" t="s">
        <v>36</v>
      </c>
      <c r="AX910" s="14" t="s">
        <v>88</v>
      </c>
      <c r="AY910" s="162" t="s">
        <v>127</v>
      </c>
    </row>
    <row r="911" spans="2:65" s="1" customFormat="1" ht="16.5" customHeight="1">
      <c r="B911" s="31"/>
      <c r="C911" s="168" t="s">
        <v>680</v>
      </c>
      <c r="D911" s="168" t="s">
        <v>352</v>
      </c>
      <c r="E911" s="169" t="s">
        <v>681</v>
      </c>
      <c r="F911" s="170" t="s">
        <v>682</v>
      </c>
      <c r="G911" s="171" t="s">
        <v>239</v>
      </c>
      <c r="H911" s="172">
        <v>2</v>
      </c>
      <c r="I911" s="173"/>
      <c r="J911" s="174">
        <f>ROUND(I911*H911,2)</f>
        <v>0</v>
      </c>
      <c r="K911" s="170" t="s">
        <v>1</v>
      </c>
      <c r="L911" s="175"/>
      <c r="M911" s="176" t="s">
        <v>1</v>
      </c>
      <c r="N911" s="177" t="s">
        <v>45</v>
      </c>
      <c r="P911" s="140">
        <f>O911*H911</f>
        <v>0</v>
      </c>
      <c r="Q911" s="140">
        <v>1.2099999999999999E-3</v>
      </c>
      <c r="R911" s="140">
        <f>Q911*H911</f>
        <v>2.4199999999999998E-3</v>
      </c>
      <c r="S911" s="140">
        <v>0</v>
      </c>
      <c r="T911" s="141">
        <f>S911*H911</f>
        <v>0</v>
      </c>
      <c r="AR911" s="142" t="s">
        <v>189</v>
      </c>
      <c r="AT911" s="142" t="s">
        <v>352</v>
      </c>
      <c r="AU911" s="142" t="s">
        <v>90</v>
      </c>
      <c r="AY911" s="16" t="s">
        <v>127</v>
      </c>
      <c r="BE911" s="143">
        <f>IF(N911="základní",J911,0)</f>
        <v>0</v>
      </c>
      <c r="BF911" s="143">
        <f>IF(N911="snížená",J911,0)</f>
        <v>0</v>
      </c>
      <c r="BG911" s="143">
        <f>IF(N911="zákl. přenesená",J911,0)</f>
        <v>0</v>
      </c>
      <c r="BH911" s="143">
        <f>IF(N911="sníž. přenesená",J911,0)</f>
        <v>0</v>
      </c>
      <c r="BI911" s="143">
        <f>IF(N911="nulová",J911,0)</f>
        <v>0</v>
      </c>
      <c r="BJ911" s="16" t="s">
        <v>88</v>
      </c>
      <c r="BK911" s="143">
        <f>ROUND(I911*H911,2)</f>
        <v>0</v>
      </c>
      <c r="BL911" s="16" t="s">
        <v>134</v>
      </c>
      <c r="BM911" s="142" t="s">
        <v>683</v>
      </c>
    </row>
    <row r="912" spans="2:65" s="1" customFormat="1" ht="11.25">
      <c r="B912" s="31"/>
      <c r="D912" s="144" t="s">
        <v>136</v>
      </c>
      <c r="F912" s="145" t="s">
        <v>682</v>
      </c>
      <c r="I912" s="146"/>
      <c r="L912" s="31"/>
      <c r="M912" s="147"/>
      <c r="T912" s="55"/>
      <c r="AT912" s="16" t="s">
        <v>136</v>
      </c>
      <c r="AU912" s="16" t="s">
        <v>90</v>
      </c>
    </row>
    <row r="913" spans="2:65" s="12" customFormat="1" ht="11.25">
      <c r="B913" s="148"/>
      <c r="D913" s="144" t="s">
        <v>138</v>
      </c>
      <c r="E913" s="149" t="s">
        <v>1</v>
      </c>
      <c r="F913" s="150" t="s">
        <v>553</v>
      </c>
      <c r="H913" s="149" t="s">
        <v>1</v>
      </c>
      <c r="I913" s="151"/>
      <c r="L913" s="148"/>
      <c r="M913" s="152"/>
      <c r="T913" s="153"/>
      <c r="AT913" s="149" t="s">
        <v>138</v>
      </c>
      <c r="AU913" s="149" t="s">
        <v>90</v>
      </c>
      <c r="AV913" s="12" t="s">
        <v>88</v>
      </c>
      <c r="AW913" s="12" t="s">
        <v>36</v>
      </c>
      <c r="AX913" s="12" t="s">
        <v>80</v>
      </c>
      <c r="AY913" s="149" t="s">
        <v>127</v>
      </c>
    </row>
    <row r="914" spans="2:65" s="12" customFormat="1" ht="11.25">
      <c r="B914" s="148"/>
      <c r="D914" s="144" t="s">
        <v>138</v>
      </c>
      <c r="E914" s="149" t="s">
        <v>1</v>
      </c>
      <c r="F914" s="150" t="s">
        <v>229</v>
      </c>
      <c r="H914" s="149" t="s">
        <v>1</v>
      </c>
      <c r="I914" s="151"/>
      <c r="L914" s="148"/>
      <c r="M914" s="152"/>
      <c r="T914" s="153"/>
      <c r="AT914" s="149" t="s">
        <v>138</v>
      </c>
      <c r="AU914" s="149" t="s">
        <v>90</v>
      </c>
      <c r="AV914" s="12" t="s">
        <v>88</v>
      </c>
      <c r="AW914" s="12" t="s">
        <v>36</v>
      </c>
      <c r="AX914" s="12" t="s">
        <v>80</v>
      </c>
      <c r="AY914" s="149" t="s">
        <v>127</v>
      </c>
    </row>
    <row r="915" spans="2:65" s="13" customFormat="1" ht="11.25">
      <c r="B915" s="154"/>
      <c r="D915" s="144" t="s">
        <v>138</v>
      </c>
      <c r="E915" s="155" t="s">
        <v>1</v>
      </c>
      <c r="F915" s="156" t="s">
        <v>90</v>
      </c>
      <c r="H915" s="157">
        <v>2</v>
      </c>
      <c r="I915" s="158"/>
      <c r="L915" s="154"/>
      <c r="M915" s="159"/>
      <c r="T915" s="160"/>
      <c r="AT915" s="155" t="s">
        <v>138</v>
      </c>
      <c r="AU915" s="155" t="s">
        <v>90</v>
      </c>
      <c r="AV915" s="13" t="s">
        <v>90</v>
      </c>
      <c r="AW915" s="13" t="s">
        <v>36</v>
      </c>
      <c r="AX915" s="13" t="s">
        <v>80</v>
      </c>
      <c r="AY915" s="155" t="s">
        <v>127</v>
      </c>
    </row>
    <row r="916" spans="2:65" s="14" customFormat="1" ht="11.25">
      <c r="B916" s="161"/>
      <c r="D916" s="144" t="s">
        <v>138</v>
      </c>
      <c r="E916" s="162" t="s">
        <v>1</v>
      </c>
      <c r="F916" s="163" t="s">
        <v>151</v>
      </c>
      <c r="H916" s="164">
        <v>2</v>
      </c>
      <c r="I916" s="165"/>
      <c r="L916" s="161"/>
      <c r="M916" s="166"/>
      <c r="T916" s="167"/>
      <c r="AT916" s="162" t="s">
        <v>138</v>
      </c>
      <c r="AU916" s="162" t="s">
        <v>90</v>
      </c>
      <c r="AV916" s="14" t="s">
        <v>134</v>
      </c>
      <c r="AW916" s="14" t="s">
        <v>36</v>
      </c>
      <c r="AX916" s="14" t="s">
        <v>88</v>
      </c>
      <c r="AY916" s="162" t="s">
        <v>127</v>
      </c>
    </row>
    <row r="917" spans="2:65" s="1" customFormat="1" ht="16.5" customHeight="1">
      <c r="B917" s="31"/>
      <c r="C917" s="168" t="s">
        <v>684</v>
      </c>
      <c r="D917" s="168" t="s">
        <v>352</v>
      </c>
      <c r="E917" s="169" t="s">
        <v>685</v>
      </c>
      <c r="F917" s="170" t="s">
        <v>686</v>
      </c>
      <c r="G917" s="171" t="s">
        <v>239</v>
      </c>
      <c r="H917" s="172">
        <v>4.0599999999999996</v>
      </c>
      <c r="I917" s="173"/>
      <c r="J917" s="174">
        <f>ROUND(I917*H917,2)</f>
        <v>0</v>
      </c>
      <c r="K917" s="170" t="s">
        <v>133</v>
      </c>
      <c r="L917" s="175"/>
      <c r="M917" s="176" t="s">
        <v>1</v>
      </c>
      <c r="N917" s="177" t="s">
        <v>45</v>
      </c>
      <c r="P917" s="140">
        <f>O917*H917</f>
        <v>0</v>
      </c>
      <c r="Q917" s="140">
        <v>1.2099999999999999E-3</v>
      </c>
      <c r="R917" s="140">
        <f>Q917*H917</f>
        <v>4.9125999999999996E-3</v>
      </c>
      <c r="S917" s="140">
        <v>0</v>
      </c>
      <c r="T917" s="141">
        <f>S917*H917</f>
        <v>0</v>
      </c>
      <c r="AR917" s="142" t="s">
        <v>189</v>
      </c>
      <c r="AT917" s="142" t="s">
        <v>352</v>
      </c>
      <c r="AU917" s="142" t="s">
        <v>90</v>
      </c>
      <c r="AY917" s="16" t="s">
        <v>127</v>
      </c>
      <c r="BE917" s="143">
        <f>IF(N917="základní",J917,0)</f>
        <v>0</v>
      </c>
      <c r="BF917" s="143">
        <f>IF(N917="snížená",J917,0)</f>
        <v>0</v>
      </c>
      <c r="BG917" s="143">
        <f>IF(N917="zákl. přenesená",J917,0)</f>
        <v>0</v>
      </c>
      <c r="BH917" s="143">
        <f>IF(N917="sníž. přenesená",J917,0)</f>
        <v>0</v>
      </c>
      <c r="BI917" s="143">
        <f>IF(N917="nulová",J917,0)</f>
        <v>0</v>
      </c>
      <c r="BJ917" s="16" t="s">
        <v>88</v>
      </c>
      <c r="BK917" s="143">
        <f>ROUND(I917*H917,2)</f>
        <v>0</v>
      </c>
      <c r="BL917" s="16" t="s">
        <v>134</v>
      </c>
      <c r="BM917" s="142" t="s">
        <v>687</v>
      </c>
    </row>
    <row r="918" spans="2:65" s="1" customFormat="1" ht="11.25">
      <c r="B918" s="31"/>
      <c r="D918" s="144" t="s">
        <v>136</v>
      </c>
      <c r="F918" s="145" t="s">
        <v>686</v>
      </c>
      <c r="I918" s="146"/>
      <c r="L918" s="31"/>
      <c r="M918" s="147"/>
      <c r="T918" s="55"/>
      <c r="AT918" s="16" t="s">
        <v>136</v>
      </c>
      <c r="AU918" s="16" t="s">
        <v>90</v>
      </c>
    </row>
    <row r="919" spans="2:65" s="12" customFormat="1" ht="11.25">
      <c r="B919" s="148"/>
      <c r="D919" s="144" t="s">
        <v>138</v>
      </c>
      <c r="E919" s="149" t="s">
        <v>1</v>
      </c>
      <c r="F919" s="150" t="s">
        <v>553</v>
      </c>
      <c r="H919" s="149" t="s">
        <v>1</v>
      </c>
      <c r="I919" s="151"/>
      <c r="L919" s="148"/>
      <c r="M919" s="152"/>
      <c r="T919" s="153"/>
      <c r="AT919" s="149" t="s">
        <v>138</v>
      </c>
      <c r="AU919" s="149" t="s">
        <v>90</v>
      </c>
      <c r="AV919" s="12" t="s">
        <v>88</v>
      </c>
      <c r="AW919" s="12" t="s">
        <v>36</v>
      </c>
      <c r="AX919" s="12" t="s">
        <v>80</v>
      </c>
      <c r="AY919" s="149" t="s">
        <v>127</v>
      </c>
    </row>
    <row r="920" spans="2:65" s="12" customFormat="1" ht="11.25">
      <c r="B920" s="148"/>
      <c r="D920" s="144" t="s">
        <v>138</v>
      </c>
      <c r="E920" s="149" t="s">
        <v>1</v>
      </c>
      <c r="F920" s="150" t="s">
        <v>140</v>
      </c>
      <c r="H920" s="149" t="s">
        <v>1</v>
      </c>
      <c r="I920" s="151"/>
      <c r="L920" s="148"/>
      <c r="M920" s="152"/>
      <c r="T920" s="153"/>
      <c r="AT920" s="149" t="s">
        <v>138</v>
      </c>
      <c r="AU920" s="149" t="s">
        <v>90</v>
      </c>
      <c r="AV920" s="12" t="s">
        <v>88</v>
      </c>
      <c r="AW920" s="12" t="s">
        <v>36</v>
      </c>
      <c r="AX920" s="12" t="s">
        <v>80</v>
      </c>
      <c r="AY920" s="149" t="s">
        <v>127</v>
      </c>
    </row>
    <row r="921" spans="2:65" s="13" customFormat="1" ht="11.25">
      <c r="B921" s="154"/>
      <c r="D921" s="144" t="s">
        <v>138</v>
      </c>
      <c r="E921" s="155" t="s">
        <v>1</v>
      </c>
      <c r="F921" s="156" t="s">
        <v>90</v>
      </c>
      <c r="H921" s="157">
        <v>2</v>
      </c>
      <c r="I921" s="158"/>
      <c r="L921" s="154"/>
      <c r="M921" s="159"/>
      <c r="T921" s="160"/>
      <c r="AT921" s="155" t="s">
        <v>138</v>
      </c>
      <c r="AU921" s="155" t="s">
        <v>90</v>
      </c>
      <c r="AV921" s="13" t="s">
        <v>90</v>
      </c>
      <c r="AW921" s="13" t="s">
        <v>36</v>
      </c>
      <c r="AX921" s="13" t="s">
        <v>80</v>
      </c>
      <c r="AY921" s="155" t="s">
        <v>127</v>
      </c>
    </row>
    <row r="922" spans="2:65" s="12" customFormat="1" ht="11.25">
      <c r="B922" s="148"/>
      <c r="D922" s="144" t="s">
        <v>138</v>
      </c>
      <c r="E922" s="149" t="s">
        <v>1</v>
      </c>
      <c r="F922" s="150" t="s">
        <v>161</v>
      </c>
      <c r="H922" s="149" t="s">
        <v>1</v>
      </c>
      <c r="I922" s="151"/>
      <c r="L922" s="148"/>
      <c r="M922" s="152"/>
      <c r="T922" s="153"/>
      <c r="AT922" s="149" t="s">
        <v>138</v>
      </c>
      <c r="AU922" s="149" t="s">
        <v>90</v>
      </c>
      <c r="AV922" s="12" t="s">
        <v>88</v>
      </c>
      <c r="AW922" s="12" t="s">
        <v>36</v>
      </c>
      <c r="AX922" s="12" t="s">
        <v>80</v>
      </c>
      <c r="AY922" s="149" t="s">
        <v>127</v>
      </c>
    </row>
    <row r="923" spans="2:65" s="13" customFormat="1" ht="11.25">
      <c r="B923" s="154"/>
      <c r="D923" s="144" t="s">
        <v>138</v>
      </c>
      <c r="E923" s="155" t="s">
        <v>1</v>
      </c>
      <c r="F923" s="156" t="s">
        <v>90</v>
      </c>
      <c r="H923" s="157">
        <v>2</v>
      </c>
      <c r="I923" s="158"/>
      <c r="L923" s="154"/>
      <c r="M923" s="159"/>
      <c r="T923" s="160"/>
      <c r="AT923" s="155" t="s">
        <v>138</v>
      </c>
      <c r="AU923" s="155" t="s">
        <v>90</v>
      </c>
      <c r="AV923" s="13" t="s">
        <v>90</v>
      </c>
      <c r="AW923" s="13" t="s">
        <v>36</v>
      </c>
      <c r="AX923" s="13" t="s">
        <v>80</v>
      </c>
      <c r="AY923" s="155" t="s">
        <v>127</v>
      </c>
    </row>
    <row r="924" spans="2:65" s="14" customFormat="1" ht="11.25">
      <c r="B924" s="161"/>
      <c r="D924" s="144" t="s">
        <v>138</v>
      </c>
      <c r="E924" s="162" t="s">
        <v>1</v>
      </c>
      <c r="F924" s="163" t="s">
        <v>151</v>
      </c>
      <c r="H924" s="164">
        <v>4</v>
      </c>
      <c r="I924" s="165"/>
      <c r="L924" s="161"/>
      <c r="M924" s="166"/>
      <c r="T924" s="167"/>
      <c r="AT924" s="162" t="s">
        <v>138</v>
      </c>
      <c r="AU924" s="162" t="s">
        <v>90</v>
      </c>
      <c r="AV924" s="14" t="s">
        <v>134</v>
      </c>
      <c r="AW924" s="14" t="s">
        <v>36</v>
      </c>
      <c r="AX924" s="14" t="s">
        <v>88</v>
      </c>
      <c r="AY924" s="162" t="s">
        <v>127</v>
      </c>
    </row>
    <row r="925" spans="2:65" s="13" customFormat="1" ht="11.25">
      <c r="B925" s="154"/>
      <c r="D925" s="144" t="s">
        <v>138</v>
      </c>
      <c r="F925" s="156" t="s">
        <v>688</v>
      </c>
      <c r="H925" s="157">
        <v>4.0599999999999996</v>
      </c>
      <c r="I925" s="158"/>
      <c r="L925" s="154"/>
      <c r="M925" s="159"/>
      <c r="T925" s="160"/>
      <c r="AT925" s="155" t="s">
        <v>138</v>
      </c>
      <c r="AU925" s="155" t="s">
        <v>90</v>
      </c>
      <c r="AV925" s="13" t="s">
        <v>90</v>
      </c>
      <c r="AW925" s="13" t="s">
        <v>4</v>
      </c>
      <c r="AX925" s="13" t="s">
        <v>88</v>
      </c>
      <c r="AY925" s="155" t="s">
        <v>127</v>
      </c>
    </row>
    <row r="926" spans="2:65" s="1" customFormat="1" ht="24.2" customHeight="1">
      <c r="B926" s="31"/>
      <c r="C926" s="131" t="s">
        <v>689</v>
      </c>
      <c r="D926" s="131" t="s">
        <v>129</v>
      </c>
      <c r="E926" s="132" t="s">
        <v>690</v>
      </c>
      <c r="F926" s="133" t="s">
        <v>691</v>
      </c>
      <c r="G926" s="134" t="s">
        <v>239</v>
      </c>
      <c r="H926" s="135">
        <v>2</v>
      </c>
      <c r="I926" s="136"/>
      <c r="J926" s="137">
        <f>ROUND(I926*H926,2)</f>
        <v>0</v>
      </c>
      <c r="K926" s="133" t="s">
        <v>133</v>
      </c>
      <c r="L926" s="31"/>
      <c r="M926" s="138" t="s">
        <v>1</v>
      </c>
      <c r="N926" s="139" t="s">
        <v>45</v>
      </c>
      <c r="P926" s="140">
        <f>O926*H926</f>
        <v>0</v>
      </c>
      <c r="Q926" s="140">
        <v>0</v>
      </c>
      <c r="R926" s="140">
        <f>Q926*H926</f>
        <v>0</v>
      </c>
      <c r="S926" s="140">
        <v>0</v>
      </c>
      <c r="T926" s="141">
        <f>S926*H926</f>
        <v>0</v>
      </c>
      <c r="AR926" s="142" t="s">
        <v>134</v>
      </c>
      <c r="AT926" s="142" t="s">
        <v>129</v>
      </c>
      <c r="AU926" s="142" t="s">
        <v>90</v>
      </c>
      <c r="AY926" s="16" t="s">
        <v>127</v>
      </c>
      <c r="BE926" s="143">
        <f>IF(N926="základní",J926,0)</f>
        <v>0</v>
      </c>
      <c r="BF926" s="143">
        <f>IF(N926="snížená",J926,0)</f>
        <v>0</v>
      </c>
      <c r="BG926" s="143">
        <f>IF(N926="zákl. přenesená",J926,0)</f>
        <v>0</v>
      </c>
      <c r="BH926" s="143">
        <f>IF(N926="sníž. přenesená",J926,0)</f>
        <v>0</v>
      </c>
      <c r="BI926" s="143">
        <f>IF(N926="nulová",J926,0)</f>
        <v>0</v>
      </c>
      <c r="BJ926" s="16" t="s">
        <v>88</v>
      </c>
      <c r="BK926" s="143">
        <f>ROUND(I926*H926,2)</f>
        <v>0</v>
      </c>
      <c r="BL926" s="16" t="s">
        <v>134</v>
      </c>
      <c r="BM926" s="142" t="s">
        <v>692</v>
      </c>
    </row>
    <row r="927" spans="2:65" s="1" customFormat="1" ht="19.5">
      <c r="B927" s="31"/>
      <c r="D927" s="144" t="s">
        <v>136</v>
      </c>
      <c r="F927" s="145" t="s">
        <v>693</v>
      </c>
      <c r="I927" s="146"/>
      <c r="L927" s="31"/>
      <c r="M927" s="147"/>
      <c r="T927" s="55"/>
      <c r="AT927" s="16" t="s">
        <v>136</v>
      </c>
      <c r="AU927" s="16" t="s">
        <v>90</v>
      </c>
    </row>
    <row r="928" spans="2:65" s="12" customFormat="1" ht="11.25">
      <c r="B928" s="148"/>
      <c r="D928" s="144" t="s">
        <v>138</v>
      </c>
      <c r="E928" s="149" t="s">
        <v>1</v>
      </c>
      <c r="F928" s="150" t="s">
        <v>609</v>
      </c>
      <c r="H928" s="149" t="s">
        <v>1</v>
      </c>
      <c r="I928" s="151"/>
      <c r="L928" s="148"/>
      <c r="M928" s="152"/>
      <c r="T928" s="153"/>
      <c r="AT928" s="149" t="s">
        <v>138</v>
      </c>
      <c r="AU928" s="149" t="s">
        <v>90</v>
      </c>
      <c r="AV928" s="12" t="s">
        <v>88</v>
      </c>
      <c r="AW928" s="12" t="s">
        <v>36</v>
      </c>
      <c r="AX928" s="12" t="s">
        <v>80</v>
      </c>
      <c r="AY928" s="149" t="s">
        <v>127</v>
      </c>
    </row>
    <row r="929" spans="2:65" s="12" customFormat="1" ht="11.25">
      <c r="B929" s="148"/>
      <c r="D929" s="144" t="s">
        <v>138</v>
      </c>
      <c r="E929" s="149" t="s">
        <v>1</v>
      </c>
      <c r="F929" s="150" t="s">
        <v>229</v>
      </c>
      <c r="H929" s="149" t="s">
        <v>1</v>
      </c>
      <c r="I929" s="151"/>
      <c r="L929" s="148"/>
      <c r="M929" s="152"/>
      <c r="T929" s="153"/>
      <c r="AT929" s="149" t="s">
        <v>138</v>
      </c>
      <c r="AU929" s="149" t="s">
        <v>90</v>
      </c>
      <c r="AV929" s="12" t="s">
        <v>88</v>
      </c>
      <c r="AW929" s="12" t="s">
        <v>36</v>
      </c>
      <c r="AX929" s="12" t="s">
        <v>80</v>
      </c>
      <c r="AY929" s="149" t="s">
        <v>127</v>
      </c>
    </row>
    <row r="930" spans="2:65" s="13" customFormat="1" ht="11.25">
      <c r="B930" s="154"/>
      <c r="D930" s="144" t="s">
        <v>138</v>
      </c>
      <c r="E930" s="155" t="s">
        <v>1</v>
      </c>
      <c r="F930" s="156" t="s">
        <v>506</v>
      </c>
      <c r="H930" s="157">
        <v>2</v>
      </c>
      <c r="I930" s="158"/>
      <c r="L930" s="154"/>
      <c r="M930" s="159"/>
      <c r="T930" s="160"/>
      <c r="AT930" s="155" t="s">
        <v>138</v>
      </c>
      <c r="AU930" s="155" t="s">
        <v>90</v>
      </c>
      <c r="AV930" s="13" t="s">
        <v>90</v>
      </c>
      <c r="AW930" s="13" t="s">
        <v>36</v>
      </c>
      <c r="AX930" s="13" t="s">
        <v>80</v>
      </c>
      <c r="AY930" s="155" t="s">
        <v>127</v>
      </c>
    </row>
    <row r="931" spans="2:65" s="14" customFormat="1" ht="11.25">
      <c r="B931" s="161"/>
      <c r="D931" s="144" t="s">
        <v>138</v>
      </c>
      <c r="E931" s="162" t="s">
        <v>1</v>
      </c>
      <c r="F931" s="163" t="s">
        <v>151</v>
      </c>
      <c r="H931" s="164">
        <v>2</v>
      </c>
      <c r="I931" s="165"/>
      <c r="L931" s="161"/>
      <c r="M931" s="166"/>
      <c r="T931" s="167"/>
      <c r="AT931" s="162" t="s">
        <v>138</v>
      </c>
      <c r="AU931" s="162" t="s">
        <v>90</v>
      </c>
      <c r="AV931" s="14" t="s">
        <v>134</v>
      </c>
      <c r="AW931" s="14" t="s">
        <v>36</v>
      </c>
      <c r="AX931" s="14" t="s">
        <v>88</v>
      </c>
      <c r="AY931" s="162" t="s">
        <v>127</v>
      </c>
    </row>
    <row r="932" spans="2:65" s="1" customFormat="1" ht="24.2" customHeight="1">
      <c r="B932" s="31"/>
      <c r="C932" s="168" t="s">
        <v>694</v>
      </c>
      <c r="D932" s="168" t="s">
        <v>352</v>
      </c>
      <c r="E932" s="169" t="s">
        <v>695</v>
      </c>
      <c r="F932" s="170" t="s">
        <v>696</v>
      </c>
      <c r="G932" s="171" t="s">
        <v>239</v>
      </c>
      <c r="H932" s="172">
        <v>1</v>
      </c>
      <c r="I932" s="173"/>
      <c r="J932" s="174">
        <f>ROUND(I932*H932,2)</f>
        <v>0</v>
      </c>
      <c r="K932" s="170" t="s">
        <v>1</v>
      </c>
      <c r="L932" s="175"/>
      <c r="M932" s="176" t="s">
        <v>1</v>
      </c>
      <c r="N932" s="177" t="s">
        <v>45</v>
      </c>
      <c r="P932" s="140">
        <f>O932*H932</f>
        <v>0</v>
      </c>
      <c r="Q932" s="140">
        <v>4.1999999999999997E-3</v>
      </c>
      <c r="R932" s="140">
        <f>Q932*H932</f>
        <v>4.1999999999999997E-3</v>
      </c>
      <c r="S932" s="140">
        <v>0</v>
      </c>
      <c r="T932" s="141">
        <f>S932*H932</f>
        <v>0</v>
      </c>
      <c r="AR932" s="142" t="s">
        <v>189</v>
      </c>
      <c r="AT932" s="142" t="s">
        <v>352</v>
      </c>
      <c r="AU932" s="142" t="s">
        <v>90</v>
      </c>
      <c r="AY932" s="16" t="s">
        <v>127</v>
      </c>
      <c r="BE932" s="143">
        <f>IF(N932="základní",J932,0)</f>
        <v>0</v>
      </c>
      <c r="BF932" s="143">
        <f>IF(N932="snížená",J932,0)</f>
        <v>0</v>
      </c>
      <c r="BG932" s="143">
        <f>IF(N932="zákl. přenesená",J932,0)</f>
        <v>0</v>
      </c>
      <c r="BH932" s="143">
        <f>IF(N932="sníž. přenesená",J932,0)</f>
        <v>0</v>
      </c>
      <c r="BI932" s="143">
        <f>IF(N932="nulová",J932,0)</f>
        <v>0</v>
      </c>
      <c r="BJ932" s="16" t="s">
        <v>88</v>
      </c>
      <c r="BK932" s="143">
        <f>ROUND(I932*H932,2)</f>
        <v>0</v>
      </c>
      <c r="BL932" s="16" t="s">
        <v>134</v>
      </c>
      <c r="BM932" s="142" t="s">
        <v>697</v>
      </c>
    </row>
    <row r="933" spans="2:65" s="1" customFormat="1" ht="11.25">
      <c r="B933" s="31"/>
      <c r="D933" s="144" t="s">
        <v>136</v>
      </c>
      <c r="F933" s="145" t="s">
        <v>696</v>
      </c>
      <c r="I933" s="146"/>
      <c r="L933" s="31"/>
      <c r="M933" s="147"/>
      <c r="T933" s="55"/>
      <c r="AT933" s="16" t="s">
        <v>136</v>
      </c>
      <c r="AU933" s="16" t="s">
        <v>90</v>
      </c>
    </row>
    <row r="934" spans="2:65" s="12" customFormat="1" ht="11.25">
      <c r="B934" s="148"/>
      <c r="D934" s="144" t="s">
        <v>138</v>
      </c>
      <c r="E934" s="149" t="s">
        <v>1</v>
      </c>
      <c r="F934" s="150" t="s">
        <v>553</v>
      </c>
      <c r="H934" s="149" t="s">
        <v>1</v>
      </c>
      <c r="I934" s="151"/>
      <c r="L934" s="148"/>
      <c r="M934" s="152"/>
      <c r="T934" s="153"/>
      <c r="AT934" s="149" t="s">
        <v>138</v>
      </c>
      <c r="AU934" s="149" t="s">
        <v>90</v>
      </c>
      <c r="AV934" s="12" t="s">
        <v>88</v>
      </c>
      <c r="AW934" s="12" t="s">
        <v>36</v>
      </c>
      <c r="AX934" s="12" t="s">
        <v>80</v>
      </c>
      <c r="AY934" s="149" t="s">
        <v>127</v>
      </c>
    </row>
    <row r="935" spans="2:65" s="12" customFormat="1" ht="11.25">
      <c r="B935" s="148"/>
      <c r="D935" s="144" t="s">
        <v>138</v>
      </c>
      <c r="E935" s="149" t="s">
        <v>1</v>
      </c>
      <c r="F935" s="150" t="s">
        <v>229</v>
      </c>
      <c r="H935" s="149" t="s">
        <v>1</v>
      </c>
      <c r="I935" s="151"/>
      <c r="L935" s="148"/>
      <c r="M935" s="152"/>
      <c r="T935" s="153"/>
      <c r="AT935" s="149" t="s">
        <v>138</v>
      </c>
      <c r="AU935" s="149" t="s">
        <v>90</v>
      </c>
      <c r="AV935" s="12" t="s">
        <v>88</v>
      </c>
      <c r="AW935" s="12" t="s">
        <v>36</v>
      </c>
      <c r="AX935" s="12" t="s">
        <v>80</v>
      </c>
      <c r="AY935" s="149" t="s">
        <v>127</v>
      </c>
    </row>
    <row r="936" spans="2:65" s="13" customFormat="1" ht="11.25">
      <c r="B936" s="154"/>
      <c r="D936" s="144" t="s">
        <v>138</v>
      </c>
      <c r="E936" s="155" t="s">
        <v>1</v>
      </c>
      <c r="F936" s="156" t="s">
        <v>88</v>
      </c>
      <c r="H936" s="157">
        <v>1</v>
      </c>
      <c r="I936" s="158"/>
      <c r="L936" s="154"/>
      <c r="M936" s="159"/>
      <c r="T936" s="160"/>
      <c r="AT936" s="155" t="s">
        <v>138</v>
      </c>
      <c r="AU936" s="155" t="s">
        <v>90</v>
      </c>
      <c r="AV936" s="13" t="s">
        <v>90</v>
      </c>
      <c r="AW936" s="13" t="s">
        <v>36</v>
      </c>
      <c r="AX936" s="13" t="s">
        <v>80</v>
      </c>
      <c r="AY936" s="155" t="s">
        <v>127</v>
      </c>
    </row>
    <row r="937" spans="2:65" s="14" customFormat="1" ht="11.25">
      <c r="B937" s="161"/>
      <c r="D937" s="144" t="s">
        <v>138</v>
      </c>
      <c r="E937" s="162" t="s">
        <v>1</v>
      </c>
      <c r="F937" s="163" t="s">
        <v>151</v>
      </c>
      <c r="H937" s="164">
        <v>1</v>
      </c>
      <c r="I937" s="165"/>
      <c r="L937" s="161"/>
      <c r="M937" s="166"/>
      <c r="T937" s="167"/>
      <c r="AT937" s="162" t="s">
        <v>138</v>
      </c>
      <c r="AU937" s="162" t="s">
        <v>90</v>
      </c>
      <c r="AV937" s="14" t="s">
        <v>134</v>
      </c>
      <c r="AW937" s="14" t="s">
        <v>36</v>
      </c>
      <c r="AX937" s="14" t="s">
        <v>88</v>
      </c>
      <c r="AY937" s="162" t="s">
        <v>127</v>
      </c>
    </row>
    <row r="938" spans="2:65" s="1" customFormat="1" ht="16.5" customHeight="1">
      <c r="B938" s="31"/>
      <c r="C938" s="131" t="s">
        <v>698</v>
      </c>
      <c r="D938" s="131" t="s">
        <v>129</v>
      </c>
      <c r="E938" s="132" t="s">
        <v>699</v>
      </c>
      <c r="F938" s="133" t="s">
        <v>700</v>
      </c>
      <c r="G938" s="134" t="s">
        <v>239</v>
      </c>
      <c r="H938" s="135">
        <v>2</v>
      </c>
      <c r="I938" s="136"/>
      <c r="J938" s="137">
        <f>ROUND(I938*H938,2)</f>
        <v>0</v>
      </c>
      <c r="K938" s="133" t="s">
        <v>133</v>
      </c>
      <c r="L938" s="31"/>
      <c r="M938" s="138" t="s">
        <v>1</v>
      </c>
      <c r="N938" s="139" t="s">
        <v>45</v>
      </c>
      <c r="P938" s="140">
        <f>O938*H938</f>
        <v>0</v>
      </c>
      <c r="Q938" s="140">
        <v>3.8000000000000002E-4</v>
      </c>
      <c r="R938" s="140">
        <f>Q938*H938</f>
        <v>7.6000000000000004E-4</v>
      </c>
      <c r="S938" s="140">
        <v>0</v>
      </c>
      <c r="T938" s="141">
        <f>S938*H938</f>
        <v>0</v>
      </c>
      <c r="AR938" s="142" t="s">
        <v>134</v>
      </c>
      <c r="AT938" s="142" t="s">
        <v>129</v>
      </c>
      <c r="AU938" s="142" t="s">
        <v>90</v>
      </c>
      <c r="AY938" s="16" t="s">
        <v>127</v>
      </c>
      <c r="BE938" s="143">
        <f>IF(N938="základní",J938,0)</f>
        <v>0</v>
      </c>
      <c r="BF938" s="143">
        <f>IF(N938="snížená",J938,0)</f>
        <v>0</v>
      </c>
      <c r="BG938" s="143">
        <f>IF(N938="zákl. přenesená",J938,0)</f>
        <v>0</v>
      </c>
      <c r="BH938" s="143">
        <f>IF(N938="sníž. přenesená",J938,0)</f>
        <v>0</v>
      </c>
      <c r="BI938" s="143">
        <f>IF(N938="nulová",J938,0)</f>
        <v>0</v>
      </c>
      <c r="BJ938" s="16" t="s">
        <v>88</v>
      </c>
      <c r="BK938" s="143">
        <f>ROUND(I938*H938,2)</f>
        <v>0</v>
      </c>
      <c r="BL938" s="16" t="s">
        <v>134</v>
      </c>
      <c r="BM938" s="142" t="s">
        <v>701</v>
      </c>
    </row>
    <row r="939" spans="2:65" s="1" customFormat="1" ht="19.5">
      <c r="B939" s="31"/>
      <c r="D939" s="144" t="s">
        <v>136</v>
      </c>
      <c r="F939" s="145" t="s">
        <v>702</v>
      </c>
      <c r="I939" s="146"/>
      <c r="L939" s="31"/>
      <c r="M939" s="147"/>
      <c r="T939" s="55"/>
      <c r="AT939" s="16" t="s">
        <v>136</v>
      </c>
      <c r="AU939" s="16" t="s">
        <v>90</v>
      </c>
    </row>
    <row r="940" spans="2:65" s="12" customFormat="1" ht="11.25">
      <c r="B940" s="148"/>
      <c r="D940" s="144" t="s">
        <v>138</v>
      </c>
      <c r="E940" s="149" t="s">
        <v>1</v>
      </c>
      <c r="F940" s="150" t="s">
        <v>703</v>
      </c>
      <c r="H940" s="149" t="s">
        <v>1</v>
      </c>
      <c r="I940" s="151"/>
      <c r="L940" s="148"/>
      <c r="M940" s="152"/>
      <c r="T940" s="153"/>
      <c r="AT940" s="149" t="s">
        <v>138</v>
      </c>
      <c r="AU940" s="149" t="s">
        <v>90</v>
      </c>
      <c r="AV940" s="12" t="s">
        <v>88</v>
      </c>
      <c r="AW940" s="12" t="s">
        <v>36</v>
      </c>
      <c r="AX940" s="12" t="s">
        <v>80</v>
      </c>
      <c r="AY940" s="149" t="s">
        <v>127</v>
      </c>
    </row>
    <row r="941" spans="2:65" s="12" customFormat="1" ht="11.25">
      <c r="B941" s="148"/>
      <c r="D941" s="144" t="s">
        <v>138</v>
      </c>
      <c r="E941" s="149" t="s">
        <v>1</v>
      </c>
      <c r="F941" s="150" t="s">
        <v>149</v>
      </c>
      <c r="H941" s="149" t="s">
        <v>1</v>
      </c>
      <c r="I941" s="151"/>
      <c r="L941" s="148"/>
      <c r="M941" s="152"/>
      <c r="T941" s="153"/>
      <c r="AT941" s="149" t="s">
        <v>138</v>
      </c>
      <c r="AU941" s="149" t="s">
        <v>90</v>
      </c>
      <c r="AV941" s="12" t="s">
        <v>88</v>
      </c>
      <c r="AW941" s="12" t="s">
        <v>36</v>
      </c>
      <c r="AX941" s="12" t="s">
        <v>80</v>
      </c>
      <c r="AY941" s="149" t="s">
        <v>127</v>
      </c>
    </row>
    <row r="942" spans="2:65" s="13" customFormat="1" ht="11.25">
      <c r="B942" s="154"/>
      <c r="D942" s="144" t="s">
        <v>138</v>
      </c>
      <c r="E942" s="155" t="s">
        <v>1</v>
      </c>
      <c r="F942" s="156" t="s">
        <v>90</v>
      </c>
      <c r="H942" s="157">
        <v>2</v>
      </c>
      <c r="I942" s="158"/>
      <c r="L942" s="154"/>
      <c r="M942" s="159"/>
      <c r="T942" s="160"/>
      <c r="AT942" s="155" t="s">
        <v>138</v>
      </c>
      <c r="AU942" s="155" t="s">
        <v>90</v>
      </c>
      <c r="AV942" s="13" t="s">
        <v>90</v>
      </c>
      <c r="AW942" s="13" t="s">
        <v>36</v>
      </c>
      <c r="AX942" s="13" t="s">
        <v>80</v>
      </c>
      <c r="AY942" s="155" t="s">
        <v>127</v>
      </c>
    </row>
    <row r="943" spans="2:65" s="14" customFormat="1" ht="11.25">
      <c r="B943" s="161"/>
      <c r="D943" s="144" t="s">
        <v>138</v>
      </c>
      <c r="E943" s="162" t="s">
        <v>1</v>
      </c>
      <c r="F943" s="163" t="s">
        <v>151</v>
      </c>
      <c r="H943" s="164">
        <v>2</v>
      </c>
      <c r="I943" s="165"/>
      <c r="L943" s="161"/>
      <c r="M943" s="166"/>
      <c r="T943" s="167"/>
      <c r="AT943" s="162" t="s">
        <v>138</v>
      </c>
      <c r="AU943" s="162" t="s">
        <v>90</v>
      </c>
      <c r="AV943" s="14" t="s">
        <v>134</v>
      </c>
      <c r="AW943" s="14" t="s">
        <v>36</v>
      </c>
      <c r="AX943" s="14" t="s">
        <v>88</v>
      </c>
      <c r="AY943" s="162" t="s">
        <v>127</v>
      </c>
    </row>
    <row r="944" spans="2:65" s="1" customFormat="1" ht="24.2" customHeight="1">
      <c r="B944" s="31"/>
      <c r="C944" s="168" t="s">
        <v>704</v>
      </c>
      <c r="D944" s="168" t="s">
        <v>352</v>
      </c>
      <c r="E944" s="169" t="s">
        <v>705</v>
      </c>
      <c r="F944" s="170" t="s">
        <v>706</v>
      </c>
      <c r="G944" s="171" t="s">
        <v>239</v>
      </c>
      <c r="H944" s="172">
        <v>2</v>
      </c>
      <c r="I944" s="173"/>
      <c r="J944" s="174">
        <f>ROUND(I944*H944,2)</f>
        <v>0</v>
      </c>
      <c r="K944" s="170" t="s">
        <v>1</v>
      </c>
      <c r="L944" s="175"/>
      <c r="M944" s="176" t="s">
        <v>1</v>
      </c>
      <c r="N944" s="177" t="s">
        <v>45</v>
      </c>
      <c r="P944" s="140">
        <f>O944*H944</f>
        <v>0</v>
      </c>
      <c r="Q944" s="140">
        <v>1.6000000000000001E-4</v>
      </c>
      <c r="R944" s="140">
        <f>Q944*H944</f>
        <v>3.2000000000000003E-4</v>
      </c>
      <c r="S944" s="140">
        <v>0</v>
      </c>
      <c r="T944" s="141">
        <f>S944*H944</f>
        <v>0</v>
      </c>
      <c r="AR944" s="142" t="s">
        <v>189</v>
      </c>
      <c r="AT944" s="142" t="s">
        <v>352</v>
      </c>
      <c r="AU944" s="142" t="s">
        <v>90</v>
      </c>
      <c r="AY944" s="16" t="s">
        <v>127</v>
      </c>
      <c r="BE944" s="143">
        <f>IF(N944="základní",J944,0)</f>
        <v>0</v>
      </c>
      <c r="BF944" s="143">
        <f>IF(N944="snížená",J944,0)</f>
        <v>0</v>
      </c>
      <c r="BG944" s="143">
        <f>IF(N944="zákl. přenesená",J944,0)</f>
        <v>0</v>
      </c>
      <c r="BH944" s="143">
        <f>IF(N944="sníž. přenesená",J944,0)</f>
        <v>0</v>
      </c>
      <c r="BI944" s="143">
        <f>IF(N944="nulová",J944,0)</f>
        <v>0</v>
      </c>
      <c r="BJ944" s="16" t="s">
        <v>88</v>
      </c>
      <c r="BK944" s="143">
        <f>ROUND(I944*H944,2)</f>
        <v>0</v>
      </c>
      <c r="BL944" s="16" t="s">
        <v>134</v>
      </c>
      <c r="BM944" s="142" t="s">
        <v>707</v>
      </c>
    </row>
    <row r="945" spans="2:65" s="1" customFormat="1" ht="11.25">
      <c r="B945" s="31"/>
      <c r="D945" s="144" t="s">
        <v>136</v>
      </c>
      <c r="F945" s="145" t="s">
        <v>706</v>
      </c>
      <c r="I945" s="146"/>
      <c r="L945" s="31"/>
      <c r="M945" s="147"/>
      <c r="T945" s="55"/>
      <c r="AT945" s="16" t="s">
        <v>136</v>
      </c>
      <c r="AU945" s="16" t="s">
        <v>90</v>
      </c>
    </row>
    <row r="946" spans="2:65" s="12" customFormat="1" ht="11.25">
      <c r="B946" s="148"/>
      <c r="D946" s="144" t="s">
        <v>138</v>
      </c>
      <c r="E946" s="149" t="s">
        <v>1</v>
      </c>
      <c r="F946" s="150" t="s">
        <v>703</v>
      </c>
      <c r="H946" s="149" t="s">
        <v>1</v>
      </c>
      <c r="I946" s="151"/>
      <c r="L946" s="148"/>
      <c r="M946" s="152"/>
      <c r="T946" s="153"/>
      <c r="AT946" s="149" t="s">
        <v>138</v>
      </c>
      <c r="AU946" s="149" t="s">
        <v>90</v>
      </c>
      <c r="AV946" s="12" t="s">
        <v>88</v>
      </c>
      <c r="AW946" s="12" t="s">
        <v>36</v>
      </c>
      <c r="AX946" s="12" t="s">
        <v>80</v>
      </c>
      <c r="AY946" s="149" t="s">
        <v>127</v>
      </c>
    </row>
    <row r="947" spans="2:65" s="12" customFormat="1" ht="11.25">
      <c r="B947" s="148"/>
      <c r="D947" s="144" t="s">
        <v>138</v>
      </c>
      <c r="E947" s="149" t="s">
        <v>1</v>
      </c>
      <c r="F947" s="150" t="s">
        <v>149</v>
      </c>
      <c r="H947" s="149" t="s">
        <v>1</v>
      </c>
      <c r="I947" s="151"/>
      <c r="L947" s="148"/>
      <c r="M947" s="152"/>
      <c r="T947" s="153"/>
      <c r="AT947" s="149" t="s">
        <v>138</v>
      </c>
      <c r="AU947" s="149" t="s">
        <v>90</v>
      </c>
      <c r="AV947" s="12" t="s">
        <v>88</v>
      </c>
      <c r="AW947" s="12" t="s">
        <v>36</v>
      </c>
      <c r="AX947" s="12" t="s">
        <v>80</v>
      </c>
      <c r="AY947" s="149" t="s">
        <v>127</v>
      </c>
    </row>
    <row r="948" spans="2:65" s="13" customFormat="1" ht="11.25">
      <c r="B948" s="154"/>
      <c r="D948" s="144" t="s">
        <v>138</v>
      </c>
      <c r="E948" s="155" t="s">
        <v>1</v>
      </c>
      <c r="F948" s="156" t="s">
        <v>90</v>
      </c>
      <c r="H948" s="157">
        <v>2</v>
      </c>
      <c r="I948" s="158"/>
      <c r="L948" s="154"/>
      <c r="M948" s="159"/>
      <c r="T948" s="160"/>
      <c r="AT948" s="155" t="s">
        <v>138</v>
      </c>
      <c r="AU948" s="155" t="s">
        <v>90</v>
      </c>
      <c r="AV948" s="13" t="s">
        <v>90</v>
      </c>
      <c r="AW948" s="13" t="s">
        <v>36</v>
      </c>
      <c r="AX948" s="13" t="s">
        <v>80</v>
      </c>
      <c r="AY948" s="155" t="s">
        <v>127</v>
      </c>
    </row>
    <row r="949" spans="2:65" s="14" customFormat="1" ht="11.25">
      <c r="B949" s="161"/>
      <c r="D949" s="144" t="s">
        <v>138</v>
      </c>
      <c r="E949" s="162" t="s">
        <v>1</v>
      </c>
      <c r="F949" s="163" t="s">
        <v>151</v>
      </c>
      <c r="H949" s="164">
        <v>2</v>
      </c>
      <c r="I949" s="165"/>
      <c r="L949" s="161"/>
      <c r="M949" s="166"/>
      <c r="T949" s="167"/>
      <c r="AT949" s="162" t="s">
        <v>138</v>
      </c>
      <c r="AU949" s="162" t="s">
        <v>90</v>
      </c>
      <c r="AV949" s="14" t="s">
        <v>134</v>
      </c>
      <c r="AW949" s="14" t="s">
        <v>36</v>
      </c>
      <c r="AX949" s="14" t="s">
        <v>88</v>
      </c>
      <c r="AY949" s="162" t="s">
        <v>127</v>
      </c>
    </row>
    <row r="950" spans="2:65" s="1" customFormat="1" ht="16.5" customHeight="1">
      <c r="B950" s="31"/>
      <c r="C950" s="131" t="s">
        <v>708</v>
      </c>
      <c r="D950" s="131" t="s">
        <v>129</v>
      </c>
      <c r="E950" s="132" t="s">
        <v>709</v>
      </c>
      <c r="F950" s="133" t="s">
        <v>710</v>
      </c>
      <c r="G950" s="134" t="s">
        <v>239</v>
      </c>
      <c r="H950" s="135">
        <v>1</v>
      </c>
      <c r="I950" s="136"/>
      <c r="J950" s="137">
        <f>ROUND(I950*H950,2)</f>
        <v>0</v>
      </c>
      <c r="K950" s="133" t="s">
        <v>133</v>
      </c>
      <c r="L950" s="31"/>
      <c r="M950" s="138" t="s">
        <v>1</v>
      </c>
      <c r="N950" s="139" t="s">
        <v>45</v>
      </c>
      <c r="P950" s="140">
        <f>O950*H950</f>
        <v>0</v>
      </c>
      <c r="Q950" s="140">
        <v>8.8999999999999995E-4</v>
      </c>
      <c r="R950" s="140">
        <f>Q950*H950</f>
        <v>8.8999999999999995E-4</v>
      </c>
      <c r="S950" s="140">
        <v>0</v>
      </c>
      <c r="T950" s="141">
        <f>S950*H950</f>
        <v>0</v>
      </c>
      <c r="AR950" s="142" t="s">
        <v>134</v>
      </c>
      <c r="AT950" s="142" t="s">
        <v>129</v>
      </c>
      <c r="AU950" s="142" t="s">
        <v>90</v>
      </c>
      <c r="AY950" s="16" t="s">
        <v>127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6" t="s">
        <v>88</v>
      </c>
      <c r="BK950" s="143">
        <f>ROUND(I950*H950,2)</f>
        <v>0</v>
      </c>
      <c r="BL950" s="16" t="s">
        <v>134</v>
      </c>
      <c r="BM950" s="142" t="s">
        <v>711</v>
      </c>
    </row>
    <row r="951" spans="2:65" s="1" customFormat="1" ht="11.25">
      <c r="B951" s="31"/>
      <c r="D951" s="144" t="s">
        <v>136</v>
      </c>
      <c r="F951" s="145" t="s">
        <v>712</v>
      </c>
      <c r="I951" s="146"/>
      <c r="L951" s="31"/>
      <c r="M951" s="147"/>
      <c r="T951" s="55"/>
      <c r="AT951" s="16" t="s">
        <v>136</v>
      </c>
      <c r="AU951" s="16" t="s">
        <v>90</v>
      </c>
    </row>
    <row r="952" spans="2:65" s="12" customFormat="1" ht="11.25">
      <c r="B952" s="148"/>
      <c r="D952" s="144" t="s">
        <v>138</v>
      </c>
      <c r="E952" s="149" t="s">
        <v>1</v>
      </c>
      <c r="F952" s="150" t="s">
        <v>703</v>
      </c>
      <c r="H952" s="149" t="s">
        <v>1</v>
      </c>
      <c r="I952" s="151"/>
      <c r="L952" s="148"/>
      <c r="M952" s="152"/>
      <c r="T952" s="153"/>
      <c r="AT952" s="149" t="s">
        <v>138</v>
      </c>
      <c r="AU952" s="149" t="s">
        <v>90</v>
      </c>
      <c r="AV952" s="12" t="s">
        <v>88</v>
      </c>
      <c r="AW952" s="12" t="s">
        <v>36</v>
      </c>
      <c r="AX952" s="12" t="s">
        <v>80</v>
      </c>
      <c r="AY952" s="149" t="s">
        <v>127</v>
      </c>
    </row>
    <row r="953" spans="2:65" s="12" customFormat="1" ht="11.25">
      <c r="B953" s="148"/>
      <c r="D953" s="144" t="s">
        <v>138</v>
      </c>
      <c r="E953" s="149" t="s">
        <v>1</v>
      </c>
      <c r="F953" s="150" t="s">
        <v>149</v>
      </c>
      <c r="H953" s="149" t="s">
        <v>1</v>
      </c>
      <c r="I953" s="151"/>
      <c r="L953" s="148"/>
      <c r="M953" s="152"/>
      <c r="T953" s="153"/>
      <c r="AT953" s="149" t="s">
        <v>138</v>
      </c>
      <c r="AU953" s="149" t="s">
        <v>90</v>
      </c>
      <c r="AV953" s="12" t="s">
        <v>88</v>
      </c>
      <c r="AW953" s="12" t="s">
        <v>36</v>
      </c>
      <c r="AX953" s="12" t="s">
        <v>80</v>
      </c>
      <c r="AY953" s="149" t="s">
        <v>127</v>
      </c>
    </row>
    <row r="954" spans="2:65" s="13" customFormat="1" ht="11.25">
      <c r="B954" s="154"/>
      <c r="D954" s="144" t="s">
        <v>138</v>
      </c>
      <c r="E954" s="155" t="s">
        <v>1</v>
      </c>
      <c r="F954" s="156" t="s">
        <v>88</v>
      </c>
      <c r="H954" s="157">
        <v>1</v>
      </c>
      <c r="I954" s="158"/>
      <c r="L954" s="154"/>
      <c r="M954" s="159"/>
      <c r="T954" s="160"/>
      <c r="AT954" s="155" t="s">
        <v>138</v>
      </c>
      <c r="AU954" s="155" t="s">
        <v>90</v>
      </c>
      <c r="AV954" s="13" t="s">
        <v>90</v>
      </c>
      <c r="AW954" s="13" t="s">
        <v>36</v>
      </c>
      <c r="AX954" s="13" t="s">
        <v>80</v>
      </c>
      <c r="AY954" s="155" t="s">
        <v>127</v>
      </c>
    </row>
    <row r="955" spans="2:65" s="14" customFormat="1" ht="11.25">
      <c r="B955" s="161"/>
      <c r="D955" s="144" t="s">
        <v>138</v>
      </c>
      <c r="E955" s="162" t="s">
        <v>1</v>
      </c>
      <c r="F955" s="163" t="s">
        <v>151</v>
      </c>
      <c r="H955" s="164">
        <v>1</v>
      </c>
      <c r="I955" s="165"/>
      <c r="L955" s="161"/>
      <c r="M955" s="166"/>
      <c r="T955" s="167"/>
      <c r="AT955" s="162" t="s">
        <v>138</v>
      </c>
      <c r="AU955" s="162" t="s">
        <v>90</v>
      </c>
      <c r="AV955" s="14" t="s">
        <v>134</v>
      </c>
      <c r="AW955" s="14" t="s">
        <v>36</v>
      </c>
      <c r="AX955" s="14" t="s">
        <v>88</v>
      </c>
      <c r="AY955" s="162" t="s">
        <v>127</v>
      </c>
    </row>
    <row r="956" spans="2:65" s="1" customFormat="1" ht="24.2" customHeight="1">
      <c r="B956" s="31"/>
      <c r="C956" s="168" t="s">
        <v>713</v>
      </c>
      <c r="D956" s="168" t="s">
        <v>352</v>
      </c>
      <c r="E956" s="169" t="s">
        <v>714</v>
      </c>
      <c r="F956" s="170" t="s">
        <v>715</v>
      </c>
      <c r="G956" s="171" t="s">
        <v>239</v>
      </c>
      <c r="H956" s="172">
        <v>1</v>
      </c>
      <c r="I956" s="173"/>
      <c r="J956" s="174">
        <f>ROUND(I956*H956,2)</f>
        <v>0</v>
      </c>
      <c r="K956" s="170" t="s">
        <v>1</v>
      </c>
      <c r="L956" s="175"/>
      <c r="M956" s="176" t="s">
        <v>1</v>
      </c>
      <c r="N956" s="177" t="s">
        <v>45</v>
      </c>
      <c r="P956" s="140">
        <f>O956*H956</f>
        <v>0</v>
      </c>
      <c r="Q956" s="140">
        <v>4.8999999999999998E-4</v>
      </c>
      <c r="R956" s="140">
        <f>Q956*H956</f>
        <v>4.8999999999999998E-4</v>
      </c>
      <c r="S956" s="140">
        <v>0</v>
      </c>
      <c r="T956" s="141">
        <f>S956*H956</f>
        <v>0</v>
      </c>
      <c r="AR956" s="142" t="s">
        <v>189</v>
      </c>
      <c r="AT956" s="142" t="s">
        <v>352</v>
      </c>
      <c r="AU956" s="142" t="s">
        <v>90</v>
      </c>
      <c r="AY956" s="16" t="s">
        <v>127</v>
      </c>
      <c r="BE956" s="143">
        <f>IF(N956="základní",J956,0)</f>
        <v>0</v>
      </c>
      <c r="BF956" s="143">
        <f>IF(N956="snížená",J956,0)</f>
        <v>0</v>
      </c>
      <c r="BG956" s="143">
        <f>IF(N956="zákl. přenesená",J956,0)</f>
        <v>0</v>
      </c>
      <c r="BH956" s="143">
        <f>IF(N956="sníž. přenesená",J956,0)</f>
        <v>0</v>
      </c>
      <c r="BI956" s="143">
        <f>IF(N956="nulová",J956,0)</f>
        <v>0</v>
      </c>
      <c r="BJ956" s="16" t="s">
        <v>88</v>
      </c>
      <c r="BK956" s="143">
        <f>ROUND(I956*H956,2)</f>
        <v>0</v>
      </c>
      <c r="BL956" s="16" t="s">
        <v>134</v>
      </c>
      <c r="BM956" s="142" t="s">
        <v>716</v>
      </c>
    </row>
    <row r="957" spans="2:65" s="1" customFormat="1" ht="11.25">
      <c r="B957" s="31"/>
      <c r="D957" s="144" t="s">
        <v>136</v>
      </c>
      <c r="F957" s="145" t="s">
        <v>715</v>
      </c>
      <c r="I957" s="146"/>
      <c r="L957" s="31"/>
      <c r="M957" s="147"/>
      <c r="T957" s="55"/>
      <c r="AT957" s="16" t="s">
        <v>136</v>
      </c>
      <c r="AU957" s="16" t="s">
        <v>90</v>
      </c>
    </row>
    <row r="958" spans="2:65" s="12" customFormat="1" ht="11.25">
      <c r="B958" s="148"/>
      <c r="D958" s="144" t="s">
        <v>138</v>
      </c>
      <c r="E958" s="149" t="s">
        <v>1</v>
      </c>
      <c r="F958" s="150" t="s">
        <v>703</v>
      </c>
      <c r="H958" s="149" t="s">
        <v>1</v>
      </c>
      <c r="I958" s="151"/>
      <c r="L958" s="148"/>
      <c r="M958" s="152"/>
      <c r="T958" s="153"/>
      <c r="AT958" s="149" t="s">
        <v>138</v>
      </c>
      <c r="AU958" s="149" t="s">
        <v>90</v>
      </c>
      <c r="AV958" s="12" t="s">
        <v>88</v>
      </c>
      <c r="AW958" s="12" t="s">
        <v>36</v>
      </c>
      <c r="AX958" s="12" t="s">
        <v>80</v>
      </c>
      <c r="AY958" s="149" t="s">
        <v>127</v>
      </c>
    </row>
    <row r="959" spans="2:65" s="12" customFormat="1" ht="11.25">
      <c r="B959" s="148"/>
      <c r="D959" s="144" t="s">
        <v>138</v>
      </c>
      <c r="E959" s="149" t="s">
        <v>1</v>
      </c>
      <c r="F959" s="150" t="s">
        <v>149</v>
      </c>
      <c r="H959" s="149" t="s">
        <v>1</v>
      </c>
      <c r="I959" s="151"/>
      <c r="L959" s="148"/>
      <c r="M959" s="152"/>
      <c r="T959" s="153"/>
      <c r="AT959" s="149" t="s">
        <v>138</v>
      </c>
      <c r="AU959" s="149" t="s">
        <v>90</v>
      </c>
      <c r="AV959" s="12" t="s">
        <v>88</v>
      </c>
      <c r="AW959" s="12" t="s">
        <v>36</v>
      </c>
      <c r="AX959" s="12" t="s">
        <v>80</v>
      </c>
      <c r="AY959" s="149" t="s">
        <v>127</v>
      </c>
    </row>
    <row r="960" spans="2:65" s="13" customFormat="1" ht="11.25">
      <c r="B960" s="154"/>
      <c r="D960" s="144" t="s">
        <v>138</v>
      </c>
      <c r="E960" s="155" t="s">
        <v>1</v>
      </c>
      <c r="F960" s="156" t="s">
        <v>88</v>
      </c>
      <c r="H960" s="157">
        <v>1</v>
      </c>
      <c r="I960" s="158"/>
      <c r="L960" s="154"/>
      <c r="M960" s="159"/>
      <c r="T960" s="160"/>
      <c r="AT960" s="155" t="s">
        <v>138</v>
      </c>
      <c r="AU960" s="155" t="s">
        <v>90</v>
      </c>
      <c r="AV960" s="13" t="s">
        <v>90</v>
      </c>
      <c r="AW960" s="13" t="s">
        <v>36</v>
      </c>
      <c r="AX960" s="13" t="s">
        <v>80</v>
      </c>
      <c r="AY960" s="155" t="s">
        <v>127</v>
      </c>
    </row>
    <row r="961" spans="2:65" s="14" customFormat="1" ht="11.25">
      <c r="B961" s="161"/>
      <c r="D961" s="144" t="s">
        <v>138</v>
      </c>
      <c r="E961" s="162" t="s">
        <v>1</v>
      </c>
      <c r="F961" s="163" t="s">
        <v>151</v>
      </c>
      <c r="H961" s="164">
        <v>1</v>
      </c>
      <c r="I961" s="165"/>
      <c r="L961" s="161"/>
      <c r="M961" s="166"/>
      <c r="T961" s="167"/>
      <c r="AT961" s="162" t="s">
        <v>138</v>
      </c>
      <c r="AU961" s="162" t="s">
        <v>90</v>
      </c>
      <c r="AV961" s="14" t="s">
        <v>134</v>
      </c>
      <c r="AW961" s="14" t="s">
        <v>36</v>
      </c>
      <c r="AX961" s="14" t="s">
        <v>88</v>
      </c>
      <c r="AY961" s="162" t="s">
        <v>127</v>
      </c>
    </row>
    <row r="962" spans="2:65" s="1" customFormat="1" ht="21.75" customHeight="1">
      <c r="B962" s="31"/>
      <c r="C962" s="131" t="s">
        <v>717</v>
      </c>
      <c r="D962" s="131" t="s">
        <v>129</v>
      </c>
      <c r="E962" s="132" t="s">
        <v>718</v>
      </c>
      <c r="F962" s="133" t="s">
        <v>719</v>
      </c>
      <c r="G962" s="134" t="s">
        <v>239</v>
      </c>
      <c r="H962" s="135">
        <v>3</v>
      </c>
      <c r="I962" s="136"/>
      <c r="J962" s="137">
        <f>ROUND(I962*H962,2)</f>
        <v>0</v>
      </c>
      <c r="K962" s="133" t="s">
        <v>133</v>
      </c>
      <c r="L962" s="31"/>
      <c r="M962" s="138" t="s">
        <v>1</v>
      </c>
      <c r="N962" s="139" t="s">
        <v>45</v>
      </c>
      <c r="P962" s="140">
        <f>O962*H962</f>
        <v>0</v>
      </c>
      <c r="Q962" s="140">
        <v>0</v>
      </c>
      <c r="R962" s="140">
        <f>Q962*H962</f>
        <v>0</v>
      </c>
      <c r="S962" s="140">
        <v>7.6800000000000002E-3</v>
      </c>
      <c r="T962" s="141">
        <f>S962*H962</f>
        <v>2.3040000000000001E-2</v>
      </c>
      <c r="AR962" s="142" t="s">
        <v>134</v>
      </c>
      <c r="AT962" s="142" t="s">
        <v>129</v>
      </c>
      <c r="AU962" s="142" t="s">
        <v>90</v>
      </c>
      <c r="AY962" s="16" t="s">
        <v>127</v>
      </c>
      <c r="BE962" s="143">
        <f>IF(N962="základní",J962,0)</f>
        <v>0</v>
      </c>
      <c r="BF962" s="143">
        <f>IF(N962="snížená",J962,0)</f>
        <v>0</v>
      </c>
      <c r="BG962" s="143">
        <f>IF(N962="zákl. přenesená",J962,0)</f>
        <v>0</v>
      </c>
      <c r="BH962" s="143">
        <f>IF(N962="sníž. přenesená",J962,0)</f>
        <v>0</v>
      </c>
      <c r="BI962" s="143">
        <f>IF(N962="nulová",J962,0)</f>
        <v>0</v>
      </c>
      <c r="BJ962" s="16" t="s">
        <v>88</v>
      </c>
      <c r="BK962" s="143">
        <f>ROUND(I962*H962,2)</f>
        <v>0</v>
      </c>
      <c r="BL962" s="16" t="s">
        <v>134</v>
      </c>
      <c r="BM962" s="142" t="s">
        <v>720</v>
      </c>
    </row>
    <row r="963" spans="2:65" s="1" customFormat="1" ht="19.5">
      <c r="B963" s="31"/>
      <c r="D963" s="144" t="s">
        <v>136</v>
      </c>
      <c r="F963" s="145" t="s">
        <v>721</v>
      </c>
      <c r="I963" s="146"/>
      <c r="L963" s="31"/>
      <c r="M963" s="147"/>
      <c r="T963" s="55"/>
      <c r="AT963" s="16" t="s">
        <v>136</v>
      </c>
      <c r="AU963" s="16" t="s">
        <v>90</v>
      </c>
    </row>
    <row r="964" spans="2:65" s="12" customFormat="1" ht="11.25">
      <c r="B964" s="148"/>
      <c r="D964" s="144" t="s">
        <v>138</v>
      </c>
      <c r="E964" s="149" t="s">
        <v>1</v>
      </c>
      <c r="F964" s="150" t="s">
        <v>722</v>
      </c>
      <c r="H964" s="149" t="s">
        <v>1</v>
      </c>
      <c r="I964" s="151"/>
      <c r="L964" s="148"/>
      <c r="M964" s="152"/>
      <c r="T964" s="153"/>
      <c r="AT964" s="149" t="s">
        <v>138</v>
      </c>
      <c r="AU964" s="149" t="s">
        <v>90</v>
      </c>
      <c r="AV964" s="12" t="s">
        <v>88</v>
      </c>
      <c r="AW964" s="12" t="s">
        <v>36</v>
      </c>
      <c r="AX964" s="12" t="s">
        <v>80</v>
      </c>
      <c r="AY964" s="149" t="s">
        <v>127</v>
      </c>
    </row>
    <row r="965" spans="2:65" s="13" customFormat="1" ht="11.25">
      <c r="B965" s="154"/>
      <c r="D965" s="144" t="s">
        <v>138</v>
      </c>
      <c r="E965" s="155" t="s">
        <v>1</v>
      </c>
      <c r="F965" s="156" t="s">
        <v>152</v>
      </c>
      <c r="H965" s="157">
        <v>3</v>
      </c>
      <c r="I965" s="158"/>
      <c r="L965" s="154"/>
      <c r="M965" s="159"/>
      <c r="T965" s="160"/>
      <c r="AT965" s="155" t="s">
        <v>138</v>
      </c>
      <c r="AU965" s="155" t="s">
        <v>90</v>
      </c>
      <c r="AV965" s="13" t="s">
        <v>90</v>
      </c>
      <c r="AW965" s="13" t="s">
        <v>36</v>
      </c>
      <c r="AX965" s="13" t="s">
        <v>88</v>
      </c>
      <c r="AY965" s="155" t="s">
        <v>127</v>
      </c>
    </row>
    <row r="966" spans="2:65" s="1" customFormat="1" ht="16.5" customHeight="1">
      <c r="B966" s="31"/>
      <c r="C966" s="131" t="s">
        <v>723</v>
      </c>
      <c r="D966" s="131" t="s">
        <v>129</v>
      </c>
      <c r="E966" s="132" t="s">
        <v>724</v>
      </c>
      <c r="F966" s="133" t="s">
        <v>725</v>
      </c>
      <c r="G966" s="134" t="s">
        <v>239</v>
      </c>
      <c r="H966" s="135">
        <v>3</v>
      </c>
      <c r="I966" s="136"/>
      <c r="J966" s="137">
        <f>ROUND(I966*H966,2)</f>
        <v>0</v>
      </c>
      <c r="K966" s="133" t="s">
        <v>1</v>
      </c>
      <c r="L966" s="31"/>
      <c r="M966" s="138" t="s">
        <v>1</v>
      </c>
      <c r="N966" s="139" t="s">
        <v>45</v>
      </c>
      <c r="P966" s="140">
        <f>O966*H966</f>
        <v>0</v>
      </c>
      <c r="Q966" s="140">
        <v>0</v>
      </c>
      <c r="R966" s="140">
        <f>Q966*H966</f>
        <v>0</v>
      </c>
      <c r="S966" s="140">
        <v>7.6800000000000002E-3</v>
      </c>
      <c r="T966" s="141">
        <f>S966*H966</f>
        <v>2.3040000000000001E-2</v>
      </c>
      <c r="AR966" s="142" t="s">
        <v>134</v>
      </c>
      <c r="AT966" s="142" t="s">
        <v>129</v>
      </c>
      <c r="AU966" s="142" t="s">
        <v>90</v>
      </c>
      <c r="AY966" s="16" t="s">
        <v>127</v>
      </c>
      <c r="BE966" s="143">
        <f>IF(N966="základní",J966,0)</f>
        <v>0</v>
      </c>
      <c r="BF966" s="143">
        <f>IF(N966="snížená",J966,0)</f>
        <v>0</v>
      </c>
      <c r="BG966" s="143">
        <f>IF(N966="zákl. přenesená",J966,0)</f>
        <v>0</v>
      </c>
      <c r="BH966" s="143">
        <f>IF(N966="sníž. přenesená",J966,0)</f>
        <v>0</v>
      </c>
      <c r="BI966" s="143">
        <f>IF(N966="nulová",J966,0)</f>
        <v>0</v>
      </c>
      <c r="BJ966" s="16" t="s">
        <v>88</v>
      </c>
      <c r="BK966" s="143">
        <f>ROUND(I966*H966,2)</f>
        <v>0</v>
      </c>
      <c r="BL966" s="16" t="s">
        <v>134</v>
      </c>
      <c r="BM966" s="142" t="s">
        <v>726</v>
      </c>
    </row>
    <row r="967" spans="2:65" s="1" customFormat="1" ht="19.5">
      <c r="B967" s="31"/>
      <c r="D967" s="144" t="s">
        <v>136</v>
      </c>
      <c r="F967" s="145" t="s">
        <v>721</v>
      </c>
      <c r="I967" s="146"/>
      <c r="L967" s="31"/>
      <c r="M967" s="147"/>
      <c r="T967" s="55"/>
      <c r="AT967" s="16" t="s">
        <v>136</v>
      </c>
      <c r="AU967" s="16" t="s">
        <v>90</v>
      </c>
    </row>
    <row r="968" spans="2:65" s="12" customFormat="1" ht="11.25">
      <c r="B968" s="148"/>
      <c r="D968" s="144" t="s">
        <v>138</v>
      </c>
      <c r="E968" s="149" t="s">
        <v>1</v>
      </c>
      <c r="F968" s="150" t="s">
        <v>722</v>
      </c>
      <c r="H968" s="149" t="s">
        <v>1</v>
      </c>
      <c r="I968" s="151"/>
      <c r="L968" s="148"/>
      <c r="M968" s="152"/>
      <c r="T968" s="153"/>
      <c r="AT968" s="149" t="s">
        <v>138</v>
      </c>
      <c r="AU968" s="149" t="s">
        <v>90</v>
      </c>
      <c r="AV968" s="12" t="s">
        <v>88</v>
      </c>
      <c r="AW968" s="12" t="s">
        <v>36</v>
      </c>
      <c r="AX968" s="12" t="s">
        <v>80</v>
      </c>
      <c r="AY968" s="149" t="s">
        <v>127</v>
      </c>
    </row>
    <row r="969" spans="2:65" s="13" customFormat="1" ht="11.25">
      <c r="B969" s="154"/>
      <c r="D969" s="144" t="s">
        <v>138</v>
      </c>
      <c r="E969" s="155" t="s">
        <v>1</v>
      </c>
      <c r="F969" s="156" t="s">
        <v>152</v>
      </c>
      <c r="H969" s="157">
        <v>3</v>
      </c>
      <c r="I969" s="158"/>
      <c r="L969" s="154"/>
      <c r="M969" s="159"/>
      <c r="T969" s="160"/>
      <c r="AT969" s="155" t="s">
        <v>138</v>
      </c>
      <c r="AU969" s="155" t="s">
        <v>90</v>
      </c>
      <c r="AV969" s="13" t="s">
        <v>90</v>
      </c>
      <c r="AW969" s="13" t="s">
        <v>36</v>
      </c>
      <c r="AX969" s="13" t="s">
        <v>88</v>
      </c>
      <c r="AY969" s="155" t="s">
        <v>127</v>
      </c>
    </row>
    <row r="970" spans="2:65" s="1" customFormat="1" ht="21.75" customHeight="1">
      <c r="B970" s="31"/>
      <c r="C970" s="131" t="s">
        <v>727</v>
      </c>
      <c r="D970" s="131" t="s">
        <v>129</v>
      </c>
      <c r="E970" s="132" t="s">
        <v>728</v>
      </c>
      <c r="F970" s="133" t="s">
        <v>729</v>
      </c>
      <c r="G970" s="134" t="s">
        <v>239</v>
      </c>
      <c r="H970" s="135">
        <v>3</v>
      </c>
      <c r="I970" s="136"/>
      <c r="J970" s="137">
        <f>ROUND(I970*H970,2)</f>
        <v>0</v>
      </c>
      <c r="K970" s="133" t="s">
        <v>133</v>
      </c>
      <c r="L970" s="31"/>
      <c r="M970" s="138" t="s">
        <v>1</v>
      </c>
      <c r="N970" s="139" t="s">
        <v>45</v>
      </c>
      <c r="P970" s="140">
        <f>O970*H970</f>
        <v>0</v>
      </c>
      <c r="Q970" s="140">
        <v>1.6199999999999999E-3</v>
      </c>
      <c r="R970" s="140">
        <f>Q970*H970</f>
        <v>4.8599999999999997E-3</v>
      </c>
      <c r="S970" s="140">
        <v>0</v>
      </c>
      <c r="T970" s="141">
        <f>S970*H970</f>
        <v>0</v>
      </c>
      <c r="AR970" s="142" t="s">
        <v>134</v>
      </c>
      <c r="AT970" s="142" t="s">
        <v>129</v>
      </c>
      <c r="AU970" s="142" t="s">
        <v>90</v>
      </c>
      <c r="AY970" s="16" t="s">
        <v>127</v>
      </c>
      <c r="BE970" s="143">
        <f>IF(N970="základní",J970,0)</f>
        <v>0</v>
      </c>
      <c r="BF970" s="143">
        <f>IF(N970="snížená",J970,0)</f>
        <v>0</v>
      </c>
      <c r="BG970" s="143">
        <f>IF(N970="zákl. přenesená",J970,0)</f>
        <v>0</v>
      </c>
      <c r="BH970" s="143">
        <f>IF(N970="sníž. přenesená",J970,0)</f>
        <v>0</v>
      </c>
      <c r="BI970" s="143">
        <f>IF(N970="nulová",J970,0)</f>
        <v>0</v>
      </c>
      <c r="BJ970" s="16" t="s">
        <v>88</v>
      </c>
      <c r="BK970" s="143">
        <f>ROUND(I970*H970,2)</f>
        <v>0</v>
      </c>
      <c r="BL970" s="16" t="s">
        <v>134</v>
      </c>
      <c r="BM970" s="142" t="s">
        <v>730</v>
      </c>
    </row>
    <row r="971" spans="2:65" s="1" customFormat="1" ht="11.25">
      <c r="B971" s="31"/>
      <c r="D971" s="144" t="s">
        <v>136</v>
      </c>
      <c r="F971" s="145" t="s">
        <v>729</v>
      </c>
      <c r="I971" s="146"/>
      <c r="L971" s="31"/>
      <c r="M971" s="147"/>
      <c r="T971" s="55"/>
      <c r="AT971" s="16" t="s">
        <v>136</v>
      </c>
      <c r="AU971" s="16" t="s">
        <v>90</v>
      </c>
    </row>
    <row r="972" spans="2:65" s="12" customFormat="1" ht="11.25">
      <c r="B972" s="148"/>
      <c r="D972" s="144" t="s">
        <v>138</v>
      </c>
      <c r="E972" s="149" t="s">
        <v>1</v>
      </c>
      <c r="F972" s="150" t="s">
        <v>505</v>
      </c>
      <c r="H972" s="149" t="s">
        <v>1</v>
      </c>
      <c r="I972" s="151"/>
      <c r="L972" s="148"/>
      <c r="M972" s="152"/>
      <c r="T972" s="153"/>
      <c r="AT972" s="149" t="s">
        <v>138</v>
      </c>
      <c r="AU972" s="149" t="s">
        <v>90</v>
      </c>
      <c r="AV972" s="12" t="s">
        <v>88</v>
      </c>
      <c r="AW972" s="12" t="s">
        <v>36</v>
      </c>
      <c r="AX972" s="12" t="s">
        <v>80</v>
      </c>
      <c r="AY972" s="149" t="s">
        <v>127</v>
      </c>
    </row>
    <row r="973" spans="2:65" s="12" customFormat="1" ht="11.25">
      <c r="B973" s="148"/>
      <c r="D973" s="144" t="s">
        <v>138</v>
      </c>
      <c r="E973" s="149" t="s">
        <v>1</v>
      </c>
      <c r="F973" s="150" t="s">
        <v>158</v>
      </c>
      <c r="H973" s="149" t="s">
        <v>1</v>
      </c>
      <c r="I973" s="151"/>
      <c r="L973" s="148"/>
      <c r="M973" s="152"/>
      <c r="T973" s="153"/>
      <c r="AT973" s="149" t="s">
        <v>138</v>
      </c>
      <c r="AU973" s="149" t="s">
        <v>90</v>
      </c>
      <c r="AV973" s="12" t="s">
        <v>88</v>
      </c>
      <c r="AW973" s="12" t="s">
        <v>36</v>
      </c>
      <c r="AX973" s="12" t="s">
        <v>80</v>
      </c>
      <c r="AY973" s="149" t="s">
        <v>127</v>
      </c>
    </row>
    <row r="974" spans="2:65" s="13" customFormat="1" ht="11.25">
      <c r="B974" s="154"/>
      <c r="D974" s="144" t="s">
        <v>138</v>
      </c>
      <c r="E974" s="155" t="s">
        <v>1</v>
      </c>
      <c r="F974" s="156" t="s">
        <v>88</v>
      </c>
      <c r="H974" s="157">
        <v>1</v>
      </c>
      <c r="I974" s="158"/>
      <c r="L974" s="154"/>
      <c r="M974" s="159"/>
      <c r="T974" s="160"/>
      <c r="AT974" s="155" t="s">
        <v>138</v>
      </c>
      <c r="AU974" s="155" t="s">
        <v>90</v>
      </c>
      <c r="AV974" s="13" t="s">
        <v>90</v>
      </c>
      <c r="AW974" s="13" t="s">
        <v>36</v>
      </c>
      <c r="AX974" s="13" t="s">
        <v>80</v>
      </c>
      <c r="AY974" s="155" t="s">
        <v>127</v>
      </c>
    </row>
    <row r="975" spans="2:65" s="12" customFormat="1" ht="11.25">
      <c r="B975" s="148"/>
      <c r="D975" s="144" t="s">
        <v>138</v>
      </c>
      <c r="E975" s="149" t="s">
        <v>1</v>
      </c>
      <c r="F975" s="150" t="s">
        <v>162</v>
      </c>
      <c r="H975" s="149" t="s">
        <v>1</v>
      </c>
      <c r="I975" s="151"/>
      <c r="L975" s="148"/>
      <c r="M975" s="152"/>
      <c r="T975" s="153"/>
      <c r="AT975" s="149" t="s">
        <v>138</v>
      </c>
      <c r="AU975" s="149" t="s">
        <v>90</v>
      </c>
      <c r="AV975" s="12" t="s">
        <v>88</v>
      </c>
      <c r="AW975" s="12" t="s">
        <v>36</v>
      </c>
      <c r="AX975" s="12" t="s">
        <v>80</v>
      </c>
      <c r="AY975" s="149" t="s">
        <v>127</v>
      </c>
    </row>
    <row r="976" spans="2:65" s="13" customFormat="1" ht="11.25">
      <c r="B976" s="154"/>
      <c r="D976" s="144" t="s">
        <v>138</v>
      </c>
      <c r="E976" s="155" t="s">
        <v>1</v>
      </c>
      <c r="F976" s="156" t="s">
        <v>88</v>
      </c>
      <c r="H976" s="157">
        <v>1</v>
      </c>
      <c r="I976" s="158"/>
      <c r="L976" s="154"/>
      <c r="M976" s="159"/>
      <c r="T976" s="160"/>
      <c r="AT976" s="155" t="s">
        <v>138</v>
      </c>
      <c r="AU976" s="155" t="s">
        <v>90</v>
      </c>
      <c r="AV976" s="13" t="s">
        <v>90</v>
      </c>
      <c r="AW976" s="13" t="s">
        <v>36</v>
      </c>
      <c r="AX976" s="13" t="s">
        <v>80</v>
      </c>
      <c r="AY976" s="155" t="s">
        <v>127</v>
      </c>
    </row>
    <row r="977" spans="2:65" s="12" customFormat="1" ht="11.25">
      <c r="B977" s="148"/>
      <c r="D977" s="144" t="s">
        <v>138</v>
      </c>
      <c r="E977" s="149" t="s">
        <v>1</v>
      </c>
      <c r="F977" s="150" t="s">
        <v>298</v>
      </c>
      <c r="H977" s="149" t="s">
        <v>1</v>
      </c>
      <c r="I977" s="151"/>
      <c r="L977" s="148"/>
      <c r="M977" s="152"/>
      <c r="T977" s="153"/>
      <c r="AT977" s="149" t="s">
        <v>138</v>
      </c>
      <c r="AU977" s="149" t="s">
        <v>90</v>
      </c>
      <c r="AV977" s="12" t="s">
        <v>88</v>
      </c>
      <c r="AW977" s="12" t="s">
        <v>36</v>
      </c>
      <c r="AX977" s="12" t="s">
        <v>80</v>
      </c>
      <c r="AY977" s="149" t="s">
        <v>127</v>
      </c>
    </row>
    <row r="978" spans="2:65" s="13" customFormat="1" ht="11.25">
      <c r="B978" s="154"/>
      <c r="D978" s="144" t="s">
        <v>138</v>
      </c>
      <c r="E978" s="155" t="s">
        <v>1</v>
      </c>
      <c r="F978" s="156" t="s">
        <v>88</v>
      </c>
      <c r="H978" s="157">
        <v>1</v>
      </c>
      <c r="I978" s="158"/>
      <c r="L978" s="154"/>
      <c r="M978" s="159"/>
      <c r="T978" s="160"/>
      <c r="AT978" s="155" t="s">
        <v>138</v>
      </c>
      <c r="AU978" s="155" t="s">
        <v>90</v>
      </c>
      <c r="AV978" s="13" t="s">
        <v>90</v>
      </c>
      <c r="AW978" s="13" t="s">
        <v>36</v>
      </c>
      <c r="AX978" s="13" t="s">
        <v>80</v>
      </c>
      <c r="AY978" s="155" t="s">
        <v>127</v>
      </c>
    </row>
    <row r="979" spans="2:65" s="14" customFormat="1" ht="11.25">
      <c r="B979" s="161"/>
      <c r="D979" s="144" t="s">
        <v>138</v>
      </c>
      <c r="E979" s="162" t="s">
        <v>1</v>
      </c>
      <c r="F979" s="163" t="s">
        <v>151</v>
      </c>
      <c r="H979" s="164">
        <v>3</v>
      </c>
      <c r="I979" s="165"/>
      <c r="L979" s="161"/>
      <c r="M979" s="166"/>
      <c r="T979" s="167"/>
      <c r="AT979" s="162" t="s">
        <v>138</v>
      </c>
      <c r="AU979" s="162" t="s">
        <v>90</v>
      </c>
      <c r="AV979" s="14" t="s">
        <v>134</v>
      </c>
      <c r="AW979" s="14" t="s">
        <v>36</v>
      </c>
      <c r="AX979" s="14" t="s">
        <v>88</v>
      </c>
      <c r="AY979" s="162" t="s">
        <v>127</v>
      </c>
    </row>
    <row r="980" spans="2:65" s="1" customFormat="1" ht="24.2" customHeight="1">
      <c r="B980" s="31"/>
      <c r="C980" s="168" t="s">
        <v>731</v>
      </c>
      <c r="D980" s="168" t="s">
        <v>352</v>
      </c>
      <c r="E980" s="169" t="s">
        <v>732</v>
      </c>
      <c r="F980" s="170" t="s">
        <v>733</v>
      </c>
      <c r="G980" s="171" t="s">
        <v>239</v>
      </c>
      <c r="H980" s="172">
        <v>3</v>
      </c>
      <c r="I980" s="173"/>
      <c r="J980" s="174">
        <f>ROUND(I980*H980,2)</f>
        <v>0</v>
      </c>
      <c r="K980" s="170" t="s">
        <v>1</v>
      </c>
      <c r="L980" s="175"/>
      <c r="M980" s="176" t="s">
        <v>1</v>
      </c>
      <c r="N980" s="177" t="s">
        <v>45</v>
      </c>
      <c r="P980" s="140">
        <f>O980*H980</f>
        <v>0</v>
      </c>
      <c r="Q980" s="140">
        <v>1.6199999999999999E-2</v>
      </c>
      <c r="R980" s="140">
        <f>Q980*H980</f>
        <v>4.8599999999999997E-2</v>
      </c>
      <c r="S980" s="140">
        <v>0</v>
      </c>
      <c r="T980" s="141">
        <f>S980*H980</f>
        <v>0</v>
      </c>
      <c r="AR980" s="142" t="s">
        <v>189</v>
      </c>
      <c r="AT980" s="142" t="s">
        <v>352</v>
      </c>
      <c r="AU980" s="142" t="s">
        <v>90</v>
      </c>
      <c r="AY980" s="16" t="s">
        <v>127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6" t="s">
        <v>88</v>
      </c>
      <c r="BK980" s="143">
        <f>ROUND(I980*H980,2)</f>
        <v>0</v>
      </c>
      <c r="BL980" s="16" t="s">
        <v>134</v>
      </c>
      <c r="BM980" s="142" t="s">
        <v>734</v>
      </c>
    </row>
    <row r="981" spans="2:65" s="1" customFormat="1" ht="11.25">
      <c r="B981" s="31"/>
      <c r="D981" s="144" t="s">
        <v>136</v>
      </c>
      <c r="F981" s="145" t="s">
        <v>733</v>
      </c>
      <c r="I981" s="146"/>
      <c r="L981" s="31"/>
      <c r="M981" s="147"/>
      <c r="T981" s="55"/>
      <c r="AT981" s="16" t="s">
        <v>136</v>
      </c>
      <c r="AU981" s="16" t="s">
        <v>90</v>
      </c>
    </row>
    <row r="982" spans="2:65" s="12" customFormat="1" ht="11.25">
      <c r="B982" s="148"/>
      <c r="D982" s="144" t="s">
        <v>138</v>
      </c>
      <c r="E982" s="149" t="s">
        <v>1</v>
      </c>
      <c r="F982" s="150" t="s">
        <v>505</v>
      </c>
      <c r="H982" s="149" t="s">
        <v>1</v>
      </c>
      <c r="I982" s="151"/>
      <c r="L982" s="148"/>
      <c r="M982" s="152"/>
      <c r="T982" s="153"/>
      <c r="AT982" s="149" t="s">
        <v>138</v>
      </c>
      <c r="AU982" s="149" t="s">
        <v>90</v>
      </c>
      <c r="AV982" s="12" t="s">
        <v>88</v>
      </c>
      <c r="AW982" s="12" t="s">
        <v>36</v>
      </c>
      <c r="AX982" s="12" t="s">
        <v>80</v>
      </c>
      <c r="AY982" s="149" t="s">
        <v>127</v>
      </c>
    </row>
    <row r="983" spans="2:65" s="12" customFormat="1" ht="11.25">
      <c r="B983" s="148"/>
      <c r="D983" s="144" t="s">
        <v>138</v>
      </c>
      <c r="E983" s="149" t="s">
        <v>1</v>
      </c>
      <c r="F983" s="150" t="s">
        <v>158</v>
      </c>
      <c r="H983" s="149" t="s">
        <v>1</v>
      </c>
      <c r="I983" s="151"/>
      <c r="L983" s="148"/>
      <c r="M983" s="152"/>
      <c r="T983" s="153"/>
      <c r="AT983" s="149" t="s">
        <v>138</v>
      </c>
      <c r="AU983" s="149" t="s">
        <v>90</v>
      </c>
      <c r="AV983" s="12" t="s">
        <v>88</v>
      </c>
      <c r="AW983" s="12" t="s">
        <v>36</v>
      </c>
      <c r="AX983" s="12" t="s">
        <v>80</v>
      </c>
      <c r="AY983" s="149" t="s">
        <v>127</v>
      </c>
    </row>
    <row r="984" spans="2:65" s="13" customFormat="1" ht="11.25">
      <c r="B984" s="154"/>
      <c r="D984" s="144" t="s">
        <v>138</v>
      </c>
      <c r="E984" s="155" t="s">
        <v>1</v>
      </c>
      <c r="F984" s="156" t="s">
        <v>88</v>
      </c>
      <c r="H984" s="157">
        <v>1</v>
      </c>
      <c r="I984" s="158"/>
      <c r="L984" s="154"/>
      <c r="M984" s="159"/>
      <c r="T984" s="160"/>
      <c r="AT984" s="155" t="s">
        <v>138</v>
      </c>
      <c r="AU984" s="155" t="s">
        <v>90</v>
      </c>
      <c r="AV984" s="13" t="s">
        <v>90</v>
      </c>
      <c r="AW984" s="13" t="s">
        <v>36</v>
      </c>
      <c r="AX984" s="13" t="s">
        <v>80</v>
      </c>
      <c r="AY984" s="155" t="s">
        <v>127</v>
      </c>
    </row>
    <row r="985" spans="2:65" s="12" customFormat="1" ht="11.25">
      <c r="B985" s="148"/>
      <c r="D985" s="144" t="s">
        <v>138</v>
      </c>
      <c r="E985" s="149" t="s">
        <v>1</v>
      </c>
      <c r="F985" s="150" t="s">
        <v>162</v>
      </c>
      <c r="H985" s="149" t="s">
        <v>1</v>
      </c>
      <c r="I985" s="151"/>
      <c r="L985" s="148"/>
      <c r="M985" s="152"/>
      <c r="T985" s="153"/>
      <c r="AT985" s="149" t="s">
        <v>138</v>
      </c>
      <c r="AU985" s="149" t="s">
        <v>90</v>
      </c>
      <c r="AV985" s="12" t="s">
        <v>88</v>
      </c>
      <c r="AW985" s="12" t="s">
        <v>36</v>
      </c>
      <c r="AX985" s="12" t="s">
        <v>80</v>
      </c>
      <c r="AY985" s="149" t="s">
        <v>127</v>
      </c>
    </row>
    <row r="986" spans="2:65" s="13" customFormat="1" ht="11.25">
      <c r="B986" s="154"/>
      <c r="D986" s="144" t="s">
        <v>138</v>
      </c>
      <c r="E986" s="155" t="s">
        <v>1</v>
      </c>
      <c r="F986" s="156" t="s">
        <v>88</v>
      </c>
      <c r="H986" s="157">
        <v>1</v>
      </c>
      <c r="I986" s="158"/>
      <c r="L986" s="154"/>
      <c r="M986" s="159"/>
      <c r="T986" s="160"/>
      <c r="AT986" s="155" t="s">
        <v>138</v>
      </c>
      <c r="AU986" s="155" t="s">
        <v>90</v>
      </c>
      <c r="AV986" s="13" t="s">
        <v>90</v>
      </c>
      <c r="AW986" s="13" t="s">
        <v>36</v>
      </c>
      <c r="AX986" s="13" t="s">
        <v>80</v>
      </c>
      <c r="AY986" s="155" t="s">
        <v>127</v>
      </c>
    </row>
    <row r="987" spans="2:65" s="12" customFormat="1" ht="11.25">
      <c r="B987" s="148"/>
      <c r="D987" s="144" t="s">
        <v>138</v>
      </c>
      <c r="E987" s="149" t="s">
        <v>1</v>
      </c>
      <c r="F987" s="150" t="s">
        <v>298</v>
      </c>
      <c r="H987" s="149" t="s">
        <v>1</v>
      </c>
      <c r="I987" s="151"/>
      <c r="L987" s="148"/>
      <c r="M987" s="152"/>
      <c r="T987" s="153"/>
      <c r="AT987" s="149" t="s">
        <v>138</v>
      </c>
      <c r="AU987" s="149" t="s">
        <v>90</v>
      </c>
      <c r="AV987" s="12" t="s">
        <v>88</v>
      </c>
      <c r="AW987" s="12" t="s">
        <v>36</v>
      </c>
      <c r="AX987" s="12" t="s">
        <v>80</v>
      </c>
      <c r="AY987" s="149" t="s">
        <v>127</v>
      </c>
    </row>
    <row r="988" spans="2:65" s="13" customFormat="1" ht="11.25">
      <c r="B988" s="154"/>
      <c r="D988" s="144" t="s">
        <v>138</v>
      </c>
      <c r="E988" s="155" t="s">
        <v>1</v>
      </c>
      <c r="F988" s="156" t="s">
        <v>88</v>
      </c>
      <c r="H988" s="157">
        <v>1</v>
      </c>
      <c r="I988" s="158"/>
      <c r="L988" s="154"/>
      <c r="M988" s="159"/>
      <c r="T988" s="160"/>
      <c r="AT988" s="155" t="s">
        <v>138</v>
      </c>
      <c r="AU988" s="155" t="s">
        <v>90</v>
      </c>
      <c r="AV988" s="13" t="s">
        <v>90</v>
      </c>
      <c r="AW988" s="13" t="s">
        <v>36</v>
      </c>
      <c r="AX988" s="13" t="s">
        <v>80</v>
      </c>
      <c r="AY988" s="155" t="s">
        <v>127</v>
      </c>
    </row>
    <row r="989" spans="2:65" s="14" customFormat="1" ht="11.25">
      <c r="B989" s="161"/>
      <c r="D989" s="144" t="s">
        <v>138</v>
      </c>
      <c r="E989" s="162" t="s">
        <v>1</v>
      </c>
      <c r="F989" s="163" t="s">
        <v>151</v>
      </c>
      <c r="H989" s="164">
        <v>3</v>
      </c>
      <c r="I989" s="165"/>
      <c r="L989" s="161"/>
      <c r="M989" s="166"/>
      <c r="T989" s="167"/>
      <c r="AT989" s="162" t="s">
        <v>138</v>
      </c>
      <c r="AU989" s="162" t="s">
        <v>90</v>
      </c>
      <c r="AV989" s="14" t="s">
        <v>134</v>
      </c>
      <c r="AW989" s="14" t="s">
        <v>36</v>
      </c>
      <c r="AX989" s="14" t="s">
        <v>88</v>
      </c>
      <c r="AY989" s="162" t="s">
        <v>127</v>
      </c>
    </row>
    <row r="990" spans="2:65" s="1" customFormat="1" ht="24.2" customHeight="1">
      <c r="B990" s="31"/>
      <c r="C990" s="168" t="s">
        <v>735</v>
      </c>
      <c r="D990" s="168" t="s">
        <v>352</v>
      </c>
      <c r="E990" s="169" t="s">
        <v>736</v>
      </c>
      <c r="F990" s="170" t="s">
        <v>737</v>
      </c>
      <c r="G990" s="171" t="s">
        <v>738</v>
      </c>
      <c r="H990" s="172">
        <v>3</v>
      </c>
      <c r="I990" s="173"/>
      <c r="J990" s="174">
        <f>ROUND(I990*H990,2)</f>
        <v>0</v>
      </c>
      <c r="K990" s="170" t="s">
        <v>1</v>
      </c>
      <c r="L990" s="175"/>
      <c r="M990" s="176" t="s">
        <v>1</v>
      </c>
      <c r="N990" s="177" t="s">
        <v>45</v>
      </c>
      <c r="P990" s="140">
        <f>O990*H990</f>
        <v>0</v>
      </c>
      <c r="Q990" s="140">
        <v>7.3</v>
      </c>
      <c r="R990" s="140">
        <f>Q990*H990</f>
        <v>21.9</v>
      </c>
      <c r="S990" s="140">
        <v>0</v>
      </c>
      <c r="T990" s="141">
        <f>S990*H990</f>
        <v>0</v>
      </c>
      <c r="AR990" s="142" t="s">
        <v>189</v>
      </c>
      <c r="AT990" s="142" t="s">
        <v>352</v>
      </c>
      <c r="AU990" s="142" t="s">
        <v>90</v>
      </c>
      <c r="AY990" s="16" t="s">
        <v>127</v>
      </c>
      <c r="BE990" s="143">
        <f>IF(N990="základní",J990,0)</f>
        <v>0</v>
      </c>
      <c r="BF990" s="143">
        <f>IF(N990="snížená",J990,0)</f>
        <v>0</v>
      </c>
      <c r="BG990" s="143">
        <f>IF(N990="zákl. přenesená",J990,0)</f>
        <v>0</v>
      </c>
      <c r="BH990" s="143">
        <f>IF(N990="sníž. přenesená",J990,0)</f>
        <v>0</v>
      </c>
      <c r="BI990" s="143">
        <f>IF(N990="nulová",J990,0)</f>
        <v>0</v>
      </c>
      <c r="BJ990" s="16" t="s">
        <v>88</v>
      </c>
      <c r="BK990" s="143">
        <f>ROUND(I990*H990,2)</f>
        <v>0</v>
      </c>
      <c r="BL990" s="16" t="s">
        <v>134</v>
      </c>
      <c r="BM990" s="142" t="s">
        <v>739</v>
      </c>
    </row>
    <row r="991" spans="2:65" s="1" customFormat="1" ht="11.25">
      <c r="B991" s="31"/>
      <c r="D991" s="144" t="s">
        <v>136</v>
      </c>
      <c r="F991" s="145" t="s">
        <v>737</v>
      </c>
      <c r="I991" s="146"/>
      <c r="L991" s="31"/>
      <c r="M991" s="147"/>
      <c r="T991" s="55"/>
      <c r="AT991" s="16" t="s">
        <v>136</v>
      </c>
      <c r="AU991" s="16" t="s">
        <v>90</v>
      </c>
    </row>
    <row r="992" spans="2:65" s="12" customFormat="1" ht="11.25">
      <c r="B992" s="148"/>
      <c r="D992" s="144" t="s">
        <v>138</v>
      </c>
      <c r="E992" s="149" t="s">
        <v>1</v>
      </c>
      <c r="F992" s="150" t="s">
        <v>505</v>
      </c>
      <c r="H992" s="149" t="s">
        <v>1</v>
      </c>
      <c r="I992" s="151"/>
      <c r="L992" s="148"/>
      <c r="M992" s="152"/>
      <c r="T992" s="153"/>
      <c r="AT992" s="149" t="s">
        <v>138</v>
      </c>
      <c r="AU992" s="149" t="s">
        <v>90</v>
      </c>
      <c r="AV992" s="12" t="s">
        <v>88</v>
      </c>
      <c r="AW992" s="12" t="s">
        <v>36</v>
      </c>
      <c r="AX992" s="12" t="s">
        <v>80</v>
      </c>
      <c r="AY992" s="149" t="s">
        <v>127</v>
      </c>
    </row>
    <row r="993" spans="2:65" s="12" customFormat="1" ht="11.25">
      <c r="B993" s="148"/>
      <c r="D993" s="144" t="s">
        <v>138</v>
      </c>
      <c r="E993" s="149" t="s">
        <v>1</v>
      </c>
      <c r="F993" s="150" t="s">
        <v>158</v>
      </c>
      <c r="H993" s="149" t="s">
        <v>1</v>
      </c>
      <c r="I993" s="151"/>
      <c r="L993" s="148"/>
      <c r="M993" s="152"/>
      <c r="T993" s="153"/>
      <c r="AT993" s="149" t="s">
        <v>138</v>
      </c>
      <c r="AU993" s="149" t="s">
        <v>90</v>
      </c>
      <c r="AV993" s="12" t="s">
        <v>88</v>
      </c>
      <c r="AW993" s="12" t="s">
        <v>36</v>
      </c>
      <c r="AX993" s="12" t="s">
        <v>80</v>
      </c>
      <c r="AY993" s="149" t="s">
        <v>127</v>
      </c>
    </row>
    <row r="994" spans="2:65" s="13" customFormat="1" ht="11.25">
      <c r="B994" s="154"/>
      <c r="D994" s="144" t="s">
        <v>138</v>
      </c>
      <c r="E994" s="155" t="s">
        <v>1</v>
      </c>
      <c r="F994" s="156" t="s">
        <v>88</v>
      </c>
      <c r="H994" s="157">
        <v>1</v>
      </c>
      <c r="I994" s="158"/>
      <c r="L994" s="154"/>
      <c r="M994" s="159"/>
      <c r="T994" s="160"/>
      <c r="AT994" s="155" t="s">
        <v>138</v>
      </c>
      <c r="AU994" s="155" t="s">
        <v>90</v>
      </c>
      <c r="AV994" s="13" t="s">
        <v>90</v>
      </c>
      <c r="AW994" s="13" t="s">
        <v>36</v>
      </c>
      <c r="AX994" s="13" t="s">
        <v>80</v>
      </c>
      <c r="AY994" s="155" t="s">
        <v>127</v>
      </c>
    </row>
    <row r="995" spans="2:65" s="12" customFormat="1" ht="11.25">
      <c r="B995" s="148"/>
      <c r="D995" s="144" t="s">
        <v>138</v>
      </c>
      <c r="E995" s="149" t="s">
        <v>1</v>
      </c>
      <c r="F995" s="150" t="s">
        <v>162</v>
      </c>
      <c r="H995" s="149" t="s">
        <v>1</v>
      </c>
      <c r="I995" s="151"/>
      <c r="L995" s="148"/>
      <c r="M995" s="152"/>
      <c r="T995" s="153"/>
      <c r="AT995" s="149" t="s">
        <v>138</v>
      </c>
      <c r="AU995" s="149" t="s">
        <v>90</v>
      </c>
      <c r="AV995" s="12" t="s">
        <v>88</v>
      </c>
      <c r="AW995" s="12" t="s">
        <v>36</v>
      </c>
      <c r="AX995" s="12" t="s">
        <v>80</v>
      </c>
      <c r="AY995" s="149" t="s">
        <v>127</v>
      </c>
    </row>
    <row r="996" spans="2:65" s="13" customFormat="1" ht="11.25">
      <c r="B996" s="154"/>
      <c r="D996" s="144" t="s">
        <v>138</v>
      </c>
      <c r="E996" s="155" t="s">
        <v>1</v>
      </c>
      <c r="F996" s="156" t="s">
        <v>88</v>
      </c>
      <c r="H996" s="157">
        <v>1</v>
      </c>
      <c r="I996" s="158"/>
      <c r="L996" s="154"/>
      <c r="M996" s="159"/>
      <c r="T996" s="160"/>
      <c r="AT996" s="155" t="s">
        <v>138</v>
      </c>
      <c r="AU996" s="155" t="s">
        <v>90</v>
      </c>
      <c r="AV996" s="13" t="s">
        <v>90</v>
      </c>
      <c r="AW996" s="13" t="s">
        <v>36</v>
      </c>
      <c r="AX996" s="13" t="s">
        <v>80</v>
      </c>
      <c r="AY996" s="155" t="s">
        <v>127</v>
      </c>
    </row>
    <row r="997" spans="2:65" s="12" customFormat="1" ht="11.25">
      <c r="B997" s="148"/>
      <c r="D997" s="144" t="s">
        <v>138</v>
      </c>
      <c r="E997" s="149" t="s">
        <v>1</v>
      </c>
      <c r="F997" s="150" t="s">
        <v>298</v>
      </c>
      <c r="H997" s="149" t="s">
        <v>1</v>
      </c>
      <c r="I997" s="151"/>
      <c r="L997" s="148"/>
      <c r="M997" s="152"/>
      <c r="T997" s="153"/>
      <c r="AT997" s="149" t="s">
        <v>138</v>
      </c>
      <c r="AU997" s="149" t="s">
        <v>90</v>
      </c>
      <c r="AV997" s="12" t="s">
        <v>88</v>
      </c>
      <c r="AW997" s="12" t="s">
        <v>36</v>
      </c>
      <c r="AX997" s="12" t="s">
        <v>80</v>
      </c>
      <c r="AY997" s="149" t="s">
        <v>127</v>
      </c>
    </row>
    <row r="998" spans="2:65" s="13" customFormat="1" ht="11.25">
      <c r="B998" s="154"/>
      <c r="D998" s="144" t="s">
        <v>138</v>
      </c>
      <c r="E998" s="155" t="s">
        <v>1</v>
      </c>
      <c r="F998" s="156" t="s">
        <v>88</v>
      </c>
      <c r="H998" s="157">
        <v>1</v>
      </c>
      <c r="I998" s="158"/>
      <c r="L998" s="154"/>
      <c r="M998" s="159"/>
      <c r="T998" s="160"/>
      <c r="AT998" s="155" t="s">
        <v>138</v>
      </c>
      <c r="AU998" s="155" t="s">
        <v>90</v>
      </c>
      <c r="AV998" s="13" t="s">
        <v>90</v>
      </c>
      <c r="AW998" s="13" t="s">
        <v>36</v>
      </c>
      <c r="AX998" s="13" t="s">
        <v>80</v>
      </c>
      <c r="AY998" s="155" t="s">
        <v>127</v>
      </c>
    </row>
    <row r="999" spans="2:65" s="14" customFormat="1" ht="11.25">
      <c r="B999" s="161"/>
      <c r="D999" s="144" t="s">
        <v>138</v>
      </c>
      <c r="E999" s="162" t="s">
        <v>1</v>
      </c>
      <c r="F999" s="163" t="s">
        <v>151</v>
      </c>
      <c r="H999" s="164">
        <v>3</v>
      </c>
      <c r="I999" s="165"/>
      <c r="L999" s="161"/>
      <c r="M999" s="166"/>
      <c r="T999" s="167"/>
      <c r="AT999" s="162" t="s">
        <v>138</v>
      </c>
      <c r="AU999" s="162" t="s">
        <v>90</v>
      </c>
      <c r="AV999" s="14" t="s">
        <v>134</v>
      </c>
      <c r="AW999" s="14" t="s">
        <v>36</v>
      </c>
      <c r="AX999" s="14" t="s">
        <v>88</v>
      </c>
      <c r="AY999" s="162" t="s">
        <v>127</v>
      </c>
    </row>
    <row r="1000" spans="2:65" s="1" customFormat="1" ht="21.75" customHeight="1">
      <c r="B1000" s="31"/>
      <c r="C1000" s="131" t="s">
        <v>740</v>
      </c>
      <c r="D1000" s="131" t="s">
        <v>129</v>
      </c>
      <c r="E1000" s="132" t="s">
        <v>741</v>
      </c>
      <c r="F1000" s="133" t="s">
        <v>742</v>
      </c>
      <c r="G1000" s="134" t="s">
        <v>239</v>
      </c>
      <c r="H1000" s="135">
        <v>1</v>
      </c>
      <c r="I1000" s="136"/>
      <c r="J1000" s="137">
        <f>ROUND(I1000*H1000,2)</f>
        <v>0</v>
      </c>
      <c r="K1000" s="133" t="s">
        <v>1</v>
      </c>
      <c r="L1000" s="31"/>
      <c r="M1000" s="138" t="s">
        <v>1</v>
      </c>
      <c r="N1000" s="139" t="s">
        <v>45</v>
      </c>
      <c r="P1000" s="140">
        <f>O1000*H1000</f>
        <v>0</v>
      </c>
      <c r="Q1000" s="140">
        <v>0</v>
      </c>
      <c r="R1000" s="140">
        <f>Q1000*H1000</f>
        <v>0</v>
      </c>
      <c r="S1000" s="140">
        <v>1.7299999999999999E-2</v>
      </c>
      <c r="T1000" s="141">
        <f>S1000*H1000</f>
        <v>1.7299999999999999E-2</v>
      </c>
      <c r="AR1000" s="142" t="s">
        <v>134</v>
      </c>
      <c r="AT1000" s="142" t="s">
        <v>129</v>
      </c>
      <c r="AU1000" s="142" t="s">
        <v>90</v>
      </c>
      <c r="AY1000" s="16" t="s">
        <v>127</v>
      </c>
      <c r="BE1000" s="143">
        <f>IF(N1000="základní",J1000,0)</f>
        <v>0</v>
      </c>
      <c r="BF1000" s="143">
        <f>IF(N1000="snížená",J1000,0)</f>
        <v>0</v>
      </c>
      <c r="BG1000" s="143">
        <f>IF(N1000="zákl. přenesená",J1000,0)</f>
        <v>0</v>
      </c>
      <c r="BH1000" s="143">
        <f>IF(N1000="sníž. přenesená",J1000,0)</f>
        <v>0</v>
      </c>
      <c r="BI1000" s="143">
        <f>IF(N1000="nulová",J1000,0)</f>
        <v>0</v>
      </c>
      <c r="BJ1000" s="16" t="s">
        <v>88</v>
      </c>
      <c r="BK1000" s="143">
        <f>ROUND(I1000*H1000,2)</f>
        <v>0</v>
      </c>
      <c r="BL1000" s="16" t="s">
        <v>134</v>
      </c>
      <c r="BM1000" s="142" t="s">
        <v>743</v>
      </c>
    </row>
    <row r="1001" spans="2:65" s="1" customFormat="1" ht="19.5">
      <c r="B1001" s="31"/>
      <c r="D1001" s="144" t="s">
        <v>136</v>
      </c>
      <c r="F1001" s="145" t="s">
        <v>744</v>
      </c>
      <c r="I1001" s="146"/>
      <c r="L1001" s="31"/>
      <c r="M1001" s="147"/>
      <c r="T1001" s="55"/>
      <c r="AT1001" s="16" t="s">
        <v>136</v>
      </c>
      <c r="AU1001" s="16" t="s">
        <v>90</v>
      </c>
    </row>
    <row r="1002" spans="2:65" s="12" customFormat="1" ht="11.25">
      <c r="B1002" s="148"/>
      <c r="D1002" s="144" t="s">
        <v>138</v>
      </c>
      <c r="E1002" s="149" t="s">
        <v>1</v>
      </c>
      <c r="F1002" s="150" t="s">
        <v>722</v>
      </c>
      <c r="H1002" s="149" t="s">
        <v>1</v>
      </c>
      <c r="I1002" s="151"/>
      <c r="L1002" s="148"/>
      <c r="M1002" s="152"/>
      <c r="T1002" s="153"/>
      <c r="AT1002" s="149" t="s">
        <v>138</v>
      </c>
      <c r="AU1002" s="149" t="s">
        <v>90</v>
      </c>
      <c r="AV1002" s="12" t="s">
        <v>88</v>
      </c>
      <c r="AW1002" s="12" t="s">
        <v>36</v>
      </c>
      <c r="AX1002" s="12" t="s">
        <v>80</v>
      </c>
      <c r="AY1002" s="149" t="s">
        <v>127</v>
      </c>
    </row>
    <row r="1003" spans="2:65" s="13" customFormat="1" ht="11.25">
      <c r="B1003" s="154"/>
      <c r="D1003" s="144" t="s">
        <v>138</v>
      </c>
      <c r="E1003" s="155" t="s">
        <v>1</v>
      </c>
      <c r="F1003" s="156" t="s">
        <v>88</v>
      </c>
      <c r="H1003" s="157">
        <v>1</v>
      </c>
      <c r="I1003" s="158"/>
      <c r="L1003" s="154"/>
      <c r="M1003" s="159"/>
      <c r="T1003" s="160"/>
      <c r="AT1003" s="155" t="s">
        <v>138</v>
      </c>
      <c r="AU1003" s="155" t="s">
        <v>90</v>
      </c>
      <c r="AV1003" s="13" t="s">
        <v>90</v>
      </c>
      <c r="AW1003" s="13" t="s">
        <v>36</v>
      </c>
      <c r="AX1003" s="13" t="s">
        <v>80</v>
      </c>
      <c r="AY1003" s="155" t="s">
        <v>127</v>
      </c>
    </row>
    <row r="1004" spans="2:65" s="14" customFormat="1" ht="11.25">
      <c r="B1004" s="161"/>
      <c r="D1004" s="144" t="s">
        <v>138</v>
      </c>
      <c r="E1004" s="162" t="s">
        <v>1</v>
      </c>
      <c r="F1004" s="163" t="s">
        <v>151</v>
      </c>
      <c r="H1004" s="164">
        <v>1</v>
      </c>
      <c r="I1004" s="165"/>
      <c r="L1004" s="161"/>
      <c r="M1004" s="166"/>
      <c r="T1004" s="167"/>
      <c r="AT1004" s="162" t="s">
        <v>138</v>
      </c>
      <c r="AU1004" s="162" t="s">
        <v>90</v>
      </c>
      <c r="AV1004" s="14" t="s">
        <v>134</v>
      </c>
      <c r="AW1004" s="14" t="s">
        <v>36</v>
      </c>
      <c r="AX1004" s="14" t="s">
        <v>88</v>
      </c>
      <c r="AY1004" s="162" t="s">
        <v>127</v>
      </c>
    </row>
    <row r="1005" spans="2:65" s="1" customFormat="1" ht="16.5" customHeight="1">
      <c r="B1005" s="31"/>
      <c r="C1005" s="131" t="s">
        <v>745</v>
      </c>
      <c r="D1005" s="131" t="s">
        <v>129</v>
      </c>
      <c r="E1005" s="132" t="s">
        <v>746</v>
      </c>
      <c r="F1005" s="133" t="s">
        <v>747</v>
      </c>
      <c r="G1005" s="134" t="s">
        <v>239</v>
      </c>
      <c r="H1005" s="135">
        <v>1</v>
      </c>
      <c r="I1005" s="136"/>
      <c r="J1005" s="137">
        <f>ROUND(I1005*H1005,2)</f>
        <v>0</v>
      </c>
      <c r="K1005" s="133" t="s">
        <v>1</v>
      </c>
      <c r="L1005" s="31"/>
      <c r="M1005" s="138" t="s">
        <v>1</v>
      </c>
      <c r="N1005" s="139" t="s">
        <v>45</v>
      </c>
      <c r="P1005" s="140">
        <f>O1005*H1005</f>
        <v>0</v>
      </c>
      <c r="Q1005" s="140">
        <v>0</v>
      </c>
      <c r="R1005" s="140">
        <f>Q1005*H1005</f>
        <v>0</v>
      </c>
      <c r="S1005" s="140">
        <v>1.7299999999999999E-2</v>
      </c>
      <c r="T1005" s="141">
        <f>S1005*H1005</f>
        <v>1.7299999999999999E-2</v>
      </c>
      <c r="AR1005" s="142" t="s">
        <v>134</v>
      </c>
      <c r="AT1005" s="142" t="s">
        <v>129</v>
      </c>
      <c r="AU1005" s="142" t="s">
        <v>90</v>
      </c>
      <c r="AY1005" s="16" t="s">
        <v>127</v>
      </c>
      <c r="BE1005" s="143">
        <f>IF(N1005="základní",J1005,0)</f>
        <v>0</v>
      </c>
      <c r="BF1005" s="143">
        <f>IF(N1005="snížená",J1005,0)</f>
        <v>0</v>
      </c>
      <c r="BG1005" s="143">
        <f>IF(N1005="zákl. přenesená",J1005,0)</f>
        <v>0</v>
      </c>
      <c r="BH1005" s="143">
        <f>IF(N1005="sníž. přenesená",J1005,0)</f>
        <v>0</v>
      </c>
      <c r="BI1005" s="143">
        <f>IF(N1005="nulová",J1005,0)</f>
        <v>0</v>
      </c>
      <c r="BJ1005" s="16" t="s">
        <v>88</v>
      </c>
      <c r="BK1005" s="143">
        <f>ROUND(I1005*H1005,2)</f>
        <v>0</v>
      </c>
      <c r="BL1005" s="16" t="s">
        <v>134</v>
      </c>
      <c r="BM1005" s="142" t="s">
        <v>748</v>
      </c>
    </row>
    <row r="1006" spans="2:65" s="1" customFormat="1" ht="19.5">
      <c r="B1006" s="31"/>
      <c r="D1006" s="144" t="s">
        <v>136</v>
      </c>
      <c r="F1006" s="145" t="s">
        <v>744</v>
      </c>
      <c r="I1006" s="146"/>
      <c r="L1006" s="31"/>
      <c r="M1006" s="147"/>
      <c r="T1006" s="55"/>
      <c r="AT1006" s="16" t="s">
        <v>136</v>
      </c>
      <c r="AU1006" s="16" t="s">
        <v>90</v>
      </c>
    </row>
    <row r="1007" spans="2:65" s="12" customFormat="1" ht="11.25">
      <c r="B1007" s="148"/>
      <c r="D1007" s="144" t="s">
        <v>138</v>
      </c>
      <c r="E1007" s="149" t="s">
        <v>1</v>
      </c>
      <c r="F1007" s="150" t="s">
        <v>722</v>
      </c>
      <c r="H1007" s="149" t="s">
        <v>1</v>
      </c>
      <c r="I1007" s="151"/>
      <c r="L1007" s="148"/>
      <c r="M1007" s="152"/>
      <c r="T1007" s="153"/>
      <c r="AT1007" s="149" t="s">
        <v>138</v>
      </c>
      <c r="AU1007" s="149" t="s">
        <v>90</v>
      </c>
      <c r="AV1007" s="12" t="s">
        <v>88</v>
      </c>
      <c r="AW1007" s="12" t="s">
        <v>36</v>
      </c>
      <c r="AX1007" s="12" t="s">
        <v>80</v>
      </c>
      <c r="AY1007" s="149" t="s">
        <v>127</v>
      </c>
    </row>
    <row r="1008" spans="2:65" s="13" customFormat="1" ht="11.25">
      <c r="B1008" s="154"/>
      <c r="D1008" s="144" t="s">
        <v>138</v>
      </c>
      <c r="E1008" s="155" t="s">
        <v>1</v>
      </c>
      <c r="F1008" s="156" t="s">
        <v>88</v>
      </c>
      <c r="H1008" s="157">
        <v>1</v>
      </c>
      <c r="I1008" s="158"/>
      <c r="L1008" s="154"/>
      <c r="M1008" s="159"/>
      <c r="T1008" s="160"/>
      <c r="AT1008" s="155" t="s">
        <v>138</v>
      </c>
      <c r="AU1008" s="155" t="s">
        <v>90</v>
      </c>
      <c r="AV1008" s="13" t="s">
        <v>90</v>
      </c>
      <c r="AW1008" s="13" t="s">
        <v>36</v>
      </c>
      <c r="AX1008" s="13" t="s">
        <v>80</v>
      </c>
      <c r="AY1008" s="155" t="s">
        <v>127</v>
      </c>
    </row>
    <row r="1009" spans="2:65" s="14" customFormat="1" ht="11.25">
      <c r="B1009" s="161"/>
      <c r="D1009" s="144" t="s">
        <v>138</v>
      </c>
      <c r="E1009" s="162" t="s">
        <v>1</v>
      </c>
      <c r="F1009" s="163" t="s">
        <v>151</v>
      </c>
      <c r="H1009" s="164">
        <v>1</v>
      </c>
      <c r="I1009" s="165"/>
      <c r="L1009" s="161"/>
      <c r="M1009" s="166"/>
      <c r="T1009" s="167"/>
      <c r="AT1009" s="162" t="s">
        <v>138</v>
      </c>
      <c r="AU1009" s="162" t="s">
        <v>90</v>
      </c>
      <c r="AV1009" s="14" t="s">
        <v>134</v>
      </c>
      <c r="AW1009" s="14" t="s">
        <v>36</v>
      </c>
      <c r="AX1009" s="14" t="s">
        <v>88</v>
      </c>
      <c r="AY1009" s="162" t="s">
        <v>127</v>
      </c>
    </row>
    <row r="1010" spans="2:65" s="1" customFormat="1" ht="16.5" customHeight="1">
      <c r="B1010" s="31"/>
      <c r="C1010" s="131" t="s">
        <v>749</v>
      </c>
      <c r="D1010" s="131" t="s">
        <v>129</v>
      </c>
      <c r="E1010" s="132" t="s">
        <v>750</v>
      </c>
      <c r="F1010" s="133" t="s">
        <v>751</v>
      </c>
      <c r="G1010" s="134" t="s">
        <v>239</v>
      </c>
      <c r="H1010" s="135">
        <v>2</v>
      </c>
      <c r="I1010" s="136"/>
      <c r="J1010" s="137">
        <f>ROUND(I1010*H1010,2)</f>
        <v>0</v>
      </c>
      <c r="K1010" s="133" t="s">
        <v>133</v>
      </c>
      <c r="L1010" s="31"/>
      <c r="M1010" s="138" t="s">
        <v>1</v>
      </c>
      <c r="N1010" s="139" t="s">
        <v>45</v>
      </c>
      <c r="P1010" s="140">
        <f>O1010*H1010</f>
        <v>0</v>
      </c>
      <c r="Q1010" s="140">
        <v>1.3600000000000001E-3</v>
      </c>
      <c r="R1010" s="140">
        <f>Q1010*H1010</f>
        <v>2.7200000000000002E-3</v>
      </c>
      <c r="S1010" s="140">
        <v>0</v>
      </c>
      <c r="T1010" s="141">
        <f>S1010*H1010</f>
        <v>0</v>
      </c>
      <c r="AR1010" s="142" t="s">
        <v>134</v>
      </c>
      <c r="AT1010" s="142" t="s">
        <v>129</v>
      </c>
      <c r="AU1010" s="142" t="s">
        <v>90</v>
      </c>
      <c r="AY1010" s="16" t="s">
        <v>127</v>
      </c>
      <c r="BE1010" s="143">
        <f>IF(N1010="základní",J1010,0)</f>
        <v>0</v>
      </c>
      <c r="BF1010" s="143">
        <f>IF(N1010="snížená",J1010,0)</f>
        <v>0</v>
      </c>
      <c r="BG1010" s="143">
        <f>IF(N1010="zákl. přenesená",J1010,0)</f>
        <v>0</v>
      </c>
      <c r="BH1010" s="143">
        <f>IF(N1010="sníž. přenesená",J1010,0)</f>
        <v>0</v>
      </c>
      <c r="BI1010" s="143">
        <f>IF(N1010="nulová",J1010,0)</f>
        <v>0</v>
      </c>
      <c r="BJ1010" s="16" t="s">
        <v>88</v>
      </c>
      <c r="BK1010" s="143">
        <f>ROUND(I1010*H1010,2)</f>
        <v>0</v>
      </c>
      <c r="BL1010" s="16" t="s">
        <v>134</v>
      </c>
      <c r="BM1010" s="142" t="s">
        <v>752</v>
      </c>
    </row>
    <row r="1011" spans="2:65" s="1" customFormat="1" ht="11.25">
      <c r="B1011" s="31"/>
      <c r="D1011" s="144" t="s">
        <v>136</v>
      </c>
      <c r="F1011" s="145" t="s">
        <v>751</v>
      </c>
      <c r="I1011" s="146"/>
      <c r="L1011" s="31"/>
      <c r="M1011" s="147"/>
      <c r="T1011" s="55"/>
      <c r="AT1011" s="16" t="s">
        <v>136</v>
      </c>
      <c r="AU1011" s="16" t="s">
        <v>90</v>
      </c>
    </row>
    <row r="1012" spans="2:65" s="12" customFormat="1" ht="11.25">
      <c r="B1012" s="148"/>
      <c r="D1012" s="144" t="s">
        <v>138</v>
      </c>
      <c r="E1012" s="149" t="s">
        <v>1</v>
      </c>
      <c r="F1012" s="150" t="s">
        <v>553</v>
      </c>
      <c r="H1012" s="149" t="s">
        <v>1</v>
      </c>
      <c r="I1012" s="151"/>
      <c r="L1012" s="148"/>
      <c r="M1012" s="152"/>
      <c r="T1012" s="153"/>
      <c r="AT1012" s="149" t="s">
        <v>138</v>
      </c>
      <c r="AU1012" s="149" t="s">
        <v>90</v>
      </c>
      <c r="AV1012" s="12" t="s">
        <v>88</v>
      </c>
      <c r="AW1012" s="12" t="s">
        <v>36</v>
      </c>
      <c r="AX1012" s="12" t="s">
        <v>80</v>
      </c>
      <c r="AY1012" s="149" t="s">
        <v>127</v>
      </c>
    </row>
    <row r="1013" spans="2:65" s="12" customFormat="1" ht="11.25">
      <c r="B1013" s="148"/>
      <c r="D1013" s="144" t="s">
        <v>138</v>
      </c>
      <c r="E1013" s="149" t="s">
        <v>1</v>
      </c>
      <c r="F1013" s="150" t="s">
        <v>229</v>
      </c>
      <c r="H1013" s="149" t="s">
        <v>1</v>
      </c>
      <c r="I1013" s="151"/>
      <c r="L1013" s="148"/>
      <c r="M1013" s="152"/>
      <c r="T1013" s="153"/>
      <c r="AT1013" s="149" t="s">
        <v>138</v>
      </c>
      <c r="AU1013" s="149" t="s">
        <v>90</v>
      </c>
      <c r="AV1013" s="12" t="s">
        <v>88</v>
      </c>
      <c r="AW1013" s="12" t="s">
        <v>36</v>
      </c>
      <c r="AX1013" s="12" t="s">
        <v>80</v>
      </c>
      <c r="AY1013" s="149" t="s">
        <v>127</v>
      </c>
    </row>
    <row r="1014" spans="2:65" s="13" customFormat="1" ht="11.25">
      <c r="B1014" s="154"/>
      <c r="D1014" s="144" t="s">
        <v>138</v>
      </c>
      <c r="E1014" s="155" t="s">
        <v>1</v>
      </c>
      <c r="F1014" s="156" t="s">
        <v>88</v>
      </c>
      <c r="H1014" s="157">
        <v>1</v>
      </c>
      <c r="I1014" s="158"/>
      <c r="L1014" s="154"/>
      <c r="M1014" s="159"/>
      <c r="T1014" s="160"/>
      <c r="AT1014" s="155" t="s">
        <v>138</v>
      </c>
      <c r="AU1014" s="155" t="s">
        <v>90</v>
      </c>
      <c r="AV1014" s="13" t="s">
        <v>90</v>
      </c>
      <c r="AW1014" s="13" t="s">
        <v>36</v>
      </c>
      <c r="AX1014" s="13" t="s">
        <v>80</v>
      </c>
      <c r="AY1014" s="155" t="s">
        <v>127</v>
      </c>
    </row>
    <row r="1015" spans="2:65" s="12" customFormat="1" ht="11.25">
      <c r="B1015" s="148"/>
      <c r="D1015" s="144" t="s">
        <v>138</v>
      </c>
      <c r="E1015" s="149" t="s">
        <v>1</v>
      </c>
      <c r="F1015" s="150" t="s">
        <v>162</v>
      </c>
      <c r="H1015" s="149" t="s">
        <v>1</v>
      </c>
      <c r="I1015" s="151"/>
      <c r="L1015" s="148"/>
      <c r="M1015" s="152"/>
      <c r="T1015" s="153"/>
      <c r="AT1015" s="149" t="s">
        <v>138</v>
      </c>
      <c r="AU1015" s="149" t="s">
        <v>90</v>
      </c>
      <c r="AV1015" s="12" t="s">
        <v>88</v>
      </c>
      <c r="AW1015" s="12" t="s">
        <v>36</v>
      </c>
      <c r="AX1015" s="12" t="s">
        <v>80</v>
      </c>
      <c r="AY1015" s="149" t="s">
        <v>127</v>
      </c>
    </row>
    <row r="1016" spans="2:65" s="13" customFormat="1" ht="11.25">
      <c r="B1016" s="154"/>
      <c r="D1016" s="144" t="s">
        <v>138</v>
      </c>
      <c r="E1016" s="155" t="s">
        <v>1</v>
      </c>
      <c r="F1016" s="156" t="s">
        <v>88</v>
      </c>
      <c r="H1016" s="157">
        <v>1</v>
      </c>
      <c r="I1016" s="158"/>
      <c r="L1016" s="154"/>
      <c r="M1016" s="159"/>
      <c r="T1016" s="160"/>
      <c r="AT1016" s="155" t="s">
        <v>138</v>
      </c>
      <c r="AU1016" s="155" t="s">
        <v>90</v>
      </c>
      <c r="AV1016" s="13" t="s">
        <v>90</v>
      </c>
      <c r="AW1016" s="13" t="s">
        <v>36</v>
      </c>
      <c r="AX1016" s="13" t="s">
        <v>80</v>
      </c>
      <c r="AY1016" s="155" t="s">
        <v>127</v>
      </c>
    </row>
    <row r="1017" spans="2:65" s="14" customFormat="1" ht="11.25">
      <c r="B1017" s="161"/>
      <c r="D1017" s="144" t="s">
        <v>138</v>
      </c>
      <c r="E1017" s="162" t="s">
        <v>1</v>
      </c>
      <c r="F1017" s="163" t="s">
        <v>151</v>
      </c>
      <c r="H1017" s="164">
        <v>2</v>
      </c>
      <c r="I1017" s="165"/>
      <c r="L1017" s="161"/>
      <c r="M1017" s="166"/>
      <c r="T1017" s="167"/>
      <c r="AT1017" s="162" t="s">
        <v>138</v>
      </c>
      <c r="AU1017" s="162" t="s">
        <v>90</v>
      </c>
      <c r="AV1017" s="14" t="s">
        <v>134</v>
      </c>
      <c r="AW1017" s="14" t="s">
        <v>36</v>
      </c>
      <c r="AX1017" s="14" t="s">
        <v>88</v>
      </c>
      <c r="AY1017" s="162" t="s">
        <v>127</v>
      </c>
    </row>
    <row r="1018" spans="2:65" s="1" customFormat="1" ht="24.2" customHeight="1">
      <c r="B1018" s="31"/>
      <c r="C1018" s="168" t="s">
        <v>753</v>
      </c>
      <c r="D1018" s="168" t="s">
        <v>352</v>
      </c>
      <c r="E1018" s="169" t="s">
        <v>754</v>
      </c>
      <c r="F1018" s="170" t="s">
        <v>755</v>
      </c>
      <c r="G1018" s="171" t="s">
        <v>239</v>
      </c>
      <c r="H1018" s="172">
        <v>2</v>
      </c>
      <c r="I1018" s="173"/>
      <c r="J1018" s="174">
        <f>ROUND(I1018*H1018,2)</f>
        <v>0</v>
      </c>
      <c r="K1018" s="170" t="s">
        <v>1</v>
      </c>
      <c r="L1018" s="175"/>
      <c r="M1018" s="176" t="s">
        <v>1</v>
      </c>
      <c r="N1018" s="177" t="s">
        <v>45</v>
      </c>
      <c r="P1018" s="140">
        <f>O1018*H1018</f>
        <v>0</v>
      </c>
      <c r="Q1018" s="140">
        <v>4.0899999999999999E-2</v>
      </c>
      <c r="R1018" s="140">
        <f>Q1018*H1018</f>
        <v>8.1799999999999998E-2</v>
      </c>
      <c r="S1018" s="140">
        <v>0</v>
      </c>
      <c r="T1018" s="141">
        <f>S1018*H1018</f>
        <v>0</v>
      </c>
      <c r="AR1018" s="142" t="s">
        <v>189</v>
      </c>
      <c r="AT1018" s="142" t="s">
        <v>352</v>
      </c>
      <c r="AU1018" s="142" t="s">
        <v>90</v>
      </c>
      <c r="AY1018" s="16" t="s">
        <v>127</v>
      </c>
      <c r="BE1018" s="143">
        <f>IF(N1018="základní",J1018,0)</f>
        <v>0</v>
      </c>
      <c r="BF1018" s="143">
        <f>IF(N1018="snížená",J1018,0)</f>
        <v>0</v>
      </c>
      <c r="BG1018" s="143">
        <f>IF(N1018="zákl. přenesená",J1018,0)</f>
        <v>0</v>
      </c>
      <c r="BH1018" s="143">
        <f>IF(N1018="sníž. přenesená",J1018,0)</f>
        <v>0</v>
      </c>
      <c r="BI1018" s="143">
        <f>IF(N1018="nulová",J1018,0)</f>
        <v>0</v>
      </c>
      <c r="BJ1018" s="16" t="s">
        <v>88</v>
      </c>
      <c r="BK1018" s="143">
        <f>ROUND(I1018*H1018,2)</f>
        <v>0</v>
      </c>
      <c r="BL1018" s="16" t="s">
        <v>134</v>
      </c>
      <c r="BM1018" s="142" t="s">
        <v>756</v>
      </c>
    </row>
    <row r="1019" spans="2:65" s="1" customFormat="1" ht="11.25">
      <c r="B1019" s="31"/>
      <c r="D1019" s="144" t="s">
        <v>136</v>
      </c>
      <c r="F1019" s="145" t="s">
        <v>755</v>
      </c>
      <c r="I1019" s="146"/>
      <c r="L1019" s="31"/>
      <c r="M1019" s="147"/>
      <c r="T1019" s="55"/>
      <c r="AT1019" s="16" t="s">
        <v>136</v>
      </c>
      <c r="AU1019" s="16" t="s">
        <v>90</v>
      </c>
    </row>
    <row r="1020" spans="2:65" s="12" customFormat="1" ht="11.25">
      <c r="B1020" s="148"/>
      <c r="D1020" s="144" t="s">
        <v>138</v>
      </c>
      <c r="E1020" s="149" t="s">
        <v>1</v>
      </c>
      <c r="F1020" s="150" t="s">
        <v>553</v>
      </c>
      <c r="H1020" s="149" t="s">
        <v>1</v>
      </c>
      <c r="I1020" s="151"/>
      <c r="L1020" s="148"/>
      <c r="M1020" s="152"/>
      <c r="T1020" s="153"/>
      <c r="AT1020" s="149" t="s">
        <v>138</v>
      </c>
      <c r="AU1020" s="149" t="s">
        <v>90</v>
      </c>
      <c r="AV1020" s="12" t="s">
        <v>88</v>
      </c>
      <c r="AW1020" s="12" t="s">
        <v>36</v>
      </c>
      <c r="AX1020" s="12" t="s">
        <v>80</v>
      </c>
      <c r="AY1020" s="149" t="s">
        <v>127</v>
      </c>
    </row>
    <row r="1021" spans="2:65" s="12" customFormat="1" ht="11.25">
      <c r="B1021" s="148"/>
      <c r="D1021" s="144" t="s">
        <v>138</v>
      </c>
      <c r="E1021" s="149" t="s">
        <v>1</v>
      </c>
      <c r="F1021" s="150" t="s">
        <v>229</v>
      </c>
      <c r="H1021" s="149" t="s">
        <v>1</v>
      </c>
      <c r="I1021" s="151"/>
      <c r="L1021" s="148"/>
      <c r="M1021" s="152"/>
      <c r="T1021" s="153"/>
      <c r="AT1021" s="149" t="s">
        <v>138</v>
      </c>
      <c r="AU1021" s="149" t="s">
        <v>90</v>
      </c>
      <c r="AV1021" s="12" t="s">
        <v>88</v>
      </c>
      <c r="AW1021" s="12" t="s">
        <v>36</v>
      </c>
      <c r="AX1021" s="12" t="s">
        <v>80</v>
      </c>
      <c r="AY1021" s="149" t="s">
        <v>127</v>
      </c>
    </row>
    <row r="1022" spans="2:65" s="13" customFormat="1" ht="11.25">
      <c r="B1022" s="154"/>
      <c r="D1022" s="144" t="s">
        <v>138</v>
      </c>
      <c r="E1022" s="155" t="s">
        <v>1</v>
      </c>
      <c r="F1022" s="156" t="s">
        <v>88</v>
      </c>
      <c r="H1022" s="157">
        <v>1</v>
      </c>
      <c r="I1022" s="158"/>
      <c r="L1022" s="154"/>
      <c r="M1022" s="159"/>
      <c r="T1022" s="160"/>
      <c r="AT1022" s="155" t="s">
        <v>138</v>
      </c>
      <c r="AU1022" s="155" t="s">
        <v>90</v>
      </c>
      <c r="AV1022" s="13" t="s">
        <v>90</v>
      </c>
      <c r="AW1022" s="13" t="s">
        <v>36</v>
      </c>
      <c r="AX1022" s="13" t="s">
        <v>80</v>
      </c>
      <c r="AY1022" s="155" t="s">
        <v>127</v>
      </c>
    </row>
    <row r="1023" spans="2:65" s="12" customFormat="1" ht="11.25">
      <c r="B1023" s="148"/>
      <c r="D1023" s="144" t="s">
        <v>138</v>
      </c>
      <c r="E1023" s="149" t="s">
        <v>1</v>
      </c>
      <c r="F1023" s="150" t="s">
        <v>162</v>
      </c>
      <c r="H1023" s="149" t="s">
        <v>1</v>
      </c>
      <c r="I1023" s="151"/>
      <c r="L1023" s="148"/>
      <c r="M1023" s="152"/>
      <c r="T1023" s="153"/>
      <c r="AT1023" s="149" t="s">
        <v>138</v>
      </c>
      <c r="AU1023" s="149" t="s">
        <v>90</v>
      </c>
      <c r="AV1023" s="12" t="s">
        <v>88</v>
      </c>
      <c r="AW1023" s="12" t="s">
        <v>36</v>
      </c>
      <c r="AX1023" s="12" t="s">
        <v>80</v>
      </c>
      <c r="AY1023" s="149" t="s">
        <v>127</v>
      </c>
    </row>
    <row r="1024" spans="2:65" s="13" customFormat="1" ht="11.25">
      <c r="B1024" s="154"/>
      <c r="D1024" s="144" t="s">
        <v>138</v>
      </c>
      <c r="E1024" s="155" t="s">
        <v>1</v>
      </c>
      <c r="F1024" s="156" t="s">
        <v>88</v>
      </c>
      <c r="H1024" s="157">
        <v>1</v>
      </c>
      <c r="I1024" s="158"/>
      <c r="L1024" s="154"/>
      <c r="M1024" s="159"/>
      <c r="T1024" s="160"/>
      <c r="AT1024" s="155" t="s">
        <v>138</v>
      </c>
      <c r="AU1024" s="155" t="s">
        <v>90</v>
      </c>
      <c r="AV1024" s="13" t="s">
        <v>90</v>
      </c>
      <c r="AW1024" s="13" t="s">
        <v>36</v>
      </c>
      <c r="AX1024" s="13" t="s">
        <v>80</v>
      </c>
      <c r="AY1024" s="155" t="s">
        <v>127</v>
      </c>
    </row>
    <row r="1025" spans="2:65" s="14" customFormat="1" ht="11.25">
      <c r="B1025" s="161"/>
      <c r="D1025" s="144" t="s">
        <v>138</v>
      </c>
      <c r="E1025" s="162" t="s">
        <v>1</v>
      </c>
      <c r="F1025" s="163" t="s">
        <v>151</v>
      </c>
      <c r="H1025" s="164">
        <v>2</v>
      </c>
      <c r="I1025" s="165"/>
      <c r="L1025" s="161"/>
      <c r="M1025" s="166"/>
      <c r="T1025" s="167"/>
      <c r="AT1025" s="162" t="s">
        <v>138</v>
      </c>
      <c r="AU1025" s="162" t="s">
        <v>90</v>
      </c>
      <c r="AV1025" s="14" t="s">
        <v>134</v>
      </c>
      <c r="AW1025" s="14" t="s">
        <v>36</v>
      </c>
      <c r="AX1025" s="14" t="s">
        <v>88</v>
      </c>
      <c r="AY1025" s="162" t="s">
        <v>127</v>
      </c>
    </row>
    <row r="1026" spans="2:65" s="1" customFormat="1" ht="24.2" customHeight="1">
      <c r="B1026" s="31"/>
      <c r="C1026" s="168" t="s">
        <v>757</v>
      </c>
      <c r="D1026" s="168" t="s">
        <v>352</v>
      </c>
      <c r="E1026" s="169" t="s">
        <v>758</v>
      </c>
      <c r="F1026" s="170" t="s">
        <v>759</v>
      </c>
      <c r="G1026" s="171" t="s">
        <v>738</v>
      </c>
      <c r="H1026" s="172">
        <v>2</v>
      </c>
      <c r="I1026" s="173"/>
      <c r="J1026" s="174">
        <f>ROUND(I1026*H1026,2)</f>
        <v>0</v>
      </c>
      <c r="K1026" s="170" t="s">
        <v>1</v>
      </c>
      <c r="L1026" s="175"/>
      <c r="M1026" s="176" t="s">
        <v>1</v>
      </c>
      <c r="N1026" s="177" t="s">
        <v>45</v>
      </c>
      <c r="P1026" s="140">
        <f>O1026*H1026</f>
        <v>0</v>
      </c>
      <c r="Q1026" s="140">
        <v>5.0000000000000001E-4</v>
      </c>
      <c r="R1026" s="140">
        <f>Q1026*H1026</f>
        <v>1E-3</v>
      </c>
      <c r="S1026" s="140">
        <v>0</v>
      </c>
      <c r="T1026" s="141">
        <f>S1026*H1026</f>
        <v>0</v>
      </c>
      <c r="AR1026" s="142" t="s">
        <v>189</v>
      </c>
      <c r="AT1026" s="142" t="s">
        <v>352</v>
      </c>
      <c r="AU1026" s="142" t="s">
        <v>90</v>
      </c>
      <c r="AY1026" s="16" t="s">
        <v>127</v>
      </c>
      <c r="BE1026" s="143">
        <f>IF(N1026="základní",J1026,0)</f>
        <v>0</v>
      </c>
      <c r="BF1026" s="143">
        <f>IF(N1026="snížená",J1026,0)</f>
        <v>0</v>
      </c>
      <c r="BG1026" s="143">
        <f>IF(N1026="zákl. přenesená",J1026,0)</f>
        <v>0</v>
      </c>
      <c r="BH1026" s="143">
        <f>IF(N1026="sníž. přenesená",J1026,0)</f>
        <v>0</v>
      </c>
      <c r="BI1026" s="143">
        <f>IF(N1026="nulová",J1026,0)</f>
        <v>0</v>
      </c>
      <c r="BJ1026" s="16" t="s">
        <v>88</v>
      </c>
      <c r="BK1026" s="143">
        <f>ROUND(I1026*H1026,2)</f>
        <v>0</v>
      </c>
      <c r="BL1026" s="16" t="s">
        <v>134</v>
      </c>
      <c r="BM1026" s="142" t="s">
        <v>760</v>
      </c>
    </row>
    <row r="1027" spans="2:65" s="1" customFormat="1" ht="11.25">
      <c r="B1027" s="31"/>
      <c r="D1027" s="144" t="s">
        <v>136</v>
      </c>
      <c r="F1027" s="145" t="s">
        <v>759</v>
      </c>
      <c r="I1027" s="146"/>
      <c r="L1027" s="31"/>
      <c r="M1027" s="147"/>
      <c r="T1027" s="55"/>
      <c r="AT1027" s="16" t="s">
        <v>136</v>
      </c>
      <c r="AU1027" s="16" t="s">
        <v>90</v>
      </c>
    </row>
    <row r="1028" spans="2:65" s="12" customFormat="1" ht="11.25">
      <c r="B1028" s="148"/>
      <c r="D1028" s="144" t="s">
        <v>138</v>
      </c>
      <c r="E1028" s="149" t="s">
        <v>1</v>
      </c>
      <c r="F1028" s="150" t="s">
        <v>553</v>
      </c>
      <c r="H1028" s="149" t="s">
        <v>1</v>
      </c>
      <c r="I1028" s="151"/>
      <c r="L1028" s="148"/>
      <c r="M1028" s="152"/>
      <c r="T1028" s="153"/>
      <c r="AT1028" s="149" t="s">
        <v>138</v>
      </c>
      <c r="AU1028" s="149" t="s">
        <v>90</v>
      </c>
      <c r="AV1028" s="12" t="s">
        <v>88</v>
      </c>
      <c r="AW1028" s="12" t="s">
        <v>36</v>
      </c>
      <c r="AX1028" s="12" t="s">
        <v>80</v>
      </c>
      <c r="AY1028" s="149" t="s">
        <v>127</v>
      </c>
    </row>
    <row r="1029" spans="2:65" s="12" customFormat="1" ht="11.25">
      <c r="B1029" s="148"/>
      <c r="D1029" s="144" t="s">
        <v>138</v>
      </c>
      <c r="E1029" s="149" t="s">
        <v>1</v>
      </c>
      <c r="F1029" s="150" t="s">
        <v>229</v>
      </c>
      <c r="H1029" s="149" t="s">
        <v>1</v>
      </c>
      <c r="I1029" s="151"/>
      <c r="L1029" s="148"/>
      <c r="M1029" s="152"/>
      <c r="T1029" s="153"/>
      <c r="AT1029" s="149" t="s">
        <v>138</v>
      </c>
      <c r="AU1029" s="149" t="s">
        <v>90</v>
      </c>
      <c r="AV1029" s="12" t="s">
        <v>88</v>
      </c>
      <c r="AW1029" s="12" t="s">
        <v>36</v>
      </c>
      <c r="AX1029" s="12" t="s">
        <v>80</v>
      </c>
      <c r="AY1029" s="149" t="s">
        <v>127</v>
      </c>
    </row>
    <row r="1030" spans="2:65" s="13" customFormat="1" ht="11.25">
      <c r="B1030" s="154"/>
      <c r="D1030" s="144" t="s">
        <v>138</v>
      </c>
      <c r="E1030" s="155" t="s">
        <v>1</v>
      </c>
      <c r="F1030" s="156" t="s">
        <v>88</v>
      </c>
      <c r="H1030" s="157">
        <v>1</v>
      </c>
      <c r="I1030" s="158"/>
      <c r="L1030" s="154"/>
      <c r="M1030" s="159"/>
      <c r="T1030" s="160"/>
      <c r="AT1030" s="155" t="s">
        <v>138</v>
      </c>
      <c r="AU1030" s="155" t="s">
        <v>90</v>
      </c>
      <c r="AV1030" s="13" t="s">
        <v>90</v>
      </c>
      <c r="AW1030" s="13" t="s">
        <v>36</v>
      </c>
      <c r="AX1030" s="13" t="s">
        <v>80</v>
      </c>
      <c r="AY1030" s="155" t="s">
        <v>127</v>
      </c>
    </row>
    <row r="1031" spans="2:65" s="12" customFormat="1" ht="11.25">
      <c r="B1031" s="148"/>
      <c r="D1031" s="144" t="s">
        <v>138</v>
      </c>
      <c r="E1031" s="149" t="s">
        <v>1</v>
      </c>
      <c r="F1031" s="150" t="s">
        <v>162</v>
      </c>
      <c r="H1031" s="149" t="s">
        <v>1</v>
      </c>
      <c r="I1031" s="151"/>
      <c r="L1031" s="148"/>
      <c r="M1031" s="152"/>
      <c r="T1031" s="153"/>
      <c r="AT1031" s="149" t="s">
        <v>138</v>
      </c>
      <c r="AU1031" s="149" t="s">
        <v>90</v>
      </c>
      <c r="AV1031" s="12" t="s">
        <v>88</v>
      </c>
      <c r="AW1031" s="12" t="s">
        <v>36</v>
      </c>
      <c r="AX1031" s="12" t="s">
        <v>80</v>
      </c>
      <c r="AY1031" s="149" t="s">
        <v>127</v>
      </c>
    </row>
    <row r="1032" spans="2:65" s="13" customFormat="1" ht="11.25">
      <c r="B1032" s="154"/>
      <c r="D1032" s="144" t="s">
        <v>138</v>
      </c>
      <c r="E1032" s="155" t="s">
        <v>1</v>
      </c>
      <c r="F1032" s="156" t="s">
        <v>88</v>
      </c>
      <c r="H1032" s="157">
        <v>1</v>
      </c>
      <c r="I1032" s="158"/>
      <c r="L1032" s="154"/>
      <c r="M1032" s="159"/>
      <c r="T1032" s="160"/>
      <c r="AT1032" s="155" t="s">
        <v>138</v>
      </c>
      <c r="AU1032" s="155" t="s">
        <v>90</v>
      </c>
      <c r="AV1032" s="13" t="s">
        <v>90</v>
      </c>
      <c r="AW1032" s="13" t="s">
        <v>36</v>
      </c>
      <c r="AX1032" s="13" t="s">
        <v>80</v>
      </c>
      <c r="AY1032" s="155" t="s">
        <v>127</v>
      </c>
    </row>
    <row r="1033" spans="2:65" s="14" customFormat="1" ht="11.25">
      <c r="B1033" s="161"/>
      <c r="D1033" s="144" t="s">
        <v>138</v>
      </c>
      <c r="E1033" s="162" t="s">
        <v>1</v>
      </c>
      <c r="F1033" s="163" t="s">
        <v>151</v>
      </c>
      <c r="H1033" s="164">
        <v>2</v>
      </c>
      <c r="I1033" s="165"/>
      <c r="L1033" s="161"/>
      <c r="M1033" s="166"/>
      <c r="T1033" s="167"/>
      <c r="AT1033" s="162" t="s">
        <v>138</v>
      </c>
      <c r="AU1033" s="162" t="s">
        <v>90</v>
      </c>
      <c r="AV1033" s="14" t="s">
        <v>134</v>
      </c>
      <c r="AW1033" s="14" t="s">
        <v>36</v>
      </c>
      <c r="AX1033" s="14" t="s">
        <v>88</v>
      </c>
      <c r="AY1033" s="162" t="s">
        <v>127</v>
      </c>
    </row>
    <row r="1034" spans="2:65" s="1" customFormat="1" ht="21.75" customHeight="1">
      <c r="B1034" s="31"/>
      <c r="C1034" s="131" t="s">
        <v>761</v>
      </c>
      <c r="D1034" s="131" t="s">
        <v>129</v>
      </c>
      <c r="E1034" s="132" t="s">
        <v>762</v>
      </c>
      <c r="F1034" s="133" t="s">
        <v>763</v>
      </c>
      <c r="G1034" s="134" t="s">
        <v>239</v>
      </c>
      <c r="H1034" s="135">
        <v>5</v>
      </c>
      <c r="I1034" s="136"/>
      <c r="J1034" s="137">
        <f>ROUND(I1034*H1034,2)</f>
        <v>0</v>
      </c>
      <c r="K1034" s="133" t="s">
        <v>133</v>
      </c>
      <c r="L1034" s="31"/>
      <c r="M1034" s="138" t="s">
        <v>1</v>
      </c>
      <c r="N1034" s="139" t="s">
        <v>45</v>
      </c>
      <c r="P1034" s="140">
        <f>O1034*H1034</f>
        <v>0</v>
      </c>
      <c r="Q1034" s="140">
        <v>1.65E-3</v>
      </c>
      <c r="R1034" s="140">
        <f>Q1034*H1034</f>
        <v>8.2500000000000004E-3</v>
      </c>
      <c r="S1034" s="140">
        <v>0</v>
      </c>
      <c r="T1034" s="141">
        <f>S1034*H1034</f>
        <v>0</v>
      </c>
      <c r="AR1034" s="142" t="s">
        <v>134</v>
      </c>
      <c r="AT1034" s="142" t="s">
        <v>129</v>
      </c>
      <c r="AU1034" s="142" t="s">
        <v>90</v>
      </c>
      <c r="AY1034" s="16" t="s">
        <v>127</v>
      </c>
      <c r="BE1034" s="143">
        <f>IF(N1034="základní",J1034,0)</f>
        <v>0</v>
      </c>
      <c r="BF1034" s="143">
        <f>IF(N1034="snížená",J1034,0)</f>
        <v>0</v>
      </c>
      <c r="BG1034" s="143">
        <f>IF(N1034="zákl. přenesená",J1034,0)</f>
        <v>0</v>
      </c>
      <c r="BH1034" s="143">
        <f>IF(N1034="sníž. přenesená",J1034,0)</f>
        <v>0</v>
      </c>
      <c r="BI1034" s="143">
        <f>IF(N1034="nulová",J1034,0)</f>
        <v>0</v>
      </c>
      <c r="BJ1034" s="16" t="s">
        <v>88</v>
      </c>
      <c r="BK1034" s="143">
        <f>ROUND(I1034*H1034,2)</f>
        <v>0</v>
      </c>
      <c r="BL1034" s="16" t="s">
        <v>134</v>
      </c>
      <c r="BM1034" s="142" t="s">
        <v>764</v>
      </c>
    </row>
    <row r="1035" spans="2:65" s="1" customFormat="1" ht="29.25">
      <c r="B1035" s="31"/>
      <c r="D1035" s="144" t="s">
        <v>136</v>
      </c>
      <c r="F1035" s="145" t="s">
        <v>765</v>
      </c>
      <c r="I1035" s="146"/>
      <c r="L1035" s="31"/>
      <c r="M1035" s="147"/>
      <c r="T1035" s="55"/>
      <c r="AT1035" s="16" t="s">
        <v>136</v>
      </c>
      <c r="AU1035" s="16" t="s">
        <v>90</v>
      </c>
    </row>
    <row r="1036" spans="2:65" s="12" customFormat="1" ht="11.25">
      <c r="B1036" s="148"/>
      <c r="D1036" s="144" t="s">
        <v>138</v>
      </c>
      <c r="E1036" s="149" t="s">
        <v>1</v>
      </c>
      <c r="F1036" s="150" t="s">
        <v>553</v>
      </c>
      <c r="H1036" s="149" t="s">
        <v>1</v>
      </c>
      <c r="I1036" s="151"/>
      <c r="L1036" s="148"/>
      <c r="M1036" s="152"/>
      <c r="T1036" s="153"/>
      <c r="AT1036" s="149" t="s">
        <v>138</v>
      </c>
      <c r="AU1036" s="149" t="s">
        <v>90</v>
      </c>
      <c r="AV1036" s="12" t="s">
        <v>88</v>
      </c>
      <c r="AW1036" s="12" t="s">
        <v>36</v>
      </c>
      <c r="AX1036" s="12" t="s">
        <v>80</v>
      </c>
      <c r="AY1036" s="149" t="s">
        <v>127</v>
      </c>
    </row>
    <row r="1037" spans="2:65" s="12" customFormat="1" ht="11.25">
      <c r="B1037" s="148"/>
      <c r="D1037" s="144" t="s">
        <v>138</v>
      </c>
      <c r="E1037" s="149" t="s">
        <v>1</v>
      </c>
      <c r="F1037" s="150" t="s">
        <v>229</v>
      </c>
      <c r="H1037" s="149" t="s">
        <v>1</v>
      </c>
      <c r="I1037" s="151"/>
      <c r="L1037" s="148"/>
      <c r="M1037" s="152"/>
      <c r="T1037" s="153"/>
      <c r="AT1037" s="149" t="s">
        <v>138</v>
      </c>
      <c r="AU1037" s="149" t="s">
        <v>90</v>
      </c>
      <c r="AV1037" s="12" t="s">
        <v>88</v>
      </c>
      <c r="AW1037" s="12" t="s">
        <v>36</v>
      </c>
      <c r="AX1037" s="12" t="s">
        <v>80</v>
      </c>
      <c r="AY1037" s="149" t="s">
        <v>127</v>
      </c>
    </row>
    <row r="1038" spans="2:65" s="13" customFormat="1" ht="11.25">
      <c r="B1038" s="154"/>
      <c r="D1038" s="144" t="s">
        <v>138</v>
      </c>
      <c r="E1038" s="155" t="s">
        <v>1</v>
      </c>
      <c r="F1038" s="156" t="s">
        <v>90</v>
      </c>
      <c r="H1038" s="157">
        <v>2</v>
      </c>
      <c r="I1038" s="158"/>
      <c r="L1038" s="154"/>
      <c r="M1038" s="159"/>
      <c r="T1038" s="160"/>
      <c r="AT1038" s="155" t="s">
        <v>138</v>
      </c>
      <c r="AU1038" s="155" t="s">
        <v>90</v>
      </c>
      <c r="AV1038" s="13" t="s">
        <v>90</v>
      </c>
      <c r="AW1038" s="13" t="s">
        <v>36</v>
      </c>
      <c r="AX1038" s="13" t="s">
        <v>80</v>
      </c>
      <c r="AY1038" s="155" t="s">
        <v>127</v>
      </c>
    </row>
    <row r="1039" spans="2:65" s="12" customFormat="1" ht="11.25">
      <c r="B1039" s="148"/>
      <c r="D1039" s="144" t="s">
        <v>138</v>
      </c>
      <c r="E1039" s="149" t="s">
        <v>1</v>
      </c>
      <c r="F1039" s="150" t="s">
        <v>140</v>
      </c>
      <c r="H1039" s="149" t="s">
        <v>1</v>
      </c>
      <c r="I1039" s="151"/>
      <c r="L1039" s="148"/>
      <c r="M1039" s="152"/>
      <c r="T1039" s="153"/>
      <c r="AT1039" s="149" t="s">
        <v>138</v>
      </c>
      <c r="AU1039" s="149" t="s">
        <v>90</v>
      </c>
      <c r="AV1039" s="12" t="s">
        <v>88</v>
      </c>
      <c r="AW1039" s="12" t="s">
        <v>36</v>
      </c>
      <c r="AX1039" s="12" t="s">
        <v>80</v>
      </c>
      <c r="AY1039" s="149" t="s">
        <v>127</v>
      </c>
    </row>
    <row r="1040" spans="2:65" s="13" customFormat="1" ht="11.25">
      <c r="B1040" s="154"/>
      <c r="D1040" s="144" t="s">
        <v>138</v>
      </c>
      <c r="E1040" s="155" t="s">
        <v>1</v>
      </c>
      <c r="F1040" s="156" t="s">
        <v>88</v>
      </c>
      <c r="H1040" s="157">
        <v>1</v>
      </c>
      <c r="I1040" s="158"/>
      <c r="L1040" s="154"/>
      <c r="M1040" s="159"/>
      <c r="T1040" s="160"/>
      <c r="AT1040" s="155" t="s">
        <v>138</v>
      </c>
      <c r="AU1040" s="155" t="s">
        <v>90</v>
      </c>
      <c r="AV1040" s="13" t="s">
        <v>90</v>
      </c>
      <c r="AW1040" s="13" t="s">
        <v>36</v>
      </c>
      <c r="AX1040" s="13" t="s">
        <v>80</v>
      </c>
      <c r="AY1040" s="155" t="s">
        <v>127</v>
      </c>
    </row>
    <row r="1041" spans="2:65" s="12" customFormat="1" ht="11.25">
      <c r="B1041" s="148"/>
      <c r="D1041" s="144" t="s">
        <v>138</v>
      </c>
      <c r="E1041" s="149" t="s">
        <v>1</v>
      </c>
      <c r="F1041" s="150" t="s">
        <v>161</v>
      </c>
      <c r="H1041" s="149" t="s">
        <v>1</v>
      </c>
      <c r="I1041" s="151"/>
      <c r="L1041" s="148"/>
      <c r="M1041" s="152"/>
      <c r="T1041" s="153"/>
      <c r="AT1041" s="149" t="s">
        <v>138</v>
      </c>
      <c r="AU1041" s="149" t="s">
        <v>90</v>
      </c>
      <c r="AV1041" s="12" t="s">
        <v>88</v>
      </c>
      <c r="AW1041" s="12" t="s">
        <v>36</v>
      </c>
      <c r="AX1041" s="12" t="s">
        <v>80</v>
      </c>
      <c r="AY1041" s="149" t="s">
        <v>127</v>
      </c>
    </row>
    <row r="1042" spans="2:65" s="13" customFormat="1" ht="11.25">
      <c r="B1042" s="154"/>
      <c r="D1042" s="144" t="s">
        <v>138</v>
      </c>
      <c r="E1042" s="155" t="s">
        <v>1</v>
      </c>
      <c r="F1042" s="156" t="s">
        <v>88</v>
      </c>
      <c r="H1042" s="157">
        <v>1</v>
      </c>
      <c r="I1042" s="158"/>
      <c r="L1042" s="154"/>
      <c r="M1042" s="159"/>
      <c r="T1042" s="160"/>
      <c r="AT1042" s="155" t="s">
        <v>138</v>
      </c>
      <c r="AU1042" s="155" t="s">
        <v>90</v>
      </c>
      <c r="AV1042" s="13" t="s">
        <v>90</v>
      </c>
      <c r="AW1042" s="13" t="s">
        <v>36</v>
      </c>
      <c r="AX1042" s="13" t="s">
        <v>80</v>
      </c>
      <c r="AY1042" s="155" t="s">
        <v>127</v>
      </c>
    </row>
    <row r="1043" spans="2:65" s="12" customFormat="1" ht="11.25">
      <c r="B1043" s="148"/>
      <c r="D1043" s="144" t="s">
        <v>138</v>
      </c>
      <c r="E1043" s="149" t="s">
        <v>1</v>
      </c>
      <c r="F1043" s="150" t="s">
        <v>162</v>
      </c>
      <c r="H1043" s="149" t="s">
        <v>1</v>
      </c>
      <c r="I1043" s="151"/>
      <c r="L1043" s="148"/>
      <c r="M1043" s="152"/>
      <c r="T1043" s="153"/>
      <c r="AT1043" s="149" t="s">
        <v>138</v>
      </c>
      <c r="AU1043" s="149" t="s">
        <v>90</v>
      </c>
      <c r="AV1043" s="12" t="s">
        <v>88</v>
      </c>
      <c r="AW1043" s="12" t="s">
        <v>36</v>
      </c>
      <c r="AX1043" s="12" t="s">
        <v>80</v>
      </c>
      <c r="AY1043" s="149" t="s">
        <v>127</v>
      </c>
    </row>
    <row r="1044" spans="2:65" s="13" customFormat="1" ht="11.25">
      <c r="B1044" s="154"/>
      <c r="D1044" s="144" t="s">
        <v>138</v>
      </c>
      <c r="E1044" s="155" t="s">
        <v>1</v>
      </c>
      <c r="F1044" s="156" t="s">
        <v>88</v>
      </c>
      <c r="H1044" s="157">
        <v>1</v>
      </c>
      <c r="I1044" s="158"/>
      <c r="L1044" s="154"/>
      <c r="M1044" s="159"/>
      <c r="T1044" s="160"/>
      <c r="AT1044" s="155" t="s">
        <v>138</v>
      </c>
      <c r="AU1044" s="155" t="s">
        <v>90</v>
      </c>
      <c r="AV1044" s="13" t="s">
        <v>90</v>
      </c>
      <c r="AW1044" s="13" t="s">
        <v>36</v>
      </c>
      <c r="AX1044" s="13" t="s">
        <v>80</v>
      </c>
      <c r="AY1044" s="155" t="s">
        <v>127</v>
      </c>
    </row>
    <row r="1045" spans="2:65" s="14" customFormat="1" ht="11.25">
      <c r="B1045" s="161"/>
      <c r="D1045" s="144" t="s">
        <v>138</v>
      </c>
      <c r="E1045" s="162" t="s">
        <v>1</v>
      </c>
      <c r="F1045" s="163" t="s">
        <v>151</v>
      </c>
      <c r="H1045" s="164">
        <v>5</v>
      </c>
      <c r="I1045" s="165"/>
      <c r="L1045" s="161"/>
      <c r="M1045" s="166"/>
      <c r="T1045" s="167"/>
      <c r="AT1045" s="162" t="s">
        <v>138</v>
      </c>
      <c r="AU1045" s="162" t="s">
        <v>90</v>
      </c>
      <c r="AV1045" s="14" t="s">
        <v>134</v>
      </c>
      <c r="AW1045" s="14" t="s">
        <v>36</v>
      </c>
      <c r="AX1045" s="14" t="s">
        <v>88</v>
      </c>
      <c r="AY1045" s="162" t="s">
        <v>127</v>
      </c>
    </row>
    <row r="1046" spans="2:65" s="1" customFormat="1" ht="24.2" customHeight="1">
      <c r="B1046" s="31"/>
      <c r="C1046" s="168" t="s">
        <v>766</v>
      </c>
      <c r="D1046" s="168" t="s">
        <v>352</v>
      </c>
      <c r="E1046" s="169" t="s">
        <v>767</v>
      </c>
      <c r="F1046" s="170" t="s">
        <v>768</v>
      </c>
      <c r="G1046" s="171" t="s">
        <v>239</v>
      </c>
      <c r="H1046" s="172">
        <v>5</v>
      </c>
      <c r="I1046" s="173"/>
      <c r="J1046" s="174">
        <f>ROUND(I1046*H1046,2)</f>
        <v>0</v>
      </c>
      <c r="K1046" s="170" t="s">
        <v>1</v>
      </c>
      <c r="L1046" s="175"/>
      <c r="M1046" s="176" t="s">
        <v>1</v>
      </c>
      <c r="N1046" s="177" t="s">
        <v>45</v>
      </c>
      <c r="P1046" s="140">
        <f>O1046*H1046</f>
        <v>0</v>
      </c>
      <c r="Q1046" s="140">
        <v>2.0500000000000001E-2</v>
      </c>
      <c r="R1046" s="140">
        <f>Q1046*H1046</f>
        <v>0.10250000000000001</v>
      </c>
      <c r="S1046" s="140">
        <v>0</v>
      </c>
      <c r="T1046" s="141">
        <f>S1046*H1046</f>
        <v>0</v>
      </c>
      <c r="AR1046" s="142" t="s">
        <v>189</v>
      </c>
      <c r="AT1046" s="142" t="s">
        <v>352</v>
      </c>
      <c r="AU1046" s="142" t="s">
        <v>90</v>
      </c>
      <c r="AY1046" s="16" t="s">
        <v>127</v>
      </c>
      <c r="BE1046" s="143">
        <f>IF(N1046="základní",J1046,0)</f>
        <v>0</v>
      </c>
      <c r="BF1046" s="143">
        <f>IF(N1046="snížená",J1046,0)</f>
        <v>0</v>
      </c>
      <c r="BG1046" s="143">
        <f>IF(N1046="zákl. přenesená",J1046,0)</f>
        <v>0</v>
      </c>
      <c r="BH1046" s="143">
        <f>IF(N1046="sníž. přenesená",J1046,0)</f>
        <v>0</v>
      </c>
      <c r="BI1046" s="143">
        <f>IF(N1046="nulová",J1046,0)</f>
        <v>0</v>
      </c>
      <c r="BJ1046" s="16" t="s">
        <v>88</v>
      </c>
      <c r="BK1046" s="143">
        <f>ROUND(I1046*H1046,2)</f>
        <v>0</v>
      </c>
      <c r="BL1046" s="16" t="s">
        <v>134</v>
      </c>
      <c r="BM1046" s="142" t="s">
        <v>769</v>
      </c>
    </row>
    <row r="1047" spans="2:65" s="1" customFormat="1" ht="11.25">
      <c r="B1047" s="31"/>
      <c r="D1047" s="144" t="s">
        <v>136</v>
      </c>
      <c r="F1047" s="145" t="s">
        <v>768</v>
      </c>
      <c r="I1047" s="146"/>
      <c r="L1047" s="31"/>
      <c r="M1047" s="147"/>
      <c r="T1047" s="55"/>
      <c r="AT1047" s="16" t="s">
        <v>136</v>
      </c>
      <c r="AU1047" s="16" t="s">
        <v>90</v>
      </c>
    </row>
    <row r="1048" spans="2:65" s="12" customFormat="1" ht="11.25">
      <c r="B1048" s="148"/>
      <c r="D1048" s="144" t="s">
        <v>138</v>
      </c>
      <c r="E1048" s="149" t="s">
        <v>1</v>
      </c>
      <c r="F1048" s="150" t="s">
        <v>553</v>
      </c>
      <c r="H1048" s="149" t="s">
        <v>1</v>
      </c>
      <c r="I1048" s="151"/>
      <c r="L1048" s="148"/>
      <c r="M1048" s="152"/>
      <c r="T1048" s="153"/>
      <c r="AT1048" s="149" t="s">
        <v>138</v>
      </c>
      <c r="AU1048" s="149" t="s">
        <v>90</v>
      </c>
      <c r="AV1048" s="12" t="s">
        <v>88</v>
      </c>
      <c r="AW1048" s="12" t="s">
        <v>36</v>
      </c>
      <c r="AX1048" s="12" t="s">
        <v>80</v>
      </c>
      <c r="AY1048" s="149" t="s">
        <v>127</v>
      </c>
    </row>
    <row r="1049" spans="2:65" s="12" customFormat="1" ht="11.25">
      <c r="B1049" s="148"/>
      <c r="D1049" s="144" t="s">
        <v>138</v>
      </c>
      <c r="E1049" s="149" t="s">
        <v>1</v>
      </c>
      <c r="F1049" s="150" t="s">
        <v>229</v>
      </c>
      <c r="H1049" s="149" t="s">
        <v>1</v>
      </c>
      <c r="I1049" s="151"/>
      <c r="L1049" s="148"/>
      <c r="M1049" s="152"/>
      <c r="T1049" s="153"/>
      <c r="AT1049" s="149" t="s">
        <v>138</v>
      </c>
      <c r="AU1049" s="149" t="s">
        <v>90</v>
      </c>
      <c r="AV1049" s="12" t="s">
        <v>88</v>
      </c>
      <c r="AW1049" s="12" t="s">
        <v>36</v>
      </c>
      <c r="AX1049" s="12" t="s">
        <v>80</v>
      </c>
      <c r="AY1049" s="149" t="s">
        <v>127</v>
      </c>
    </row>
    <row r="1050" spans="2:65" s="13" customFormat="1" ht="11.25">
      <c r="B1050" s="154"/>
      <c r="D1050" s="144" t="s">
        <v>138</v>
      </c>
      <c r="E1050" s="155" t="s">
        <v>1</v>
      </c>
      <c r="F1050" s="156" t="s">
        <v>90</v>
      </c>
      <c r="H1050" s="157">
        <v>2</v>
      </c>
      <c r="I1050" s="158"/>
      <c r="L1050" s="154"/>
      <c r="M1050" s="159"/>
      <c r="T1050" s="160"/>
      <c r="AT1050" s="155" t="s">
        <v>138</v>
      </c>
      <c r="AU1050" s="155" t="s">
        <v>90</v>
      </c>
      <c r="AV1050" s="13" t="s">
        <v>90</v>
      </c>
      <c r="AW1050" s="13" t="s">
        <v>36</v>
      </c>
      <c r="AX1050" s="13" t="s">
        <v>80</v>
      </c>
      <c r="AY1050" s="155" t="s">
        <v>127</v>
      </c>
    </row>
    <row r="1051" spans="2:65" s="12" customFormat="1" ht="11.25">
      <c r="B1051" s="148"/>
      <c r="D1051" s="144" t="s">
        <v>138</v>
      </c>
      <c r="E1051" s="149" t="s">
        <v>1</v>
      </c>
      <c r="F1051" s="150" t="s">
        <v>140</v>
      </c>
      <c r="H1051" s="149" t="s">
        <v>1</v>
      </c>
      <c r="I1051" s="151"/>
      <c r="L1051" s="148"/>
      <c r="M1051" s="152"/>
      <c r="T1051" s="153"/>
      <c r="AT1051" s="149" t="s">
        <v>138</v>
      </c>
      <c r="AU1051" s="149" t="s">
        <v>90</v>
      </c>
      <c r="AV1051" s="12" t="s">
        <v>88</v>
      </c>
      <c r="AW1051" s="12" t="s">
        <v>36</v>
      </c>
      <c r="AX1051" s="12" t="s">
        <v>80</v>
      </c>
      <c r="AY1051" s="149" t="s">
        <v>127</v>
      </c>
    </row>
    <row r="1052" spans="2:65" s="13" customFormat="1" ht="11.25">
      <c r="B1052" s="154"/>
      <c r="D1052" s="144" t="s">
        <v>138</v>
      </c>
      <c r="E1052" s="155" t="s">
        <v>1</v>
      </c>
      <c r="F1052" s="156" t="s">
        <v>88</v>
      </c>
      <c r="H1052" s="157">
        <v>1</v>
      </c>
      <c r="I1052" s="158"/>
      <c r="L1052" s="154"/>
      <c r="M1052" s="159"/>
      <c r="T1052" s="160"/>
      <c r="AT1052" s="155" t="s">
        <v>138</v>
      </c>
      <c r="AU1052" s="155" t="s">
        <v>90</v>
      </c>
      <c r="AV1052" s="13" t="s">
        <v>90</v>
      </c>
      <c r="AW1052" s="13" t="s">
        <v>36</v>
      </c>
      <c r="AX1052" s="13" t="s">
        <v>80</v>
      </c>
      <c r="AY1052" s="155" t="s">
        <v>127</v>
      </c>
    </row>
    <row r="1053" spans="2:65" s="12" customFormat="1" ht="11.25">
      <c r="B1053" s="148"/>
      <c r="D1053" s="144" t="s">
        <v>138</v>
      </c>
      <c r="E1053" s="149" t="s">
        <v>1</v>
      </c>
      <c r="F1053" s="150" t="s">
        <v>161</v>
      </c>
      <c r="H1053" s="149" t="s">
        <v>1</v>
      </c>
      <c r="I1053" s="151"/>
      <c r="L1053" s="148"/>
      <c r="M1053" s="152"/>
      <c r="T1053" s="153"/>
      <c r="AT1053" s="149" t="s">
        <v>138</v>
      </c>
      <c r="AU1053" s="149" t="s">
        <v>90</v>
      </c>
      <c r="AV1053" s="12" t="s">
        <v>88</v>
      </c>
      <c r="AW1053" s="12" t="s">
        <v>36</v>
      </c>
      <c r="AX1053" s="12" t="s">
        <v>80</v>
      </c>
      <c r="AY1053" s="149" t="s">
        <v>127</v>
      </c>
    </row>
    <row r="1054" spans="2:65" s="13" customFormat="1" ht="11.25">
      <c r="B1054" s="154"/>
      <c r="D1054" s="144" t="s">
        <v>138</v>
      </c>
      <c r="E1054" s="155" t="s">
        <v>1</v>
      </c>
      <c r="F1054" s="156" t="s">
        <v>88</v>
      </c>
      <c r="H1054" s="157">
        <v>1</v>
      </c>
      <c r="I1054" s="158"/>
      <c r="L1054" s="154"/>
      <c r="M1054" s="159"/>
      <c r="T1054" s="160"/>
      <c r="AT1054" s="155" t="s">
        <v>138</v>
      </c>
      <c r="AU1054" s="155" t="s">
        <v>90</v>
      </c>
      <c r="AV1054" s="13" t="s">
        <v>90</v>
      </c>
      <c r="AW1054" s="13" t="s">
        <v>36</v>
      </c>
      <c r="AX1054" s="13" t="s">
        <v>80</v>
      </c>
      <c r="AY1054" s="155" t="s">
        <v>127</v>
      </c>
    </row>
    <row r="1055" spans="2:65" s="12" customFormat="1" ht="11.25">
      <c r="B1055" s="148"/>
      <c r="D1055" s="144" t="s">
        <v>138</v>
      </c>
      <c r="E1055" s="149" t="s">
        <v>1</v>
      </c>
      <c r="F1055" s="150" t="s">
        <v>162</v>
      </c>
      <c r="H1055" s="149" t="s">
        <v>1</v>
      </c>
      <c r="I1055" s="151"/>
      <c r="L1055" s="148"/>
      <c r="M1055" s="152"/>
      <c r="T1055" s="153"/>
      <c r="AT1055" s="149" t="s">
        <v>138</v>
      </c>
      <c r="AU1055" s="149" t="s">
        <v>90</v>
      </c>
      <c r="AV1055" s="12" t="s">
        <v>88</v>
      </c>
      <c r="AW1055" s="12" t="s">
        <v>36</v>
      </c>
      <c r="AX1055" s="12" t="s">
        <v>80</v>
      </c>
      <c r="AY1055" s="149" t="s">
        <v>127</v>
      </c>
    </row>
    <row r="1056" spans="2:65" s="13" customFormat="1" ht="11.25">
      <c r="B1056" s="154"/>
      <c r="D1056" s="144" t="s">
        <v>138</v>
      </c>
      <c r="E1056" s="155" t="s">
        <v>1</v>
      </c>
      <c r="F1056" s="156" t="s">
        <v>88</v>
      </c>
      <c r="H1056" s="157">
        <v>1</v>
      </c>
      <c r="I1056" s="158"/>
      <c r="L1056" s="154"/>
      <c r="M1056" s="159"/>
      <c r="T1056" s="160"/>
      <c r="AT1056" s="155" t="s">
        <v>138</v>
      </c>
      <c r="AU1056" s="155" t="s">
        <v>90</v>
      </c>
      <c r="AV1056" s="13" t="s">
        <v>90</v>
      </c>
      <c r="AW1056" s="13" t="s">
        <v>36</v>
      </c>
      <c r="AX1056" s="13" t="s">
        <v>80</v>
      </c>
      <c r="AY1056" s="155" t="s">
        <v>127</v>
      </c>
    </row>
    <row r="1057" spans="2:65" s="14" customFormat="1" ht="11.25">
      <c r="B1057" s="161"/>
      <c r="D1057" s="144" t="s">
        <v>138</v>
      </c>
      <c r="E1057" s="162" t="s">
        <v>1</v>
      </c>
      <c r="F1057" s="163" t="s">
        <v>151</v>
      </c>
      <c r="H1057" s="164">
        <v>5</v>
      </c>
      <c r="I1057" s="165"/>
      <c r="L1057" s="161"/>
      <c r="M1057" s="166"/>
      <c r="T1057" s="167"/>
      <c r="AT1057" s="162" t="s">
        <v>138</v>
      </c>
      <c r="AU1057" s="162" t="s">
        <v>90</v>
      </c>
      <c r="AV1057" s="14" t="s">
        <v>134</v>
      </c>
      <c r="AW1057" s="14" t="s">
        <v>36</v>
      </c>
      <c r="AX1057" s="14" t="s">
        <v>88</v>
      </c>
      <c r="AY1057" s="162" t="s">
        <v>127</v>
      </c>
    </row>
    <row r="1058" spans="2:65" s="1" customFormat="1" ht="24.2" customHeight="1">
      <c r="B1058" s="31"/>
      <c r="C1058" s="168" t="s">
        <v>770</v>
      </c>
      <c r="D1058" s="168" t="s">
        <v>352</v>
      </c>
      <c r="E1058" s="169" t="s">
        <v>771</v>
      </c>
      <c r="F1058" s="170" t="s">
        <v>772</v>
      </c>
      <c r="G1058" s="171" t="s">
        <v>239</v>
      </c>
      <c r="H1058" s="172">
        <v>5</v>
      </c>
      <c r="I1058" s="173"/>
      <c r="J1058" s="174">
        <f>ROUND(I1058*H1058,2)</f>
        <v>0</v>
      </c>
      <c r="K1058" s="170" t="s">
        <v>1</v>
      </c>
      <c r="L1058" s="175"/>
      <c r="M1058" s="176" t="s">
        <v>1</v>
      </c>
      <c r="N1058" s="177" t="s">
        <v>45</v>
      </c>
      <c r="P1058" s="140">
        <f>O1058*H1058</f>
        <v>0</v>
      </c>
      <c r="Q1058" s="140">
        <v>7.3000000000000001E-3</v>
      </c>
      <c r="R1058" s="140">
        <f>Q1058*H1058</f>
        <v>3.6499999999999998E-2</v>
      </c>
      <c r="S1058" s="140">
        <v>0</v>
      </c>
      <c r="T1058" s="141">
        <f>S1058*H1058</f>
        <v>0</v>
      </c>
      <c r="AR1058" s="142" t="s">
        <v>189</v>
      </c>
      <c r="AT1058" s="142" t="s">
        <v>352</v>
      </c>
      <c r="AU1058" s="142" t="s">
        <v>90</v>
      </c>
      <c r="AY1058" s="16" t="s">
        <v>127</v>
      </c>
      <c r="BE1058" s="143">
        <f>IF(N1058="základní",J1058,0)</f>
        <v>0</v>
      </c>
      <c r="BF1058" s="143">
        <f>IF(N1058="snížená",J1058,0)</f>
        <v>0</v>
      </c>
      <c r="BG1058" s="143">
        <f>IF(N1058="zákl. přenesená",J1058,0)</f>
        <v>0</v>
      </c>
      <c r="BH1058" s="143">
        <f>IF(N1058="sníž. přenesená",J1058,0)</f>
        <v>0</v>
      </c>
      <c r="BI1058" s="143">
        <f>IF(N1058="nulová",J1058,0)</f>
        <v>0</v>
      </c>
      <c r="BJ1058" s="16" t="s">
        <v>88</v>
      </c>
      <c r="BK1058" s="143">
        <f>ROUND(I1058*H1058,2)</f>
        <v>0</v>
      </c>
      <c r="BL1058" s="16" t="s">
        <v>134</v>
      </c>
      <c r="BM1058" s="142" t="s">
        <v>773</v>
      </c>
    </row>
    <row r="1059" spans="2:65" s="1" customFormat="1" ht="11.25">
      <c r="B1059" s="31"/>
      <c r="D1059" s="144" t="s">
        <v>136</v>
      </c>
      <c r="F1059" s="145" t="s">
        <v>772</v>
      </c>
      <c r="I1059" s="146"/>
      <c r="L1059" s="31"/>
      <c r="M1059" s="147"/>
      <c r="T1059" s="55"/>
      <c r="AT1059" s="16" t="s">
        <v>136</v>
      </c>
      <c r="AU1059" s="16" t="s">
        <v>90</v>
      </c>
    </row>
    <row r="1060" spans="2:65" s="12" customFormat="1" ht="11.25">
      <c r="B1060" s="148"/>
      <c r="D1060" s="144" t="s">
        <v>138</v>
      </c>
      <c r="E1060" s="149" t="s">
        <v>1</v>
      </c>
      <c r="F1060" s="150" t="s">
        <v>553</v>
      </c>
      <c r="H1060" s="149" t="s">
        <v>1</v>
      </c>
      <c r="I1060" s="151"/>
      <c r="L1060" s="148"/>
      <c r="M1060" s="152"/>
      <c r="T1060" s="153"/>
      <c r="AT1060" s="149" t="s">
        <v>138</v>
      </c>
      <c r="AU1060" s="149" t="s">
        <v>90</v>
      </c>
      <c r="AV1060" s="12" t="s">
        <v>88</v>
      </c>
      <c r="AW1060" s="12" t="s">
        <v>36</v>
      </c>
      <c r="AX1060" s="12" t="s">
        <v>80</v>
      </c>
      <c r="AY1060" s="149" t="s">
        <v>127</v>
      </c>
    </row>
    <row r="1061" spans="2:65" s="12" customFormat="1" ht="11.25">
      <c r="B1061" s="148"/>
      <c r="D1061" s="144" t="s">
        <v>138</v>
      </c>
      <c r="E1061" s="149" t="s">
        <v>1</v>
      </c>
      <c r="F1061" s="150" t="s">
        <v>229</v>
      </c>
      <c r="H1061" s="149" t="s">
        <v>1</v>
      </c>
      <c r="I1061" s="151"/>
      <c r="L1061" s="148"/>
      <c r="M1061" s="152"/>
      <c r="T1061" s="153"/>
      <c r="AT1061" s="149" t="s">
        <v>138</v>
      </c>
      <c r="AU1061" s="149" t="s">
        <v>90</v>
      </c>
      <c r="AV1061" s="12" t="s">
        <v>88</v>
      </c>
      <c r="AW1061" s="12" t="s">
        <v>36</v>
      </c>
      <c r="AX1061" s="12" t="s">
        <v>80</v>
      </c>
      <c r="AY1061" s="149" t="s">
        <v>127</v>
      </c>
    </row>
    <row r="1062" spans="2:65" s="13" customFormat="1" ht="11.25">
      <c r="B1062" s="154"/>
      <c r="D1062" s="144" t="s">
        <v>138</v>
      </c>
      <c r="E1062" s="155" t="s">
        <v>1</v>
      </c>
      <c r="F1062" s="156" t="s">
        <v>90</v>
      </c>
      <c r="H1062" s="157">
        <v>2</v>
      </c>
      <c r="I1062" s="158"/>
      <c r="L1062" s="154"/>
      <c r="M1062" s="159"/>
      <c r="T1062" s="160"/>
      <c r="AT1062" s="155" t="s">
        <v>138</v>
      </c>
      <c r="AU1062" s="155" t="s">
        <v>90</v>
      </c>
      <c r="AV1062" s="13" t="s">
        <v>90</v>
      </c>
      <c r="AW1062" s="13" t="s">
        <v>36</v>
      </c>
      <c r="AX1062" s="13" t="s">
        <v>80</v>
      </c>
      <c r="AY1062" s="155" t="s">
        <v>127</v>
      </c>
    </row>
    <row r="1063" spans="2:65" s="12" customFormat="1" ht="11.25">
      <c r="B1063" s="148"/>
      <c r="D1063" s="144" t="s">
        <v>138</v>
      </c>
      <c r="E1063" s="149" t="s">
        <v>1</v>
      </c>
      <c r="F1063" s="150" t="s">
        <v>140</v>
      </c>
      <c r="H1063" s="149" t="s">
        <v>1</v>
      </c>
      <c r="I1063" s="151"/>
      <c r="L1063" s="148"/>
      <c r="M1063" s="152"/>
      <c r="T1063" s="153"/>
      <c r="AT1063" s="149" t="s">
        <v>138</v>
      </c>
      <c r="AU1063" s="149" t="s">
        <v>90</v>
      </c>
      <c r="AV1063" s="12" t="s">
        <v>88</v>
      </c>
      <c r="AW1063" s="12" t="s">
        <v>36</v>
      </c>
      <c r="AX1063" s="12" t="s">
        <v>80</v>
      </c>
      <c r="AY1063" s="149" t="s">
        <v>127</v>
      </c>
    </row>
    <row r="1064" spans="2:65" s="13" customFormat="1" ht="11.25">
      <c r="B1064" s="154"/>
      <c r="D1064" s="144" t="s">
        <v>138</v>
      </c>
      <c r="E1064" s="155" t="s">
        <v>1</v>
      </c>
      <c r="F1064" s="156" t="s">
        <v>88</v>
      </c>
      <c r="H1064" s="157">
        <v>1</v>
      </c>
      <c r="I1064" s="158"/>
      <c r="L1064" s="154"/>
      <c r="M1064" s="159"/>
      <c r="T1064" s="160"/>
      <c r="AT1064" s="155" t="s">
        <v>138</v>
      </c>
      <c r="AU1064" s="155" t="s">
        <v>90</v>
      </c>
      <c r="AV1064" s="13" t="s">
        <v>90</v>
      </c>
      <c r="AW1064" s="13" t="s">
        <v>36</v>
      </c>
      <c r="AX1064" s="13" t="s">
        <v>80</v>
      </c>
      <c r="AY1064" s="155" t="s">
        <v>127</v>
      </c>
    </row>
    <row r="1065" spans="2:65" s="12" customFormat="1" ht="11.25">
      <c r="B1065" s="148"/>
      <c r="D1065" s="144" t="s">
        <v>138</v>
      </c>
      <c r="E1065" s="149" t="s">
        <v>1</v>
      </c>
      <c r="F1065" s="150" t="s">
        <v>161</v>
      </c>
      <c r="H1065" s="149" t="s">
        <v>1</v>
      </c>
      <c r="I1065" s="151"/>
      <c r="L1065" s="148"/>
      <c r="M1065" s="152"/>
      <c r="T1065" s="153"/>
      <c r="AT1065" s="149" t="s">
        <v>138</v>
      </c>
      <c r="AU1065" s="149" t="s">
        <v>90</v>
      </c>
      <c r="AV1065" s="12" t="s">
        <v>88</v>
      </c>
      <c r="AW1065" s="12" t="s">
        <v>36</v>
      </c>
      <c r="AX1065" s="12" t="s">
        <v>80</v>
      </c>
      <c r="AY1065" s="149" t="s">
        <v>127</v>
      </c>
    </row>
    <row r="1066" spans="2:65" s="13" customFormat="1" ht="11.25">
      <c r="B1066" s="154"/>
      <c r="D1066" s="144" t="s">
        <v>138</v>
      </c>
      <c r="E1066" s="155" t="s">
        <v>1</v>
      </c>
      <c r="F1066" s="156" t="s">
        <v>88</v>
      </c>
      <c r="H1066" s="157">
        <v>1</v>
      </c>
      <c r="I1066" s="158"/>
      <c r="L1066" s="154"/>
      <c r="M1066" s="159"/>
      <c r="T1066" s="160"/>
      <c r="AT1066" s="155" t="s">
        <v>138</v>
      </c>
      <c r="AU1066" s="155" t="s">
        <v>90</v>
      </c>
      <c r="AV1066" s="13" t="s">
        <v>90</v>
      </c>
      <c r="AW1066" s="13" t="s">
        <v>36</v>
      </c>
      <c r="AX1066" s="13" t="s">
        <v>80</v>
      </c>
      <c r="AY1066" s="155" t="s">
        <v>127</v>
      </c>
    </row>
    <row r="1067" spans="2:65" s="12" customFormat="1" ht="11.25">
      <c r="B1067" s="148"/>
      <c r="D1067" s="144" t="s">
        <v>138</v>
      </c>
      <c r="E1067" s="149" t="s">
        <v>1</v>
      </c>
      <c r="F1067" s="150" t="s">
        <v>162</v>
      </c>
      <c r="H1067" s="149" t="s">
        <v>1</v>
      </c>
      <c r="I1067" s="151"/>
      <c r="L1067" s="148"/>
      <c r="M1067" s="152"/>
      <c r="T1067" s="153"/>
      <c r="AT1067" s="149" t="s">
        <v>138</v>
      </c>
      <c r="AU1067" s="149" t="s">
        <v>90</v>
      </c>
      <c r="AV1067" s="12" t="s">
        <v>88</v>
      </c>
      <c r="AW1067" s="12" t="s">
        <v>36</v>
      </c>
      <c r="AX1067" s="12" t="s">
        <v>80</v>
      </c>
      <c r="AY1067" s="149" t="s">
        <v>127</v>
      </c>
    </row>
    <row r="1068" spans="2:65" s="13" customFormat="1" ht="11.25">
      <c r="B1068" s="154"/>
      <c r="D1068" s="144" t="s">
        <v>138</v>
      </c>
      <c r="E1068" s="155" t="s">
        <v>1</v>
      </c>
      <c r="F1068" s="156" t="s">
        <v>88</v>
      </c>
      <c r="H1068" s="157">
        <v>1</v>
      </c>
      <c r="I1068" s="158"/>
      <c r="L1068" s="154"/>
      <c r="M1068" s="159"/>
      <c r="T1068" s="160"/>
      <c r="AT1068" s="155" t="s">
        <v>138</v>
      </c>
      <c r="AU1068" s="155" t="s">
        <v>90</v>
      </c>
      <c r="AV1068" s="13" t="s">
        <v>90</v>
      </c>
      <c r="AW1068" s="13" t="s">
        <v>36</v>
      </c>
      <c r="AX1068" s="13" t="s">
        <v>80</v>
      </c>
      <c r="AY1068" s="155" t="s">
        <v>127</v>
      </c>
    </row>
    <row r="1069" spans="2:65" s="14" customFormat="1" ht="11.25">
      <c r="B1069" s="161"/>
      <c r="D1069" s="144" t="s">
        <v>138</v>
      </c>
      <c r="E1069" s="162" t="s">
        <v>1</v>
      </c>
      <c r="F1069" s="163" t="s">
        <v>151</v>
      </c>
      <c r="H1069" s="164">
        <v>5</v>
      </c>
      <c r="I1069" s="165"/>
      <c r="L1069" s="161"/>
      <c r="M1069" s="166"/>
      <c r="T1069" s="167"/>
      <c r="AT1069" s="162" t="s">
        <v>138</v>
      </c>
      <c r="AU1069" s="162" t="s">
        <v>90</v>
      </c>
      <c r="AV1069" s="14" t="s">
        <v>134</v>
      </c>
      <c r="AW1069" s="14" t="s">
        <v>36</v>
      </c>
      <c r="AX1069" s="14" t="s">
        <v>88</v>
      </c>
      <c r="AY1069" s="162" t="s">
        <v>127</v>
      </c>
    </row>
    <row r="1070" spans="2:65" s="1" customFormat="1" ht="24.2" customHeight="1">
      <c r="B1070" s="31"/>
      <c r="C1070" s="131" t="s">
        <v>774</v>
      </c>
      <c r="D1070" s="131" t="s">
        <v>129</v>
      </c>
      <c r="E1070" s="132" t="s">
        <v>775</v>
      </c>
      <c r="F1070" s="133" t="s">
        <v>776</v>
      </c>
      <c r="G1070" s="134" t="s">
        <v>239</v>
      </c>
      <c r="H1070" s="135">
        <v>4</v>
      </c>
      <c r="I1070" s="136"/>
      <c r="J1070" s="137">
        <f>ROUND(I1070*H1070,2)</f>
        <v>0</v>
      </c>
      <c r="K1070" s="133" t="s">
        <v>133</v>
      </c>
      <c r="L1070" s="31"/>
      <c r="M1070" s="138" t="s">
        <v>1</v>
      </c>
      <c r="N1070" s="139" t="s">
        <v>45</v>
      </c>
      <c r="P1070" s="140">
        <f>O1070*H1070</f>
        <v>0</v>
      </c>
      <c r="Q1070" s="140">
        <v>0</v>
      </c>
      <c r="R1070" s="140">
        <f>Q1070*H1070</f>
        <v>0</v>
      </c>
      <c r="S1070" s="140">
        <v>2.2599999999999999E-2</v>
      </c>
      <c r="T1070" s="141">
        <f>S1070*H1070</f>
        <v>9.0399999999999994E-2</v>
      </c>
      <c r="AR1070" s="142" t="s">
        <v>134</v>
      </c>
      <c r="AT1070" s="142" t="s">
        <v>129</v>
      </c>
      <c r="AU1070" s="142" t="s">
        <v>90</v>
      </c>
      <c r="AY1070" s="16" t="s">
        <v>127</v>
      </c>
      <c r="BE1070" s="143">
        <f>IF(N1070="základní",J1070,0)</f>
        <v>0</v>
      </c>
      <c r="BF1070" s="143">
        <f>IF(N1070="snížená",J1070,0)</f>
        <v>0</v>
      </c>
      <c r="BG1070" s="143">
        <f>IF(N1070="zákl. přenesená",J1070,0)</f>
        <v>0</v>
      </c>
      <c r="BH1070" s="143">
        <f>IF(N1070="sníž. přenesená",J1070,0)</f>
        <v>0</v>
      </c>
      <c r="BI1070" s="143">
        <f>IF(N1070="nulová",J1070,0)</f>
        <v>0</v>
      </c>
      <c r="BJ1070" s="16" t="s">
        <v>88</v>
      </c>
      <c r="BK1070" s="143">
        <f>ROUND(I1070*H1070,2)</f>
        <v>0</v>
      </c>
      <c r="BL1070" s="16" t="s">
        <v>134</v>
      </c>
      <c r="BM1070" s="142" t="s">
        <v>777</v>
      </c>
    </row>
    <row r="1071" spans="2:65" s="1" customFormat="1" ht="19.5">
      <c r="B1071" s="31"/>
      <c r="D1071" s="144" t="s">
        <v>136</v>
      </c>
      <c r="F1071" s="145" t="s">
        <v>778</v>
      </c>
      <c r="I1071" s="146"/>
      <c r="L1071" s="31"/>
      <c r="M1071" s="147"/>
      <c r="T1071" s="55"/>
      <c r="AT1071" s="16" t="s">
        <v>136</v>
      </c>
      <c r="AU1071" s="16" t="s">
        <v>90</v>
      </c>
    </row>
    <row r="1072" spans="2:65" s="12" customFormat="1" ht="11.25">
      <c r="B1072" s="148"/>
      <c r="D1072" s="144" t="s">
        <v>138</v>
      </c>
      <c r="E1072" s="149" t="s">
        <v>1</v>
      </c>
      <c r="F1072" s="150" t="s">
        <v>722</v>
      </c>
      <c r="H1072" s="149" t="s">
        <v>1</v>
      </c>
      <c r="I1072" s="151"/>
      <c r="L1072" s="148"/>
      <c r="M1072" s="152"/>
      <c r="T1072" s="153"/>
      <c r="AT1072" s="149" t="s">
        <v>138</v>
      </c>
      <c r="AU1072" s="149" t="s">
        <v>90</v>
      </c>
      <c r="AV1072" s="12" t="s">
        <v>88</v>
      </c>
      <c r="AW1072" s="12" t="s">
        <v>36</v>
      </c>
      <c r="AX1072" s="12" t="s">
        <v>80</v>
      </c>
      <c r="AY1072" s="149" t="s">
        <v>127</v>
      </c>
    </row>
    <row r="1073" spans="2:65" s="13" customFormat="1" ht="11.25">
      <c r="B1073" s="154"/>
      <c r="D1073" s="144" t="s">
        <v>138</v>
      </c>
      <c r="E1073" s="155" t="s">
        <v>1</v>
      </c>
      <c r="F1073" s="156" t="s">
        <v>134</v>
      </c>
      <c r="H1073" s="157">
        <v>4</v>
      </c>
      <c r="I1073" s="158"/>
      <c r="L1073" s="154"/>
      <c r="M1073" s="159"/>
      <c r="T1073" s="160"/>
      <c r="AT1073" s="155" t="s">
        <v>138</v>
      </c>
      <c r="AU1073" s="155" t="s">
        <v>90</v>
      </c>
      <c r="AV1073" s="13" t="s">
        <v>90</v>
      </c>
      <c r="AW1073" s="13" t="s">
        <v>36</v>
      </c>
      <c r="AX1073" s="13" t="s">
        <v>88</v>
      </c>
      <c r="AY1073" s="155" t="s">
        <v>127</v>
      </c>
    </row>
    <row r="1074" spans="2:65" s="1" customFormat="1" ht="16.5" customHeight="1">
      <c r="B1074" s="31"/>
      <c r="C1074" s="131" t="s">
        <v>779</v>
      </c>
      <c r="D1074" s="131" t="s">
        <v>129</v>
      </c>
      <c r="E1074" s="132" t="s">
        <v>780</v>
      </c>
      <c r="F1074" s="133" t="s">
        <v>781</v>
      </c>
      <c r="G1074" s="134" t="s">
        <v>239</v>
      </c>
      <c r="H1074" s="135">
        <v>4</v>
      </c>
      <c r="I1074" s="136"/>
      <c r="J1074" s="137">
        <f>ROUND(I1074*H1074,2)</f>
        <v>0</v>
      </c>
      <c r="K1074" s="133" t="s">
        <v>1</v>
      </c>
      <c r="L1074" s="31"/>
      <c r="M1074" s="138" t="s">
        <v>1</v>
      </c>
      <c r="N1074" s="139" t="s">
        <v>45</v>
      </c>
      <c r="P1074" s="140">
        <f>O1074*H1074</f>
        <v>0</v>
      </c>
      <c r="Q1074" s="140">
        <v>0</v>
      </c>
      <c r="R1074" s="140">
        <f>Q1074*H1074</f>
        <v>0</v>
      </c>
      <c r="S1074" s="140">
        <v>2.2599999999999999E-2</v>
      </c>
      <c r="T1074" s="141">
        <f>S1074*H1074</f>
        <v>9.0399999999999994E-2</v>
      </c>
      <c r="AR1074" s="142" t="s">
        <v>134</v>
      </c>
      <c r="AT1074" s="142" t="s">
        <v>129</v>
      </c>
      <c r="AU1074" s="142" t="s">
        <v>90</v>
      </c>
      <c r="AY1074" s="16" t="s">
        <v>127</v>
      </c>
      <c r="BE1074" s="143">
        <f>IF(N1074="základní",J1074,0)</f>
        <v>0</v>
      </c>
      <c r="BF1074" s="143">
        <f>IF(N1074="snížená",J1074,0)</f>
        <v>0</v>
      </c>
      <c r="BG1074" s="143">
        <f>IF(N1074="zákl. přenesená",J1074,0)</f>
        <v>0</v>
      </c>
      <c r="BH1074" s="143">
        <f>IF(N1074="sníž. přenesená",J1074,0)</f>
        <v>0</v>
      </c>
      <c r="BI1074" s="143">
        <f>IF(N1074="nulová",J1074,0)</f>
        <v>0</v>
      </c>
      <c r="BJ1074" s="16" t="s">
        <v>88</v>
      </c>
      <c r="BK1074" s="143">
        <f>ROUND(I1074*H1074,2)</f>
        <v>0</v>
      </c>
      <c r="BL1074" s="16" t="s">
        <v>134</v>
      </c>
      <c r="BM1074" s="142" t="s">
        <v>782</v>
      </c>
    </row>
    <row r="1075" spans="2:65" s="1" customFormat="1" ht="19.5">
      <c r="B1075" s="31"/>
      <c r="D1075" s="144" t="s">
        <v>136</v>
      </c>
      <c r="F1075" s="145" t="s">
        <v>778</v>
      </c>
      <c r="I1075" s="146"/>
      <c r="L1075" s="31"/>
      <c r="M1075" s="147"/>
      <c r="T1075" s="55"/>
      <c r="AT1075" s="16" t="s">
        <v>136</v>
      </c>
      <c r="AU1075" s="16" t="s">
        <v>90</v>
      </c>
    </row>
    <row r="1076" spans="2:65" s="12" customFormat="1" ht="11.25">
      <c r="B1076" s="148"/>
      <c r="D1076" s="144" t="s">
        <v>138</v>
      </c>
      <c r="E1076" s="149" t="s">
        <v>1</v>
      </c>
      <c r="F1076" s="150" t="s">
        <v>722</v>
      </c>
      <c r="H1076" s="149" t="s">
        <v>1</v>
      </c>
      <c r="I1076" s="151"/>
      <c r="L1076" s="148"/>
      <c r="M1076" s="152"/>
      <c r="T1076" s="153"/>
      <c r="AT1076" s="149" t="s">
        <v>138</v>
      </c>
      <c r="AU1076" s="149" t="s">
        <v>90</v>
      </c>
      <c r="AV1076" s="12" t="s">
        <v>88</v>
      </c>
      <c r="AW1076" s="12" t="s">
        <v>36</v>
      </c>
      <c r="AX1076" s="12" t="s">
        <v>80</v>
      </c>
      <c r="AY1076" s="149" t="s">
        <v>127</v>
      </c>
    </row>
    <row r="1077" spans="2:65" s="13" customFormat="1" ht="11.25">
      <c r="B1077" s="154"/>
      <c r="D1077" s="144" t="s">
        <v>138</v>
      </c>
      <c r="E1077" s="155" t="s">
        <v>1</v>
      </c>
      <c r="F1077" s="156" t="s">
        <v>134</v>
      </c>
      <c r="H1077" s="157">
        <v>4</v>
      </c>
      <c r="I1077" s="158"/>
      <c r="L1077" s="154"/>
      <c r="M1077" s="159"/>
      <c r="T1077" s="160"/>
      <c r="AT1077" s="155" t="s">
        <v>138</v>
      </c>
      <c r="AU1077" s="155" t="s">
        <v>90</v>
      </c>
      <c r="AV1077" s="13" t="s">
        <v>90</v>
      </c>
      <c r="AW1077" s="13" t="s">
        <v>36</v>
      </c>
      <c r="AX1077" s="13" t="s">
        <v>88</v>
      </c>
      <c r="AY1077" s="155" t="s">
        <v>127</v>
      </c>
    </row>
    <row r="1078" spans="2:65" s="1" customFormat="1" ht="21.75" customHeight="1">
      <c r="B1078" s="31"/>
      <c r="C1078" s="131" t="s">
        <v>783</v>
      </c>
      <c r="D1078" s="131" t="s">
        <v>129</v>
      </c>
      <c r="E1078" s="132" t="s">
        <v>784</v>
      </c>
      <c r="F1078" s="133" t="s">
        <v>785</v>
      </c>
      <c r="G1078" s="134" t="s">
        <v>192</v>
      </c>
      <c r="H1078" s="135">
        <v>504</v>
      </c>
      <c r="I1078" s="136"/>
      <c r="J1078" s="137">
        <f>ROUND(I1078*H1078,2)</f>
        <v>0</v>
      </c>
      <c r="K1078" s="133" t="s">
        <v>133</v>
      </c>
      <c r="L1078" s="31"/>
      <c r="M1078" s="138" t="s">
        <v>1</v>
      </c>
      <c r="N1078" s="139" t="s">
        <v>45</v>
      </c>
      <c r="P1078" s="140">
        <f>O1078*H1078</f>
        <v>0</v>
      </c>
      <c r="Q1078" s="140">
        <v>0</v>
      </c>
      <c r="R1078" s="140">
        <f>Q1078*H1078</f>
        <v>0</v>
      </c>
      <c r="S1078" s="140">
        <v>0</v>
      </c>
      <c r="T1078" s="141">
        <f>S1078*H1078</f>
        <v>0</v>
      </c>
      <c r="AR1078" s="142" t="s">
        <v>134</v>
      </c>
      <c r="AT1078" s="142" t="s">
        <v>129</v>
      </c>
      <c r="AU1078" s="142" t="s">
        <v>90</v>
      </c>
      <c r="AY1078" s="16" t="s">
        <v>127</v>
      </c>
      <c r="BE1078" s="143">
        <f>IF(N1078="základní",J1078,0)</f>
        <v>0</v>
      </c>
      <c r="BF1078" s="143">
        <f>IF(N1078="snížená",J1078,0)</f>
        <v>0</v>
      </c>
      <c r="BG1078" s="143">
        <f>IF(N1078="zákl. přenesená",J1078,0)</f>
        <v>0</v>
      </c>
      <c r="BH1078" s="143">
        <f>IF(N1078="sníž. přenesená",J1078,0)</f>
        <v>0</v>
      </c>
      <c r="BI1078" s="143">
        <f>IF(N1078="nulová",J1078,0)</f>
        <v>0</v>
      </c>
      <c r="BJ1078" s="16" t="s">
        <v>88</v>
      </c>
      <c r="BK1078" s="143">
        <f>ROUND(I1078*H1078,2)</f>
        <v>0</v>
      </c>
      <c r="BL1078" s="16" t="s">
        <v>134</v>
      </c>
      <c r="BM1078" s="142" t="s">
        <v>786</v>
      </c>
    </row>
    <row r="1079" spans="2:65" s="1" customFormat="1" ht="11.25">
      <c r="B1079" s="31"/>
      <c r="D1079" s="144" t="s">
        <v>136</v>
      </c>
      <c r="F1079" s="145" t="s">
        <v>787</v>
      </c>
      <c r="I1079" s="146"/>
      <c r="L1079" s="31"/>
      <c r="M1079" s="147"/>
      <c r="T1079" s="55"/>
      <c r="AT1079" s="16" t="s">
        <v>136</v>
      </c>
      <c r="AU1079" s="16" t="s">
        <v>90</v>
      </c>
    </row>
    <row r="1080" spans="2:65" s="12" customFormat="1" ht="11.25">
      <c r="B1080" s="148"/>
      <c r="D1080" s="144" t="s">
        <v>138</v>
      </c>
      <c r="E1080" s="149" t="s">
        <v>1</v>
      </c>
      <c r="F1080" s="150" t="s">
        <v>788</v>
      </c>
      <c r="H1080" s="149" t="s">
        <v>1</v>
      </c>
      <c r="I1080" s="151"/>
      <c r="L1080" s="148"/>
      <c r="M1080" s="152"/>
      <c r="T1080" s="153"/>
      <c r="AT1080" s="149" t="s">
        <v>138</v>
      </c>
      <c r="AU1080" s="149" t="s">
        <v>90</v>
      </c>
      <c r="AV1080" s="12" t="s">
        <v>88</v>
      </c>
      <c r="AW1080" s="12" t="s">
        <v>36</v>
      </c>
      <c r="AX1080" s="12" t="s">
        <v>80</v>
      </c>
      <c r="AY1080" s="149" t="s">
        <v>127</v>
      </c>
    </row>
    <row r="1081" spans="2:65" s="12" customFormat="1" ht="11.25">
      <c r="B1081" s="148"/>
      <c r="D1081" s="144" t="s">
        <v>138</v>
      </c>
      <c r="E1081" s="149" t="s">
        <v>1</v>
      </c>
      <c r="F1081" s="150" t="s">
        <v>229</v>
      </c>
      <c r="H1081" s="149" t="s">
        <v>1</v>
      </c>
      <c r="I1081" s="151"/>
      <c r="L1081" s="148"/>
      <c r="M1081" s="152"/>
      <c r="T1081" s="153"/>
      <c r="AT1081" s="149" t="s">
        <v>138</v>
      </c>
      <c r="AU1081" s="149" t="s">
        <v>90</v>
      </c>
      <c r="AV1081" s="12" t="s">
        <v>88</v>
      </c>
      <c r="AW1081" s="12" t="s">
        <v>36</v>
      </c>
      <c r="AX1081" s="12" t="s">
        <v>80</v>
      </c>
      <c r="AY1081" s="149" t="s">
        <v>127</v>
      </c>
    </row>
    <row r="1082" spans="2:65" s="13" customFormat="1" ht="11.25">
      <c r="B1082" s="154"/>
      <c r="D1082" s="144" t="s">
        <v>138</v>
      </c>
      <c r="E1082" s="155" t="s">
        <v>1</v>
      </c>
      <c r="F1082" s="156" t="s">
        <v>405</v>
      </c>
      <c r="H1082" s="157">
        <v>84</v>
      </c>
      <c r="I1082" s="158"/>
      <c r="L1082" s="154"/>
      <c r="M1082" s="159"/>
      <c r="T1082" s="160"/>
      <c r="AT1082" s="155" t="s">
        <v>138</v>
      </c>
      <c r="AU1082" s="155" t="s">
        <v>90</v>
      </c>
      <c r="AV1082" s="13" t="s">
        <v>90</v>
      </c>
      <c r="AW1082" s="13" t="s">
        <v>36</v>
      </c>
      <c r="AX1082" s="13" t="s">
        <v>80</v>
      </c>
      <c r="AY1082" s="155" t="s">
        <v>127</v>
      </c>
    </row>
    <row r="1083" spans="2:65" s="12" customFormat="1" ht="11.25">
      <c r="B1083" s="148"/>
      <c r="D1083" s="144" t="s">
        <v>138</v>
      </c>
      <c r="E1083" s="149" t="s">
        <v>1</v>
      </c>
      <c r="F1083" s="150" t="s">
        <v>140</v>
      </c>
      <c r="H1083" s="149" t="s">
        <v>1</v>
      </c>
      <c r="I1083" s="151"/>
      <c r="L1083" s="148"/>
      <c r="M1083" s="152"/>
      <c r="T1083" s="153"/>
      <c r="AT1083" s="149" t="s">
        <v>138</v>
      </c>
      <c r="AU1083" s="149" t="s">
        <v>90</v>
      </c>
      <c r="AV1083" s="12" t="s">
        <v>88</v>
      </c>
      <c r="AW1083" s="12" t="s">
        <v>36</v>
      </c>
      <c r="AX1083" s="12" t="s">
        <v>80</v>
      </c>
      <c r="AY1083" s="149" t="s">
        <v>127</v>
      </c>
    </row>
    <row r="1084" spans="2:65" s="13" customFormat="1" ht="11.25">
      <c r="B1084" s="154"/>
      <c r="D1084" s="144" t="s">
        <v>138</v>
      </c>
      <c r="E1084" s="155" t="s">
        <v>1</v>
      </c>
      <c r="F1084" s="156" t="s">
        <v>789</v>
      </c>
      <c r="H1084" s="157">
        <v>150</v>
      </c>
      <c r="I1084" s="158"/>
      <c r="L1084" s="154"/>
      <c r="M1084" s="159"/>
      <c r="T1084" s="160"/>
      <c r="AT1084" s="155" t="s">
        <v>138</v>
      </c>
      <c r="AU1084" s="155" t="s">
        <v>90</v>
      </c>
      <c r="AV1084" s="13" t="s">
        <v>90</v>
      </c>
      <c r="AW1084" s="13" t="s">
        <v>36</v>
      </c>
      <c r="AX1084" s="13" t="s">
        <v>80</v>
      </c>
      <c r="AY1084" s="155" t="s">
        <v>127</v>
      </c>
    </row>
    <row r="1085" spans="2:65" s="12" customFormat="1" ht="11.25">
      <c r="B1085" s="148"/>
      <c r="D1085" s="144" t="s">
        <v>138</v>
      </c>
      <c r="E1085" s="149" t="s">
        <v>1</v>
      </c>
      <c r="F1085" s="150" t="s">
        <v>161</v>
      </c>
      <c r="H1085" s="149" t="s">
        <v>1</v>
      </c>
      <c r="I1085" s="151"/>
      <c r="L1085" s="148"/>
      <c r="M1085" s="152"/>
      <c r="T1085" s="153"/>
      <c r="AT1085" s="149" t="s">
        <v>138</v>
      </c>
      <c r="AU1085" s="149" t="s">
        <v>90</v>
      </c>
      <c r="AV1085" s="12" t="s">
        <v>88</v>
      </c>
      <c r="AW1085" s="12" t="s">
        <v>36</v>
      </c>
      <c r="AX1085" s="12" t="s">
        <v>80</v>
      </c>
      <c r="AY1085" s="149" t="s">
        <v>127</v>
      </c>
    </row>
    <row r="1086" spans="2:65" s="13" customFormat="1" ht="11.25">
      <c r="B1086" s="154"/>
      <c r="D1086" s="144" t="s">
        <v>138</v>
      </c>
      <c r="E1086" s="155" t="s">
        <v>1</v>
      </c>
      <c r="F1086" s="156" t="s">
        <v>340</v>
      </c>
      <c r="H1086" s="157">
        <v>30</v>
      </c>
      <c r="I1086" s="158"/>
      <c r="L1086" s="154"/>
      <c r="M1086" s="159"/>
      <c r="T1086" s="160"/>
      <c r="AT1086" s="155" t="s">
        <v>138</v>
      </c>
      <c r="AU1086" s="155" t="s">
        <v>90</v>
      </c>
      <c r="AV1086" s="13" t="s">
        <v>90</v>
      </c>
      <c r="AW1086" s="13" t="s">
        <v>36</v>
      </c>
      <c r="AX1086" s="13" t="s">
        <v>80</v>
      </c>
      <c r="AY1086" s="155" t="s">
        <v>127</v>
      </c>
    </row>
    <row r="1087" spans="2:65" s="12" customFormat="1" ht="11.25">
      <c r="B1087" s="148"/>
      <c r="D1087" s="144" t="s">
        <v>138</v>
      </c>
      <c r="E1087" s="149" t="s">
        <v>1</v>
      </c>
      <c r="F1087" s="150" t="s">
        <v>162</v>
      </c>
      <c r="H1087" s="149" t="s">
        <v>1</v>
      </c>
      <c r="I1087" s="151"/>
      <c r="L1087" s="148"/>
      <c r="M1087" s="152"/>
      <c r="T1087" s="153"/>
      <c r="AT1087" s="149" t="s">
        <v>138</v>
      </c>
      <c r="AU1087" s="149" t="s">
        <v>90</v>
      </c>
      <c r="AV1087" s="12" t="s">
        <v>88</v>
      </c>
      <c r="AW1087" s="12" t="s">
        <v>36</v>
      </c>
      <c r="AX1087" s="12" t="s">
        <v>80</v>
      </c>
      <c r="AY1087" s="149" t="s">
        <v>127</v>
      </c>
    </row>
    <row r="1088" spans="2:65" s="13" customFormat="1" ht="11.25">
      <c r="B1088" s="154"/>
      <c r="D1088" s="144" t="s">
        <v>138</v>
      </c>
      <c r="E1088" s="155" t="s">
        <v>1</v>
      </c>
      <c r="F1088" s="156" t="s">
        <v>790</v>
      </c>
      <c r="H1088" s="157">
        <v>120</v>
      </c>
      <c r="I1088" s="158"/>
      <c r="L1088" s="154"/>
      <c r="M1088" s="159"/>
      <c r="T1088" s="160"/>
      <c r="AT1088" s="155" t="s">
        <v>138</v>
      </c>
      <c r="AU1088" s="155" t="s">
        <v>90</v>
      </c>
      <c r="AV1088" s="13" t="s">
        <v>90</v>
      </c>
      <c r="AW1088" s="13" t="s">
        <v>36</v>
      </c>
      <c r="AX1088" s="13" t="s">
        <v>80</v>
      </c>
      <c r="AY1088" s="155" t="s">
        <v>127</v>
      </c>
    </row>
    <row r="1089" spans="2:65" s="12" customFormat="1" ht="11.25">
      <c r="B1089" s="148"/>
      <c r="D1089" s="144" t="s">
        <v>138</v>
      </c>
      <c r="E1089" s="149" t="s">
        <v>1</v>
      </c>
      <c r="F1089" s="150" t="s">
        <v>298</v>
      </c>
      <c r="H1089" s="149" t="s">
        <v>1</v>
      </c>
      <c r="I1089" s="151"/>
      <c r="L1089" s="148"/>
      <c r="M1089" s="152"/>
      <c r="T1089" s="153"/>
      <c r="AT1089" s="149" t="s">
        <v>138</v>
      </c>
      <c r="AU1089" s="149" t="s">
        <v>90</v>
      </c>
      <c r="AV1089" s="12" t="s">
        <v>88</v>
      </c>
      <c r="AW1089" s="12" t="s">
        <v>36</v>
      </c>
      <c r="AX1089" s="12" t="s">
        <v>80</v>
      </c>
      <c r="AY1089" s="149" t="s">
        <v>127</v>
      </c>
    </row>
    <row r="1090" spans="2:65" s="13" customFormat="1" ht="11.25">
      <c r="B1090" s="154"/>
      <c r="D1090" s="144" t="s">
        <v>138</v>
      </c>
      <c r="E1090" s="155" t="s">
        <v>1</v>
      </c>
      <c r="F1090" s="156" t="s">
        <v>790</v>
      </c>
      <c r="H1090" s="157">
        <v>120</v>
      </c>
      <c r="I1090" s="158"/>
      <c r="L1090" s="154"/>
      <c r="M1090" s="159"/>
      <c r="T1090" s="160"/>
      <c r="AT1090" s="155" t="s">
        <v>138</v>
      </c>
      <c r="AU1090" s="155" t="s">
        <v>90</v>
      </c>
      <c r="AV1090" s="13" t="s">
        <v>90</v>
      </c>
      <c r="AW1090" s="13" t="s">
        <v>36</v>
      </c>
      <c r="AX1090" s="13" t="s">
        <v>80</v>
      </c>
      <c r="AY1090" s="155" t="s">
        <v>127</v>
      </c>
    </row>
    <row r="1091" spans="2:65" s="14" customFormat="1" ht="11.25">
      <c r="B1091" s="161"/>
      <c r="D1091" s="144" t="s">
        <v>138</v>
      </c>
      <c r="E1091" s="162" t="s">
        <v>1</v>
      </c>
      <c r="F1091" s="163" t="s">
        <v>151</v>
      </c>
      <c r="H1091" s="164">
        <v>504</v>
      </c>
      <c r="I1091" s="165"/>
      <c r="L1091" s="161"/>
      <c r="M1091" s="166"/>
      <c r="T1091" s="167"/>
      <c r="AT1091" s="162" t="s">
        <v>138</v>
      </c>
      <c r="AU1091" s="162" t="s">
        <v>90</v>
      </c>
      <c r="AV1091" s="14" t="s">
        <v>134</v>
      </c>
      <c r="AW1091" s="14" t="s">
        <v>36</v>
      </c>
      <c r="AX1091" s="14" t="s">
        <v>88</v>
      </c>
      <c r="AY1091" s="162" t="s">
        <v>127</v>
      </c>
    </row>
    <row r="1092" spans="2:65" s="1" customFormat="1" ht="24.2" customHeight="1">
      <c r="B1092" s="31"/>
      <c r="C1092" s="131" t="s">
        <v>791</v>
      </c>
      <c r="D1092" s="131" t="s">
        <v>129</v>
      </c>
      <c r="E1092" s="132" t="s">
        <v>792</v>
      </c>
      <c r="F1092" s="133" t="s">
        <v>793</v>
      </c>
      <c r="G1092" s="134" t="s">
        <v>192</v>
      </c>
      <c r="H1092" s="135">
        <v>504</v>
      </c>
      <c r="I1092" s="136"/>
      <c r="J1092" s="137">
        <f>ROUND(I1092*H1092,2)</f>
        <v>0</v>
      </c>
      <c r="K1092" s="133" t="s">
        <v>133</v>
      </c>
      <c r="L1092" s="31"/>
      <c r="M1092" s="138" t="s">
        <v>1</v>
      </c>
      <c r="N1092" s="139" t="s">
        <v>45</v>
      </c>
      <c r="P1092" s="140">
        <f>O1092*H1092</f>
        <v>0</v>
      </c>
      <c r="Q1092" s="140">
        <v>0</v>
      </c>
      <c r="R1092" s="140">
        <f>Q1092*H1092</f>
        <v>0</v>
      </c>
      <c r="S1092" s="140">
        <v>0</v>
      </c>
      <c r="T1092" s="141">
        <f>S1092*H1092</f>
        <v>0</v>
      </c>
      <c r="AR1092" s="142" t="s">
        <v>134</v>
      </c>
      <c r="AT1092" s="142" t="s">
        <v>129</v>
      </c>
      <c r="AU1092" s="142" t="s">
        <v>90</v>
      </c>
      <c r="AY1092" s="16" t="s">
        <v>127</v>
      </c>
      <c r="BE1092" s="143">
        <f>IF(N1092="základní",J1092,0)</f>
        <v>0</v>
      </c>
      <c r="BF1092" s="143">
        <f>IF(N1092="snížená",J1092,0)</f>
        <v>0</v>
      </c>
      <c r="BG1092" s="143">
        <f>IF(N1092="zákl. přenesená",J1092,0)</f>
        <v>0</v>
      </c>
      <c r="BH1092" s="143">
        <f>IF(N1092="sníž. přenesená",J1092,0)</f>
        <v>0</v>
      </c>
      <c r="BI1092" s="143">
        <f>IF(N1092="nulová",J1092,0)</f>
        <v>0</v>
      </c>
      <c r="BJ1092" s="16" t="s">
        <v>88</v>
      </c>
      <c r="BK1092" s="143">
        <f>ROUND(I1092*H1092,2)</f>
        <v>0</v>
      </c>
      <c r="BL1092" s="16" t="s">
        <v>134</v>
      </c>
      <c r="BM1092" s="142" t="s">
        <v>794</v>
      </c>
    </row>
    <row r="1093" spans="2:65" s="1" customFormat="1" ht="11.25">
      <c r="B1093" s="31"/>
      <c r="D1093" s="144" t="s">
        <v>136</v>
      </c>
      <c r="F1093" s="145" t="s">
        <v>793</v>
      </c>
      <c r="I1093" s="146"/>
      <c r="L1093" s="31"/>
      <c r="M1093" s="147"/>
      <c r="T1093" s="55"/>
      <c r="AT1093" s="16" t="s">
        <v>136</v>
      </c>
      <c r="AU1093" s="16" t="s">
        <v>90</v>
      </c>
    </row>
    <row r="1094" spans="2:65" s="12" customFormat="1" ht="11.25">
      <c r="B1094" s="148"/>
      <c r="D1094" s="144" t="s">
        <v>138</v>
      </c>
      <c r="E1094" s="149" t="s">
        <v>1</v>
      </c>
      <c r="F1094" s="150" t="s">
        <v>788</v>
      </c>
      <c r="H1094" s="149" t="s">
        <v>1</v>
      </c>
      <c r="I1094" s="151"/>
      <c r="L1094" s="148"/>
      <c r="M1094" s="152"/>
      <c r="T1094" s="153"/>
      <c r="AT1094" s="149" t="s">
        <v>138</v>
      </c>
      <c r="AU1094" s="149" t="s">
        <v>90</v>
      </c>
      <c r="AV1094" s="12" t="s">
        <v>88</v>
      </c>
      <c r="AW1094" s="12" t="s">
        <v>36</v>
      </c>
      <c r="AX1094" s="12" t="s">
        <v>80</v>
      </c>
      <c r="AY1094" s="149" t="s">
        <v>127</v>
      </c>
    </row>
    <row r="1095" spans="2:65" s="12" customFormat="1" ht="11.25">
      <c r="B1095" s="148"/>
      <c r="D1095" s="144" t="s">
        <v>138</v>
      </c>
      <c r="E1095" s="149" t="s">
        <v>1</v>
      </c>
      <c r="F1095" s="150" t="s">
        <v>229</v>
      </c>
      <c r="H1095" s="149" t="s">
        <v>1</v>
      </c>
      <c r="I1095" s="151"/>
      <c r="L1095" s="148"/>
      <c r="M1095" s="152"/>
      <c r="T1095" s="153"/>
      <c r="AT1095" s="149" t="s">
        <v>138</v>
      </c>
      <c r="AU1095" s="149" t="s">
        <v>90</v>
      </c>
      <c r="AV1095" s="12" t="s">
        <v>88</v>
      </c>
      <c r="AW1095" s="12" t="s">
        <v>36</v>
      </c>
      <c r="AX1095" s="12" t="s">
        <v>80</v>
      </c>
      <c r="AY1095" s="149" t="s">
        <v>127</v>
      </c>
    </row>
    <row r="1096" spans="2:65" s="13" customFormat="1" ht="11.25">
      <c r="B1096" s="154"/>
      <c r="D1096" s="144" t="s">
        <v>138</v>
      </c>
      <c r="E1096" s="155" t="s">
        <v>1</v>
      </c>
      <c r="F1096" s="156" t="s">
        <v>405</v>
      </c>
      <c r="H1096" s="157">
        <v>84</v>
      </c>
      <c r="I1096" s="158"/>
      <c r="L1096" s="154"/>
      <c r="M1096" s="159"/>
      <c r="T1096" s="160"/>
      <c r="AT1096" s="155" t="s">
        <v>138</v>
      </c>
      <c r="AU1096" s="155" t="s">
        <v>90</v>
      </c>
      <c r="AV1096" s="13" t="s">
        <v>90</v>
      </c>
      <c r="AW1096" s="13" t="s">
        <v>36</v>
      </c>
      <c r="AX1096" s="13" t="s">
        <v>80</v>
      </c>
      <c r="AY1096" s="155" t="s">
        <v>127</v>
      </c>
    </row>
    <row r="1097" spans="2:65" s="12" customFormat="1" ht="11.25">
      <c r="B1097" s="148"/>
      <c r="D1097" s="144" t="s">
        <v>138</v>
      </c>
      <c r="E1097" s="149" t="s">
        <v>1</v>
      </c>
      <c r="F1097" s="150" t="s">
        <v>140</v>
      </c>
      <c r="H1097" s="149" t="s">
        <v>1</v>
      </c>
      <c r="I1097" s="151"/>
      <c r="L1097" s="148"/>
      <c r="M1097" s="152"/>
      <c r="T1097" s="153"/>
      <c r="AT1097" s="149" t="s">
        <v>138</v>
      </c>
      <c r="AU1097" s="149" t="s">
        <v>90</v>
      </c>
      <c r="AV1097" s="12" t="s">
        <v>88</v>
      </c>
      <c r="AW1097" s="12" t="s">
        <v>36</v>
      </c>
      <c r="AX1097" s="12" t="s">
        <v>80</v>
      </c>
      <c r="AY1097" s="149" t="s">
        <v>127</v>
      </c>
    </row>
    <row r="1098" spans="2:65" s="13" customFormat="1" ht="11.25">
      <c r="B1098" s="154"/>
      <c r="D1098" s="144" t="s">
        <v>138</v>
      </c>
      <c r="E1098" s="155" t="s">
        <v>1</v>
      </c>
      <c r="F1098" s="156" t="s">
        <v>789</v>
      </c>
      <c r="H1098" s="157">
        <v>150</v>
      </c>
      <c r="I1098" s="158"/>
      <c r="L1098" s="154"/>
      <c r="M1098" s="159"/>
      <c r="T1098" s="160"/>
      <c r="AT1098" s="155" t="s">
        <v>138</v>
      </c>
      <c r="AU1098" s="155" t="s">
        <v>90</v>
      </c>
      <c r="AV1098" s="13" t="s">
        <v>90</v>
      </c>
      <c r="AW1098" s="13" t="s">
        <v>36</v>
      </c>
      <c r="AX1098" s="13" t="s">
        <v>80</v>
      </c>
      <c r="AY1098" s="155" t="s">
        <v>127</v>
      </c>
    </row>
    <row r="1099" spans="2:65" s="12" customFormat="1" ht="11.25">
      <c r="B1099" s="148"/>
      <c r="D1099" s="144" t="s">
        <v>138</v>
      </c>
      <c r="E1099" s="149" t="s">
        <v>1</v>
      </c>
      <c r="F1099" s="150" t="s">
        <v>161</v>
      </c>
      <c r="H1099" s="149" t="s">
        <v>1</v>
      </c>
      <c r="I1099" s="151"/>
      <c r="L1099" s="148"/>
      <c r="M1099" s="152"/>
      <c r="T1099" s="153"/>
      <c r="AT1099" s="149" t="s">
        <v>138</v>
      </c>
      <c r="AU1099" s="149" t="s">
        <v>90</v>
      </c>
      <c r="AV1099" s="12" t="s">
        <v>88</v>
      </c>
      <c r="AW1099" s="12" t="s">
        <v>36</v>
      </c>
      <c r="AX1099" s="12" t="s">
        <v>80</v>
      </c>
      <c r="AY1099" s="149" t="s">
        <v>127</v>
      </c>
    </row>
    <row r="1100" spans="2:65" s="13" customFormat="1" ht="11.25">
      <c r="B1100" s="154"/>
      <c r="D1100" s="144" t="s">
        <v>138</v>
      </c>
      <c r="E1100" s="155" t="s">
        <v>1</v>
      </c>
      <c r="F1100" s="156" t="s">
        <v>340</v>
      </c>
      <c r="H1100" s="157">
        <v>30</v>
      </c>
      <c r="I1100" s="158"/>
      <c r="L1100" s="154"/>
      <c r="M1100" s="159"/>
      <c r="T1100" s="160"/>
      <c r="AT1100" s="155" t="s">
        <v>138</v>
      </c>
      <c r="AU1100" s="155" t="s">
        <v>90</v>
      </c>
      <c r="AV1100" s="13" t="s">
        <v>90</v>
      </c>
      <c r="AW1100" s="13" t="s">
        <v>36</v>
      </c>
      <c r="AX1100" s="13" t="s">
        <v>80</v>
      </c>
      <c r="AY1100" s="155" t="s">
        <v>127</v>
      </c>
    </row>
    <row r="1101" spans="2:65" s="12" customFormat="1" ht="11.25">
      <c r="B1101" s="148"/>
      <c r="D1101" s="144" t="s">
        <v>138</v>
      </c>
      <c r="E1101" s="149" t="s">
        <v>1</v>
      </c>
      <c r="F1101" s="150" t="s">
        <v>162</v>
      </c>
      <c r="H1101" s="149" t="s">
        <v>1</v>
      </c>
      <c r="I1101" s="151"/>
      <c r="L1101" s="148"/>
      <c r="M1101" s="152"/>
      <c r="T1101" s="153"/>
      <c r="AT1101" s="149" t="s">
        <v>138</v>
      </c>
      <c r="AU1101" s="149" t="s">
        <v>90</v>
      </c>
      <c r="AV1101" s="12" t="s">
        <v>88</v>
      </c>
      <c r="AW1101" s="12" t="s">
        <v>36</v>
      </c>
      <c r="AX1101" s="12" t="s">
        <v>80</v>
      </c>
      <c r="AY1101" s="149" t="s">
        <v>127</v>
      </c>
    </row>
    <row r="1102" spans="2:65" s="13" customFormat="1" ht="11.25">
      <c r="B1102" s="154"/>
      <c r="D1102" s="144" t="s">
        <v>138</v>
      </c>
      <c r="E1102" s="155" t="s">
        <v>1</v>
      </c>
      <c r="F1102" s="156" t="s">
        <v>790</v>
      </c>
      <c r="H1102" s="157">
        <v>120</v>
      </c>
      <c r="I1102" s="158"/>
      <c r="L1102" s="154"/>
      <c r="M1102" s="159"/>
      <c r="T1102" s="160"/>
      <c r="AT1102" s="155" t="s">
        <v>138</v>
      </c>
      <c r="AU1102" s="155" t="s">
        <v>90</v>
      </c>
      <c r="AV1102" s="13" t="s">
        <v>90</v>
      </c>
      <c r="AW1102" s="13" t="s">
        <v>36</v>
      </c>
      <c r="AX1102" s="13" t="s">
        <v>80</v>
      </c>
      <c r="AY1102" s="155" t="s">
        <v>127</v>
      </c>
    </row>
    <row r="1103" spans="2:65" s="12" customFormat="1" ht="11.25">
      <c r="B1103" s="148"/>
      <c r="D1103" s="144" t="s">
        <v>138</v>
      </c>
      <c r="E1103" s="149" t="s">
        <v>1</v>
      </c>
      <c r="F1103" s="150" t="s">
        <v>298</v>
      </c>
      <c r="H1103" s="149" t="s">
        <v>1</v>
      </c>
      <c r="I1103" s="151"/>
      <c r="L1103" s="148"/>
      <c r="M1103" s="152"/>
      <c r="T1103" s="153"/>
      <c r="AT1103" s="149" t="s">
        <v>138</v>
      </c>
      <c r="AU1103" s="149" t="s">
        <v>90</v>
      </c>
      <c r="AV1103" s="12" t="s">
        <v>88</v>
      </c>
      <c r="AW1103" s="12" t="s">
        <v>36</v>
      </c>
      <c r="AX1103" s="12" t="s">
        <v>80</v>
      </c>
      <c r="AY1103" s="149" t="s">
        <v>127</v>
      </c>
    </row>
    <row r="1104" spans="2:65" s="13" customFormat="1" ht="11.25">
      <c r="B1104" s="154"/>
      <c r="D1104" s="144" t="s">
        <v>138</v>
      </c>
      <c r="E1104" s="155" t="s">
        <v>1</v>
      </c>
      <c r="F1104" s="156" t="s">
        <v>790</v>
      </c>
      <c r="H1104" s="157">
        <v>120</v>
      </c>
      <c r="I1104" s="158"/>
      <c r="L1104" s="154"/>
      <c r="M1104" s="159"/>
      <c r="T1104" s="160"/>
      <c r="AT1104" s="155" t="s">
        <v>138</v>
      </c>
      <c r="AU1104" s="155" t="s">
        <v>90</v>
      </c>
      <c r="AV1104" s="13" t="s">
        <v>90</v>
      </c>
      <c r="AW1104" s="13" t="s">
        <v>36</v>
      </c>
      <c r="AX1104" s="13" t="s">
        <v>80</v>
      </c>
      <c r="AY1104" s="155" t="s">
        <v>127</v>
      </c>
    </row>
    <row r="1105" spans="2:65" s="14" customFormat="1" ht="11.25">
      <c r="B1105" s="161"/>
      <c r="D1105" s="144" t="s">
        <v>138</v>
      </c>
      <c r="E1105" s="162" t="s">
        <v>1</v>
      </c>
      <c r="F1105" s="163" t="s">
        <v>151</v>
      </c>
      <c r="H1105" s="164">
        <v>504</v>
      </c>
      <c r="I1105" s="165"/>
      <c r="L1105" s="161"/>
      <c r="M1105" s="166"/>
      <c r="T1105" s="167"/>
      <c r="AT1105" s="162" t="s">
        <v>138</v>
      </c>
      <c r="AU1105" s="162" t="s">
        <v>90</v>
      </c>
      <c r="AV1105" s="14" t="s">
        <v>134</v>
      </c>
      <c r="AW1105" s="14" t="s">
        <v>36</v>
      </c>
      <c r="AX1105" s="14" t="s">
        <v>88</v>
      </c>
      <c r="AY1105" s="162" t="s">
        <v>127</v>
      </c>
    </row>
    <row r="1106" spans="2:65" s="1" customFormat="1" ht="24.2" customHeight="1">
      <c r="B1106" s="31"/>
      <c r="C1106" s="131" t="s">
        <v>795</v>
      </c>
      <c r="D1106" s="131" t="s">
        <v>129</v>
      </c>
      <c r="E1106" s="132" t="s">
        <v>796</v>
      </c>
      <c r="F1106" s="133" t="s">
        <v>797</v>
      </c>
      <c r="G1106" s="134" t="s">
        <v>239</v>
      </c>
      <c r="H1106" s="135">
        <v>6</v>
      </c>
      <c r="I1106" s="136"/>
      <c r="J1106" s="137">
        <f>ROUND(I1106*H1106,2)</f>
        <v>0</v>
      </c>
      <c r="K1106" s="133" t="s">
        <v>133</v>
      </c>
      <c r="L1106" s="31"/>
      <c r="M1106" s="138" t="s">
        <v>1</v>
      </c>
      <c r="N1106" s="139" t="s">
        <v>45</v>
      </c>
      <c r="P1106" s="140">
        <f>O1106*H1106</f>
        <v>0</v>
      </c>
      <c r="Q1106" s="140">
        <v>0.45937</v>
      </c>
      <c r="R1106" s="140">
        <f>Q1106*H1106</f>
        <v>2.7562199999999999</v>
      </c>
      <c r="S1106" s="140">
        <v>0</v>
      </c>
      <c r="T1106" s="141">
        <f>S1106*H1106</f>
        <v>0</v>
      </c>
      <c r="AR1106" s="142" t="s">
        <v>134</v>
      </c>
      <c r="AT1106" s="142" t="s">
        <v>129</v>
      </c>
      <c r="AU1106" s="142" t="s">
        <v>90</v>
      </c>
      <c r="AY1106" s="16" t="s">
        <v>127</v>
      </c>
      <c r="BE1106" s="143">
        <f>IF(N1106="základní",J1106,0)</f>
        <v>0</v>
      </c>
      <c r="BF1106" s="143">
        <f>IF(N1106="snížená",J1106,0)</f>
        <v>0</v>
      </c>
      <c r="BG1106" s="143">
        <f>IF(N1106="zákl. přenesená",J1106,0)</f>
        <v>0</v>
      </c>
      <c r="BH1106" s="143">
        <f>IF(N1106="sníž. přenesená",J1106,0)</f>
        <v>0</v>
      </c>
      <c r="BI1106" s="143">
        <f>IF(N1106="nulová",J1106,0)</f>
        <v>0</v>
      </c>
      <c r="BJ1106" s="16" t="s">
        <v>88</v>
      </c>
      <c r="BK1106" s="143">
        <f>ROUND(I1106*H1106,2)</f>
        <v>0</v>
      </c>
      <c r="BL1106" s="16" t="s">
        <v>134</v>
      </c>
      <c r="BM1106" s="142" t="s">
        <v>798</v>
      </c>
    </row>
    <row r="1107" spans="2:65" s="1" customFormat="1" ht="19.5">
      <c r="B1107" s="31"/>
      <c r="D1107" s="144" t="s">
        <v>136</v>
      </c>
      <c r="F1107" s="145" t="s">
        <v>799</v>
      </c>
      <c r="I1107" s="146"/>
      <c r="L1107" s="31"/>
      <c r="M1107" s="147"/>
      <c r="T1107" s="55"/>
      <c r="AT1107" s="16" t="s">
        <v>136</v>
      </c>
      <c r="AU1107" s="16" t="s">
        <v>90</v>
      </c>
    </row>
    <row r="1108" spans="2:65" s="12" customFormat="1" ht="11.25">
      <c r="B1108" s="148"/>
      <c r="D1108" s="144" t="s">
        <v>138</v>
      </c>
      <c r="E1108" s="149" t="s">
        <v>1</v>
      </c>
      <c r="F1108" s="150" t="s">
        <v>553</v>
      </c>
      <c r="H1108" s="149" t="s">
        <v>1</v>
      </c>
      <c r="I1108" s="151"/>
      <c r="L1108" s="148"/>
      <c r="M1108" s="152"/>
      <c r="T1108" s="153"/>
      <c r="AT1108" s="149" t="s">
        <v>138</v>
      </c>
      <c r="AU1108" s="149" t="s">
        <v>90</v>
      </c>
      <c r="AV1108" s="12" t="s">
        <v>88</v>
      </c>
      <c r="AW1108" s="12" t="s">
        <v>36</v>
      </c>
      <c r="AX1108" s="12" t="s">
        <v>80</v>
      </c>
      <c r="AY1108" s="149" t="s">
        <v>127</v>
      </c>
    </row>
    <row r="1109" spans="2:65" s="12" customFormat="1" ht="11.25">
      <c r="B1109" s="148"/>
      <c r="D1109" s="144" t="s">
        <v>138</v>
      </c>
      <c r="E1109" s="149" t="s">
        <v>1</v>
      </c>
      <c r="F1109" s="150" t="s">
        <v>229</v>
      </c>
      <c r="H1109" s="149" t="s">
        <v>1</v>
      </c>
      <c r="I1109" s="151"/>
      <c r="L1109" s="148"/>
      <c r="M1109" s="152"/>
      <c r="T1109" s="153"/>
      <c r="AT1109" s="149" t="s">
        <v>138</v>
      </c>
      <c r="AU1109" s="149" t="s">
        <v>90</v>
      </c>
      <c r="AV1109" s="12" t="s">
        <v>88</v>
      </c>
      <c r="AW1109" s="12" t="s">
        <v>36</v>
      </c>
      <c r="AX1109" s="12" t="s">
        <v>80</v>
      </c>
      <c r="AY1109" s="149" t="s">
        <v>127</v>
      </c>
    </row>
    <row r="1110" spans="2:65" s="13" customFormat="1" ht="11.25">
      <c r="B1110" s="154"/>
      <c r="D1110" s="144" t="s">
        <v>138</v>
      </c>
      <c r="E1110" s="155" t="s">
        <v>1</v>
      </c>
      <c r="F1110" s="156" t="s">
        <v>90</v>
      </c>
      <c r="H1110" s="157">
        <v>2</v>
      </c>
      <c r="I1110" s="158"/>
      <c r="L1110" s="154"/>
      <c r="M1110" s="159"/>
      <c r="T1110" s="160"/>
      <c r="AT1110" s="155" t="s">
        <v>138</v>
      </c>
      <c r="AU1110" s="155" t="s">
        <v>90</v>
      </c>
      <c r="AV1110" s="13" t="s">
        <v>90</v>
      </c>
      <c r="AW1110" s="13" t="s">
        <v>36</v>
      </c>
      <c r="AX1110" s="13" t="s">
        <v>80</v>
      </c>
      <c r="AY1110" s="155" t="s">
        <v>127</v>
      </c>
    </row>
    <row r="1111" spans="2:65" s="12" customFormat="1" ht="11.25">
      <c r="B1111" s="148"/>
      <c r="D1111" s="144" t="s">
        <v>138</v>
      </c>
      <c r="E1111" s="149" t="s">
        <v>1</v>
      </c>
      <c r="F1111" s="150" t="s">
        <v>140</v>
      </c>
      <c r="H1111" s="149" t="s">
        <v>1</v>
      </c>
      <c r="I1111" s="151"/>
      <c r="L1111" s="148"/>
      <c r="M1111" s="152"/>
      <c r="T1111" s="153"/>
      <c r="AT1111" s="149" t="s">
        <v>138</v>
      </c>
      <c r="AU1111" s="149" t="s">
        <v>90</v>
      </c>
      <c r="AV1111" s="12" t="s">
        <v>88</v>
      </c>
      <c r="AW1111" s="12" t="s">
        <v>36</v>
      </c>
      <c r="AX1111" s="12" t="s">
        <v>80</v>
      </c>
      <c r="AY1111" s="149" t="s">
        <v>127</v>
      </c>
    </row>
    <row r="1112" spans="2:65" s="13" customFormat="1" ht="11.25">
      <c r="B1112" s="154"/>
      <c r="D1112" s="144" t="s">
        <v>138</v>
      </c>
      <c r="E1112" s="155" t="s">
        <v>1</v>
      </c>
      <c r="F1112" s="156" t="s">
        <v>88</v>
      </c>
      <c r="H1112" s="157">
        <v>1</v>
      </c>
      <c r="I1112" s="158"/>
      <c r="L1112" s="154"/>
      <c r="M1112" s="159"/>
      <c r="T1112" s="160"/>
      <c r="AT1112" s="155" t="s">
        <v>138</v>
      </c>
      <c r="AU1112" s="155" t="s">
        <v>90</v>
      </c>
      <c r="AV1112" s="13" t="s">
        <v>90</v>
      </c>
      <c r="AW1112" s="13" t="s">
        <v>36</v>
      </c>
      <c r="AX1112" s="13" t="s">
        <v>80</v>
      </c>
      <c r="AY1112" s="155" t="s">
        <v>127</v>
      </c>
    </row>
    <row r="1113" spans="2:65" s="12" customFormat="1" ht="11.25">
      <c r="B1113" s="148"/>
      <c r="D1113" s="144" t="s">
        <v>138</v>
      </c>
      <c r="E1113" s="149" t="s">
        <v>1</v>
      </c>
      <c r="F1113" s="150" t="s">
        <v>161</v>
      </c>
      <c r="H1113" s="149" t="s">
        <v>1</v>
      </c>
      <c r="I1113" s="151"/>
      <c r="L1113" s="148"/>
      <c r="M1113" s="152"/>
      <c r="T1113" s="153"/>
      <c r="AT1113" s="149" t="s">
        <v>138</v>
      </c>
      <c r="AU1113" s="149" t="s">
        <v>90</v>
      </c>
      <c r="AV1113" s="12" t="s">
        <v>88</v>
      </c>
      <c r="AW1113" s="12" t="s">
        <v>36</v>
      </c>
      <c r="AX1113" s="12" t="s">
        <v>80</v>
      </c>
      <c r="AY1113" s="149" t="s">
        <v>127</v>
      </c>
    </row>
    <row r="1114" spans="2:65" s="13" customFormat="1" ht="11.25">
      <c r="B1114" s="154"/>
      <c r="D1114" s="144" t="s">
        <v>138</v>
      </c>
      <c r="E1114" s="155" t="s">
        <v>1</v>
      </c>
      <c r="F1114" s="156" t="s">
        <v>88</v>
      </c>
      <c r="H1114" s="157">
        <v>1</v>
      </c>
      <c r="I1114" s="158"/>
      <c r="L1114" s="154"/>
      <c r="M1114" s="159"/>
      <c r="T1114" s="160"/>
      <c r="AT1114" s="155" t="s">
        <v>138</v>
      </c>
      <c r="AU1114" s="155" t="s">
        <v>90</v>
      </c>
      <c r="AV1114" s="13" t="s">
        <v>90</v>
      </c>
      <c r="AW1114" s="13" t="s">
        <v>36</v>
      </c>
      <c r="AX1114" s="13" t="s">
        <v>80</v>
      </c>
      <c r="AY1114" s="155" t="s">
        <v>127</v>
      </c>
    </row>
    <row r="1115" spans="2:65" s="12" customFormat="1" ht="11.25">
      <c r="B1115" s="148"/>
      <c r="D1115" s="144" t="s">
        <v>138</v>
      </c>
      <c r="E1115" s="149" t="s">
        <v>1</v>
      </c>
      <c r="F1115" s="150" t="s">
        <v>162</v>
      </c>
      <c r="H1115" s="149" t="s">
        <v>1</v>
      </c>
      <c r="I1115" s="151"/>
      <c r="L1115" s="148"/>
      <c r="M1115" s="152"/>
      <c r="T1115" s="153"/>
      <c r="AT1115" s="149" t="s">
        <v>138</v>
      </c>
      <c r="AU1115" s="149" t="s">
        <v>90</v>
      </c>
      <c r="AV1115" s="12" t="s">
        <v>88</v>
      </c>
      <c r="AW1115" s="12" t="s">
        <v>36</v>
      </c>
      <c r="AX1115" s="12" t="s">
        <v>80</v>
      </c>
      <c r="AY1115" s="149" t="s">
        <v>127</v>
      </c>
    </row>
    <row r="1116" spans="2:65" s="13" customFormat="1" ht="11.25">
      <c r="B1116" s="154"/>
      <c r="D1116" s="144" t="s">
        <v>138</v>
      </c>
      <c r="E1116" s="155" t="s">
        <v>1</v>
      </c>
      <c r="F1116" s="156" t="s">
        <v>88</v>
      </c>
      <c r="H1116" s="157">
        <v>1</v>
      </c>
      <c r="I1116" s="158"/>
      <c r="L1116" s="154"/>
      <c r="M1116" s="159"/>
      <c r="T1116" s="160"/>
      <c r="AT1116" s="155" t="s">
        <v>138</v>
      </c>
      <c r="AU1116" s="155" t="s">
        <v>90</v>
      </c>
      <c r="AV1116" s="13" t="s">
        <v>90</v>
      </c>
      <c r="AW1116" s="13" t="s">
        <v>36</v>
      </c>
      <c r="AX1116" s="13" t="s">
        <v>80</v>
      </c>
      <c r="AY1116" s="155" t="s">
        <v>127</v>
      </c>
    </row>
    <row r="1117" spans="2:65" s="12" customFormat="1" ht="11.25">
      <c r="B1117" s="148"/>
      <c r="D1117" s="144" t="s">
        <v>138</v>
      </c>
      <c r="E1117" s="149" t="s">
        <v>1</v>
      </c>
      <c r="F1117" s="150" t="s">
        <v>298</v>
      </c>
      <c r="H1117" s="149" t="s">
        <v>1</v>
      </c>
      <c r="I1117" s="151"/>
      <c r="L1117" s="148"/>
      <c r="M1117" s="152"/>
      <c r="T1117" s="153"/>
      <c r="AT1117" s="149" t="s">
        <v>138</v>
      </c>
      <c r="AU1117" s="149" t="s">
        <v>90</v>
      </c>
      <c r="AV1117" s="12" t="s">
        <v>88</v>
      </c>
      <c r="AW1117" s="12" t="s">
        <v>36</v>
      </c>
      <c r="AX1117" s="12" t="s">
        <v>80</v>
      </c>
      <c r="AY1117" s="149" t="s">
        <v>127</v>
      </c>
    </row>
    <row r="1118" spans="2:65" s="13" customFormat="1" ht="11.25">
      <c r="B1118" s="154"/>
      <c r="D1118" s="144" t="s">
        <v>138</v>
      </c>
      <c r="E1118" s="155" t="s">
        <v>1</v>
      </c>
      <c r="F1118" s="156" t="s">
        <v>88</v>
      </c>
      <c r="H1118" s="157">
        <v>1</v>
      </c>
      <c r="I1118" s="158"/>
      <c r="L1118" s="154"/>
      <c r="M1118" s="159"/>
      <c r="T1118" s="160"/>
      <c r="AT1118" s="155" t="s">
        <v>138</v>
      </c>
      <c r="AU1118" s="155" t="s">
        <v>90</v>
      </c>
      <c r="AV1118" s="13" t="s">
        <v>90</v>
      </c>
      <c r="AW1118" s="13" t="s">
        <v>36</v>
      </c>
      <c r="AX1118" s="13" t="s">
        <v>80</v>
      </c>
      <c r="AY1118" s="155" t="s">
        <v>127</v>
      </c>
    </row>
    <row r="1119" spans="2:65" s="14" customFormat="1" ht="11.25">
      <c r="B1119" s="161"/>
      <c r="D1119" s="144" t="s">
        <v>138</v>
      </c>
      <c r="E1119" s="162" t="s">
        <v>1</v>
      </c>
      <c r="F1119" s="163" t="s">
        <v>151</v>
      </c>
      <c r="H1119" s="164">
        <v>6</v>
      </c>
      <c r="I1119" s="165"/>
      <c r="L1119" s="161"/>
      <c r="M1119" s="166"/>
      <c r="T1119" s="167"/>
      <c r="AT1119" s="162" t="s">
        <v>138</v>
      </c>
      <c r="AU1119" s="162" t="s">
        <v>90</v>
      </c>
      <c r="AV1119" s="14" t="s">
        <v>134</v>
      </c>
      <c r="AW1119" s="14" t="s">
        <v>36</v>
      </c>
      <c r="AX1119" s="14" t="s">
        <v>88</v>
      </c>
      <c r="AY1119" s="162" t="s">
        <v>127</v>
      </c>
    </row>
    <row r="1120" spans="2:65" s="1" customFormat="1" ht="33" customHeight="1">
      <c r="B1120" s="31"/>
      <c r="C1120" s="131" t="s">
        <v>800</v>
      </c>
      <c r="D1120" s="131" t="s">
        <v>129</v>
      </c>
      <c r="E1120" s="132" t="s">
        <v>801</v>
      </c>
      <c r="F1120" s="133" t="s">
        <v>802</v>
      </c>
      <c r="G1120" s="134" t="s">
        <v>803</v>
      </c>
      <c r="H1120" s="135">
        <v>1</v>
      </c>
      <c r="I1120" s="136"/>
      <c r="J1120" s="137">
        <f>ROUND(I1120*H1120,2)</f>
        <v>0</v>
      </c>
      <c r="K1120" s="133" t="s">
        <v>1</v>
      </c>
      <c r="L1120" s="31"/>
      <c r="M1120" s="138" t="s">
        <v>1</v>
      </c>
      <c r="N1120" s="139" t="s">
        <v>45</v>
      </c>
      <c r="P1120" s="140">
        <f>O1120*H1120</f>
        <v>0</v>
      </c>
      <c r="Q1120" s="140">
        <v>0.12526000000000001</v>
      </c>
      <c r="R1120" s="140">
        <f>Q1120*H1120</f>
        <v>0.12526000000000001</v>
      </c>
      <c r="S1120" s="140">
        <v>0</v>
      </c>
      <c r="T1120" s="141">
        <f>S1120*H1120</f>
        <v>0</v>
      </c>
      <c r="AR1120" s="142" t="s">
        <v>134</v>
      </c>
      <c r="AT1120" s="142" t="s">
        <v>129</v>
      </c>
      <c r="AU1120" s="142" t="s">
        <v>90</v>
      </c>
      <c r="AY1120" s="16" t="s">
        <v>127</v>
      </c>
      <c r="BE1120" s="143">
        <f>IF(N1120="základní",J1120,0)</f>
        <v>0</v>
      </c>
      <c r="BF1120" s="143">
        <f>IF(N1120="snížená",J1120,0)</f>
        <v>0</v>
      </c>
      <c r="BG1120" s="143">
        <f>IF(N1120="zákl. přenesená",J1120,0)</f>
        <v>0</v>
      </c>
      <c r="BH1120" s="143">
        <f>IF(N1120="sníž. přenesená",J1120,0)</f>
        <v>0</v>
      </c>
      <c r="BI1120" s="143">
        <f>IF(N1120="nulová",J1120,0)</f>
        <v>0</v>
      </c>
      <c r="BJ1120" s="16" t="s">
        <v>88</v>
      </c>
      <c r="BK1120" s="143">
        <f>ROUND(I1120*H1120,2)</f>
        <v>0</v>
      </c>
      <c r="BL1120" s="16" t="s">
        <v>134</v>
      </c>
      <c r="BM1120" s="142" t="s">
        <v>804</v>
      </c>
    </row>
    <row r="1121" spans="2:65" s="1" customFormat="1" ht="39">
      <c r="B1121" s="31"/>
      <c r="D1121" s="144" t="s">
        <v>136</v>
      </c>
      <c r="F1121" s="145" t="s">
        <v>805</v>
      </c>
      <c r="I1121" s="146"/>
      <c r="L1121" s="31"/>
      <c r="M1121" s="147"/>
      <c r="T1121" s="55"/>
      <c r="AT1121" s="16" t="s">
        <v>136</v>
      </c>
      <c r="AU1121" s="16" t="s">
        <v>90</v>
      </c>
    </row>
    <row r="1122" spans="2:65" s="13" customFormat="1" ht="11.25">
      <c r="B1122" s="154"/>
      <c r="D1122" s="144" t="s">
        <v>138</v>
      </c>
      <c r="E1122" s="155" t="s">
        <v>1</v>
      </c>
      <c r="F1122" s="156" t="s">
        <v>88</v>
      </c>
      <c r="H1122" s="157">
        <v>1</v>
      </c>
      <c r="I1122" s="158"/>
      <c r="L1122" s="154"/>
      <c r="M1122" s="159"/>
      <c r="T1122" s="160"/>
      <c r="AT1122" s="155" t="s">
        <v>138</v>
      </c>
      <c r="AU1122" s="155" t="s">
        <v>90</v>
      </c>
      <c r="AV1122" s="13" t="s">
        <v>90</v>
      </c>
      <c r="AW1122" s="13" t="s">
        <v>36</v>
      </c>
      <c r="AX1122" s="13" t="s">
        <v>88</v>
      </c>
      <c r="AY1122" s="155" t="s">
        <v>127</v>
      </c>
    </row>
    <row r="1123" spans="2:65" s="1" customFormat="1" ht="16.5" customHeight="1">
      <c r="B1123" s="31"/>
      <c r="C1123" s="131" t="s">
        <v>790</v>
      </c>
      <c r="D1123" s="131" t="s">
        <v>129</v>
      </c>
      <c r="E1123" s="132" t="s">
        <v>806</v>
      </c>
      <c r="F1123" s="133" t="s">
        <v>807</v>
      </c>
      <c r="G1123" s="134" t="s">
        <v>239</v>
      </c>
      <c r="H1123" s="135">
        <v>3</v>
      </c>
      <c r="I1123" s="136"/>
      <c r="J1123" s="137">
        <f>ROUND(I1123*H1123,2)</f>
        <v>0</v>
      </c>
      <c r="K1123" s="133" t="s">
        <v>133</v>
      </c>
      <c r="L1123" s="31"/>
      <c r="M1123" s="138" t="s">
        <v>1</v>
      </c>
      <c r="N1123" s="139" t="s">
        <v>45</v>
      </c>
      <c r="P1123" s="140">
        <f>O1123*H1123</f>
        <v>0</v>
      </c>
      <c r="Q1123" s="140">
        <v>6.3829999999999998E-2</v>
      </c>
      <c r="R1123" s="140">
        <f>Q1123*H1123</f>
        <v>0.19148999999999999</v>
      </c>
      <c r="S1123" s="140">
        <v>0</v>
      </c>
      <c r="T1123" s="141">
        <f>S1123*H1123</f>
        <v>0</v>
      </c>
      <c r="AR1123" s="142" t="s">
        <v>134</v>
      </c>
      <c r="AT1123" s="142" t="s">
        <v>129</v>
      </c>
      <c r="AU1123" s="142" t="s">
        <v>90</v>
      </c>
      <c r="AY1123" s="16" t="s">
        <v>127</v>
      </c>
      <c r="BE1123" s="143">
        <f>IF(N1123="základní",J1123,0)</f>
        <v>0</v>
      </c>
      <c r="BF1123" s="143">
        <f>IF(N1123="snížená",J1123,0)</f>
        <v>0</v>
      </c>
      <c r="BG1123" s="143">
        <f>IF(N1123="zákl. přenesená",J1123,0)</f>
        <v>0</v>
      </c>
      <c r="BH1123" s="143">
        <f>IF(N1123="sníž. přenesená",J1123,0)</f>
        <v>0</v>
      </c>
      <c r="BI1123" s="143">
        <f>IF(N1123="nulová",J1123,0)</f>
        <v>0</v>
      </c>
      <c r="BJ1123" s="16" t="s">
        <v>88</v>
      </c>
      <c r="BK1123" s="143">
        <f>ROUND(I1123*H1123,2)</f>
        <v>0</v>
      </c>
      <c r="BL1123" s="16" t="s">
        <v>134</v>
      </c>
      <c r="BM1123" s="142" t="s">
        <v>808</v>
      </c>
    </row>
    <row r="1124" spans="2:65" s="1" customFormat="1" ht="11.25">
      <c r="B1124" s="31"/>
      <c r="D1124" s="144" t="s">
        <v>136</v>
      </c>
      <c r="F1124" s="145" t="s">
        <v>807</v>
      </c>
      <c r="I1124" s="146"/>
      <c r="L1124" s="31"/>
      <c r="M1124" s="147"/>
      <c r="T1124" s="55"/>
      <c r="AT1124" s="16" t="s">
        <v>136</v>
      </c>
      <c r="AU1124" s="16" t="s">
        <v>90</v>
      </c>
    </row>
    <row r="1125" spans="2:65" s="12" customFormat="1" ht="11.25">
      <c r="B1125" s="148"/>
      <c r="D1125" s="144" t="s">
        <v>138</v>
      </c>
      <c r="E1125" s="149" t="s">
        <v>1</v>
      </c>
      <c r="F1125" s="150" t="s">
        <v>553</v>
      </c>
      <c r="H1125" s="149" t="s">
        <v>1</v>
      </c>
      <c r="I1125" s="151"/>
      <c r="L1125" s="148"/>
      <c r="M1125" s="152"/>
      <c r="T1125" s="153"/>
      <c r="AT1125" s="149" t="s">
        <v>138</v>
      </c>
      <c r="AU1125" s="149" t="s">
        <v>90</v>
      </c>
      <c r="AV1125" s="12" t="s">
        <v>88</v>
      </c>
      <c r="AW1125" s="12" t="s">
        <v>36</v>
      </c>
      <c r="AX1125" s="12" t="s">
        <v>80</v>
      </c>
      <c r="AY1125" s="149" t="s">
        <v>127</v>
      </c>
    </row>
    <row r="1126" spans="2:65" s="12" customFormat="1" ht="11.25">
      <c r="B1126" s="148"/>
      <c r="D1126" s="144" t="s">
        <v>138</v>
      </c>
      <c r="E1126" s="149" t="s">
        <v>1</v>
      </c>
      <c r="F1126" s="150" t="s">
        <v>158</v>
      </c>
      <c r="H1126" s="149" t="s">
        <v>1</v>
      </c>
      <c r="I1126" s="151"/>
      <c r="L1126" s="148"/>
      <c r="M1126" s="152"/>
      <c r="T1126" s="153"/>
      <c r="AT1126" s="149" t="s">
        <v>138</v>
      </c>
      <c r="AU1126" s="149" t="s">
        <v>90</v>
      </c>
      <c r="AV1126" s="12" t="s">
        <v>88</v>
      </c>
      <c r="AW1126" s="12" t="s">
        <v>36</v>
      </c>
      <c r="AX1126" s="12" t="s">
        <v>80</v>
      </c>
      <c r="AY1126" s="149" t="s">
        <v>127</v>
      </c>
    </row>
    <row r="1127" spans="2:65" s="13" customFormat="1" ht="11.25">
      <c r="B1127" s="154"/>
      <c r="D1127" s="144" t="s">
        <v>138</v>
      </c>
      <c r="E1127" s="155" t="s">
        <v>1</v>
      </c>
      <c r="F1127" s="156" t="s">
        <v>152</v>
      </c>
      <c r="H1127" s="157">
        <v>3</v>
      </c>
      <c r="I1127" s="158"/>
      <c r="L1127" s="154"/>
      <c r="M1127" s="159"/>
      <c r="T1127" s="160"/>
      <c r="AT1127" s="155" t="s">
        <v>138</v>
      </c>
      <c r="AU1127" s="155" t="s">
        <v>90</v>
      </c>
      <c r="AV1127" s="13" t="s">
        <v>90</v>
      </c>
      <c r="AW1127" s="13" t="s">
        <v>36</v>
      </c>
      <c r="AX1127" s="13" t="s">
        <v>80</v>
      </c>
      <c r="AY1127" s="155" t="s">
        <v>127</v>
      </c>
    </row>
    <row r="1128" spans="2:65" s="14" customFormat="1" ht="11.25">
      <c r="B1128" s="161"/>
      <c r="D1128" s="144" t="s">
        <v>138</v>
      </c>
      <c r="E1128" s="162" t="s">
        <v>1</v>
      </c>
      <c r="F1128" s="163" t="s">
        <v>151</v>
      </c>
      <c r="H1128" s="164">
        <v>3</v>
      </c>
      <c r="I1128" s="165"/>
      <c r="L1128" s="161"/>
      <c r="M1128" s="166"/>
      <c r="T1128" s="167"/>
      <c r="AT1128" s="162" t="s">
        <v>138</v>
      </c>
      <c r="AU1128" s="162" t="s">
        <v>90</v>
      </c>
      <c r="AV1128" s="14" t="s">
        <v>134</v>
      </c>
      <c r="AW1128" s="14" t="s">
        <v>36</v>
      </c>
      <c r="AX1128" s="14" t="s">
        <v>88</v>
      </c>
      <c r="AY1128" s="162" t="s">
        <v>127</v>
      </c>
    </row>
    <row r="1129" spans="2:65" s="1" customFormat="1" ht="16.5" customHeight="1">
      <c r="B1129" s="31"/>
      <c r="C1129" s="168" t="s">
        <v>809</v>
      </c>
      <c r="D1129" s="168" t="s">
        <v>352</v>
      </c>
      <c r="E1129" s="169" t="s">
        <v>810</v>
      </c>
      <c r="F1129" s="170" t="s">
        <v>811</v>
      </c>
      <c r="G1129" s="171" t="s">
        <v>239</v>
      </c>
      <c r="H1129" s="172">
        <v>3</v>
      </c>
      <c r="I1129" s="173"/>
      <c r="J1129" s="174">
        <f>ROUND(I1129*H1129,2)</f>
        <v>0</v>
      </c>
      <c r="K1129" s="170" t="s">
        <v>133</v>
      </c>
      <c r="L1129" s="175"/>
      <c r="M1129" s="176" t="s">
        <v>1</v>
      </c>
      <c r="N1129" s="177" t="s">
        <v>45</v>
      </c>
      <c r="P1129" s="140">
        <f>O1129*H1129</f>
        <v>0</v>
      </c>
      <c r="Q1129" s="140">
        <v>7.3000000000000001E-3</v>
      </c>
      <c r="R1129" s="140">
        <f>Q1129*H1129</f>
        <v>2.1899999999999999E-2</v>
      </c>
      <c r="S1129" s="140">
        <v>0</v>
      </c>
      <c r="T1129" s="141">
        <f>S1129*H1129</f>
        <v>0</v>
      </c>
      <c r="AR1129" s="142" t="s">
        <v>189</v>
      </c>
      <c r="AT1129" s="142" t="s">
        <v>352</v>
      </c>
      <c r="AU1129" s="142" t="s">
        <v>90</v>
      </c>
      <c r="AY1129" s="16" t="s">
        <v>127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6" t="s">
        <v>88</v>
      </c>
      <c r="BK1129" s="143">
        <f>ROUND(I1129*H1129,2)</f>
        <v>0</v>
      </c>
      <c r="BL1129" s="16" t="s">
        <v>134</v>
      </c>
      <c r="BM1129" s="142" t="s">
        <v>812</v>
      </c>
    </row>
    <row r="1130" spans="2:65" s="1" customFormat="1" ht="11.25">
      <c r="B1130" s="31"/>
      <c r="D1130" s="144" t="s">
        <v>136</v>
      </c>
      <c r="F1130" s="145" t="s">
        <v>811</v>
      </c>
      <c r="I1130" s="146"/>
      <c r="L1130" s="31"/>
      <c r="M1130" s="147"/>
      <c r="T1130" s="55"/>
      <c r="AT1130" s="16" t="s">
        <v>136</v>
      </c>
      <c r="AU1130" s="16" t="s">
        <v>90</v>
      </c>
    </row>
    <row r="1131" spans="2:65" s="12" customFormat="1" ht="11.25">
      <c r="B1131" s="148"/>
      <c r="D1131" s="144" t="s">
        <v>138</v>
      </c>
      <c r="E1131" s="149" t="s">
        <v>1</v>
      </c>
      <c r="F1131" s="150" t="s">
        <v>553</v>
      </c>
      <c r="H1131" s="149" t="s">
        <v>1</v>
      </c>
      <c r="I1131" s="151"/>
      <c r="L1131" s="148"/>
      <c r="M1131" s="152"/>
      <c r="T1131" s="153"/>
      <c r="AT1131" s="149" t="s">
        <v>138</v>
      </c>
      <c r="AU1131" s="149" t="s">
        <v>90</v>
      </c>
      <c r="AV1131" s="12" t="s">
        <v>88</v>
      </c>
      <c r="AW1131" s="12" t="s">
        <v>36</v>
      </c>
      <c r="AX1131" s="12" t="s">
        <v>80</v>
      </c>
      <c r="AY1131" s="149" t="s">
        <v>127</v>
      </c>
    </row>
    <row r="1132" spans="2:65" s="12" customFormat="1" ht="11.25">
      <c r="B1132" s="148"/>
      <c r="D1132" s="144" t="s">
        <v>138</v>
      </c>
      <c r="E1132" s="149" t="s">
        <v>1</v>
      </c>
      <c r="F1132" s="150" t="s">
        <v>158</v>
      </c>
      <c r="H1132" s="149" t="s">
        <v>1</v>
      </c>
      <c r="I1132" s="151"/>
      <c r="L1132" s="148"/>
      <c r="M1132" s="152"/>
      <c r="T1132" s="153"/>
      <c r="AT1132" s="149" t="s">
        <v>138</v>
      </c>
      <c r="AU1132" s="149" t="s">
        <v>90</v>
      </c>
      <c r="AV1132" s="12" t="s">
        <v>88</v>
      </c>
      <c r="AW1132" s="12" t="s">
        <v>36</v>
      </c>
      <c r="AX1132" s="12" t="s">
        <v>80</v>
      </c>
      <c r="AY1132" s="149" t="s">
        <v>127</v>
      </c>
    </row>
    <row r="1133" spans="2:65" s="13" customFormat="1" ht="11.25">
      <c r="B1133" s="154"/>
      <c r="D1133" s="144" t="s">
        <v>138</v>
      </c>
      <c r="E1133" s="155" t="s">
        <v>1</v>
      </c>
      <c r="F1133" s="156" t="s">
        <v>152</v>
      </c>
      <c r="H1133" s="157">
        <v>3</v>
      </c>
      <c r="I1133" s="158"/>
      <c r="L1133" s="154"/>
      <c r="M1133" s="159"/>
      <c r="T1133" s="160"/>
      <c r="AT1133" s="155" t="s">
        <v>138</v>
      </c>
      <c r="AU1133" s="155" t="s">
        <v>90</v>
      </c>
      <c r="AV1133" s="13" t="s">
        <v>90</v>
      </c>
      <c r="AW1133" s="13" t="s">
        <v>36</v>
      </c>
      <c r="AX1133" s="13" t="s">
        <v>80</v>
      </c>
      <c r="AY1133" s="155" t="s">
        <v>127</v>
      </c>
    </row>
    <row r="1134" spans="2:65" s="14" customFormat="1" ht="11.25">
      <c r="B1134" s="161"/>
      <c r="D1134" s="144" t="s">
        <v>138</v>
      </c>
      <c r="E1134" s="162" t="s">
        <v>1</v>
      </c>
      <c r="F1134" s="163" t="s">
        <v>151</v>
      </c>
      <c r="H1134" s="164">
        <v>3</v>
      </c>
      <c r="I1134" s="165"/>
      <c r="L1134" s="161"/>
      <c r="M1134" s="166"/>
      <c r="T1134" s="167"/>
      <c r="AT1134" s="162" t="s">
        <v>138</v>
      </c>
      <c r="AU1134" s="162" t="s">
        <v>90</v>
      </c>
      <c r="AV1134" s="14" t="s">
        <v>134</v>
      </c>
      <c r="AW1134" s="14" t="s">
        <v>36</v>
      </c>
      <c r="AX1134" s="14" t="s">
        <v>88</v>
      </c>
      <c r="AY1134" s="162" t="s">
        <v>127</v>
      </c>
    </row>
    <row r="1135" spans="2:65" s="1" customFormat="1" ht="24.2" customHeight="1">
      <c r="B1135" s="31"/>
      <c r="C1135" s="168" t="s">
        <v>813</v>
      </c>
      <c r="D1135" s="168" t="s">
        <v>352</v>
      </c>
      <c r="E1135" s="169" t="s">
        <v>814</v>
      </c>
      <c r="F1135" s="170" t="s">
        <v>815</v>
      </c>
      <c r="G1135" s="171" t="s">
        <v>738</v>
      </c>
      <c r="H1135" s="172">
        <v>3</v>
      </c>
      <c r="I1135" s="173"/>
      <c r="J1135" s="174">
        <f>ROUND(I1135*H1135,2)</f>
        <v>0</v>
      </c>
      <c r="K1135" s="170" t="s">
        <v>1</v>
      </c>
      <c r="L1135" s="175"/>
      <c r="M1135" s="176" t="s">
        <v>1</v>
      </c>
      <c r="N1135" s="177" t="s">
        <v>45</v>
      </c>
      <c r="P1135" s="140">
        <f>O1135*H1135</f>
        <v>0</v>
      </c>
      <c r="Q1135" s="140">
        <v>0.65</v>
      </c>
      <c r="R1135" s="140">
        <f>Q1135*H1135</f>
        <v>1.9500000000000002</v>
      </c>
      <c r="S1135" s="140">
        <v>0</v>
      </c>
      <c r="T1135" s="141">
        <f>S1135*H1135</f>
        <v>0</v>
      </c>
      <c r="AR1135" s="142" t="s">
        <v>189</v>
      </c>
      <c r="AT1135" s="142" t="s">
        <v>352</v>
      </c>
      <c r="AU1135" s="142" t="s">
        <v>90</v>
      </c>
      <c r="AY1135" s="16" t="s">
        <v>127</v>
      </c>
      <c r="BE1135" s="143">
        <f>IF(N1135="základní",J1135,0)</f>
        <v>0</v>
      </c>
      <c r="BF1135" s="143">
        <f>IF(N1135="snížená",J1135,0)</f>
        <v>0</v>
      </c>
      <c r="BG1135" s="143">
        <f>IF(N1135="zákl. přenesená",J1135,0)</f>
        <v>0</v>
      </c>
      <c r="BH1135" s="143">
        <f>IF(N1135="sníž. přenesená",J1135,0)</f>
        <v>0</v>
      </c>
      <c r="BI1135" s="143">
        <f>IF(N1135="nulová",J1135,0)</f>
        <v>0</v>
      </c>
      <c r="BJ1135" s="16" t="s">
        <v>88</v>
      </c>
      <c r="BK1135" s="143">
        <f>ROUND(I1135*H1135,2)</f>
        <v>0</v>
      </c>
      <c r="BL1135" s="16" t="s">
        <v>134</v>
      </c>
      <c r="BM1135" s="142" t="s">
        <v>816</v>
      </c>
    </row>
    <row r="1136" spans="2:65" s="1" customFormat="1" ht="11.25">
      <c r="B1136" s="31"/>
      <c r="D1136" s="144" t="s">
        <v>136</v>
      </c>
      <c r="F1136" s="145" t="s">
        <v>815</v>
      </c>
      <c r="I1136" s="146"/>
      <c r="L1136" s="31"/>
      <c r="M1136" s="147"/>
      <c r="T1136" s="55"/>
      <c r="AT1136" s="16" t="s">
        <v>136</v>
      </c>
      <c r="AU1136" s="16" t="s">
        <v>90</v>
      </c>
    </row>
    <row r="1137" spans="2:65" s="12" customFormat="1" ht="11.25">
      <c r="B1137" s="148"/>
      <c r="D1137" s="144" t="s">
        <v>138</v>
      </c>
      <c r="E1137" s="149" t="s">
        <v>1</v>
      </c>
      <c r="F1137" s="150" t="s">
        <v>553</v>
      </c>
      <c r="H1137" s="149" t="s">
        <v>1</v>
      </c>
      <c r="I1137" s="151"/>
      <c r="L1137" s="148"/>
      <c r="M1137" s="152"/>
      <c r="T1137" s="153"/>
      <c r="AT1137" s="149" t="s">
        <v>138</v>
      </c>
      <c r="AU1137" s="149" t="s">
        <v>90</v>
      </c>
      <c r="AV1137" s="12" t="s">
        <v>88</v>
      </c>
      <c r="AW1137" s="12" t="s">
        <v>36</v>
      </c>
      <c r="AX1137" s="12" t="s">
        <v>80</v>
      </c>
      <c r="AY1137" s="149" t="s">
        <v>127</v>
      </c>
    </row>
    <row r="1138" spans="2:65" s="12" customFormat="1" ht="11.25">
      <c r="B1138" s="148"/>
      <c r="D1138" s="144" t="s">
        <v>138</v>
      </c>
      <c r="E1138" s="149" t="s">
        <v>1</v>
      </c>
      <c r="F1138" s="150" t="s">
        <v>158</v>
      </c>
      <c r="H1138" s="149" t="s">
        <v>1</v>
      </c>
      <c r="I1138" s="151"/>
      <c r="L1138" s="148"/>
      <c r="M1138" s="152"/>
      <c r="T1138" s="153"/>
      <c r="AT1138" s="149" t="s">
        <v>138</v>
      </c>
      <c r="AU1138" s="149" t="s">
        <v>90</v>
      </c>
      <c r="AV1138" s="12" t="s">
        <v>88</v>
      </c>
      <c r="AW1138" s="12" t="s">
        <v>36</v>
      </c>
      <c r="AX1138" s="12" t="s">
        <v>80</v>
      </c>
      <c r="AY1138" s="149" t="s">
        <v>127</v>
      </c>
    </row>
    <row r="1139" spans="2:65" s="13" customFormat="1" ht="11.25">
      <c r="B1139" s="154"/>
      <c r="D1139" s="144" t="s">
        <v>138</v>
      </c>
      <c r="E1139" s="155" t="s">
        <v>1</v>
      </c>
      <c r="F1139" s="156" t="s">
        <v>152</v>
      </c>
      <c r="H1139" s="157">
        <v>3</v>
      </c>
      <c r="I1139" s="158"/>
      <c r="L1139" s="154"/>
      <c r="M1139" s="159"/>
      <c r="T1139" s="160"/>
      <c r="AT1139" s="155" t="s">
        <v>138</v>
      </c>
      <c r="AU1139" s="155" t="s">
        <v>90</v>
      </c>
      <c r="AV1139" s="13" t="s">
        <v>90</v>
      </c>
      <c r="AW1139" s="13" t="s">
        <v>36</v>
      </c>
      <c r="AX1139" s="13" t="s">
        <v>80</v>
      </c>
      <c r="AY1139" s="155" t="s">
        <v>127</v>
      </c>
    </row>
    <row r="1140" spans="2:65" s="14" customFormat="1" ht="11.25">
      <c r="B1140" s="161"/>
      <c r="D1140" s="144" t="s">
        <v>138</v>
      </c>
      <c r="E1140" s="162" t="s">
        <v>1</v>
      </c>
      <c r="F1140" s="163" t="s">
        <v>151</v>
      </c>
      <c r="H1140" s="164">
        <v>3</v>
      </c>
      <c r="I1140" s="165"/>
      <c r="L1140" s="161"/>
      <c r="M1140" s="166"/>
      <c r="T1140" s="167"/>
      <c r="AT1140" s="162" t="s">
        <v>138</v>
      </c>
      <c r="AU1140" s="162" t="s">
        <v>90</v>
      </c>
      <c r="AV1140" s="14" t="s">
        <v>134</v>
      </c>
      <c r="AW1140" s="14" t="s">
        <v>36</v>
      </c>
      <c r="AX1140" s="14" t="s">
        <v>88</v>
      </c>
      <c r="AY1140" s="162" t="s">
        <v>127</v>
      </c>
    </row>
    <row r="1141" spans="2:65" s="1" customFormat="1" ht="16.5" customHeight="1">
      <c r="B1141" s="31"/>
      <c r="C1141" s="131" t="s">
        <v>817</v>
      </c>
      <c r="D1141" s="131" t="s">
        <v>129</v>
      </c>
      <c r="E1141" s="132" t="s">
        <v>818</v>
      </c>
      <c r="F1141" s="133" t="s">
        <v>819</v>
      </c>
      <c r="G1141" s="134" t="s">
        <v>239</v>
      </c>
      <c r="H1141" s="135">
        <v>8</v>
      </c>
      <c r="I1141" s="136"/>
      <c r="J1141" s="137">
        <f>ROUND(I1141*H1141,2)</f>
        <v>0</v>
      </c>
      <c r="K1141" s="133" t="s">
        <v>133</v>
      </c>
      <c r="L1141" s="31"/>
      <c r="M1141" s="138" t="s">
        <v>1</v>
      </c>
      <c r="N1141" s="139" t="s">
        <v>45</v>
      </c>
      <c r="P1141" s="140">
        <f>O1141*H1141</f>
        <v>0</v>
      </c>
      <c r="Q1141" s="140">
        <v>0.12303</v>
      </c>
      <c r="R1141" s="140">
        <f>Q1141*H1141</f>
        <v>0.98424</v>
      </c>
      <c r="S1141" s="140">
        <v>0</v>
      </c>
      <c r="T1141" s="141">
        <f>S1141*H1141</f>
        <v>0</v>
      </c>
      <c r="AR1141" s="142" t="s">
        <v>134</v>
      </c>
      <c r="AT1141" s="142" t="s">
        <v>129</v>
      </c>
      <c r="AU1141" s="142" t="s">
        <v>90</v>
      </c>
      <c r="AY1141" s="16" t="s">
        <v>127</v>
      </c>
      <c r="BE1141" s="143">
        <f>IF(N1141="základní",J1141,0)</f>
        <v>0</v>
      </c>
      <c r="BF1141" s="143">
        <f>IF(N1141="snížená",J1141,0)</f>
        <v>0</v>
      </c>
      <c r="BG1141" s="143">
        <f>IF(N1141="zákl. přenesená",J1141,0)</f>
        <v>0</v>
      </c>
      <c r="BH1141" s="143">
        <f>IF(N1141="sníž. přenesená",J1141,0)</f>
        <v>0</v>
      </c>
      <c r="BI1141" s="143">
        <f>IF(N1141="nulová",J1141,0)</f>
        <v>0</v>
      </c>
      <c r="BJ1141" s="16" t="s">
        <v>88</v>
      </c>
      <c r="BK1141" s="143">
        <f>ROUND(I1141*H1141,2)</f>
        <v>0</v>
      </c>
      <c r="BL1141" s="16" t="s">
        <v>134</v>
      </c>
      <c r="BM1141" s="142" t="s">
        <v>820</v>
      </c>
    </row>
    <row r="1142" spans="2:65" s="1" customFormat="1" ht="11.25">
      <c r="B1142" s="31"/>
      <c r="D1142" s="144" t="s">
        <v>136</v>
      </c>
      <c r="F1142" s="145" t="s">
        <v>819</v>
      </c>
      <c r="I1142" s="146"/>
      <c r="L1142" s="31"/>
      <c r="M1142" s="147"/>
      <c r="T1142" s="55"/>
      <c r="AT1142" s="16" t="s">
        <v>136</v>
      </c>
      <c r="AU1142" s="16" t="s">
        <v>90</v>
      </c>
    </row>
    <row r="1143" spans="2:65" s="12" customFormat="1" ht="11.25">
      <c r="B1143" s="148"/>
      <c r="D1143" s="144" t="s">
        <v>138</v>
      </c>
      <c r="E1143" s="149" t="s">
        <v>1</v>
      </c>
      <c r="F1143" s="150" t="s">
        <v>505</v>
      </c>
      <c r="H1143" s="149" t="s">
        <v>1</v>
      </c>
      <c r="I1143" s="151"/>
      <c r="L1143" s="148"/>
      <c r="M1143" s="152"/>
      <c r="T1143" s="153"/>
      <c r="AT1143" s="149" t="s">
        <v>138</v>
      </c>
      <c r="AU1143" s="149" t="s">
        <v>90</v>
      </c>
      <c r="AV1143" s="12" t="s">
        <v>88</v>
      </c>
      <c r="AW1143" s="12" t="s">
        <v>36</v>
      </c>
      <c r="AX1143" s="12" t="s">
        <v>80</v>
      </c>
      <c r="AY1143" s="149" t="s">
        <v>127</v>
      </c>
    </row>
    <row r="1144" spans="2:65" s="12" customFormat="1" ht="11.25">
      <c r="B1144" s="148"/>
      <c r="D1144" s="144" t="s">
        <v>138</v>
      </c>
      <c r="E1144" s="149" t="s">
        <v>1</v>
      </c>
      <c r="F1144" s="150" t="s">
        <v>158</v>
      </c>
      <c r="H1144" s="149" t="s">
        <v>1</v>
      </c>
      <c r="I1144" s="151"/>
      <c r="L1144" s="148"/>
      <c r="M1144" s="152"/>
      <c r="T1144" s="153"/>
      <c r="AT1144" s="149" t="s">
        <v>138</v>
      </c>
      <c r="AU1144" s="149" t="s">
        <v>90</v>
      </c>
      <c r="AV1144" s="12" t="s">
        <v>88</v>
      </c>
      <c r="AW1144" s="12" t="s">
        <v>36</v>
      </c>
      <c r="AX1144" s="12" t="s">
        <v>80</v>
      </c>
      <c r="AY1144" s="149" t="s">
        <v>127</v>
      </c>
    </row>
    <row r="1145" spans="2:65" s="13" customFormat="1" ht="11.25">
      <c r="B1145" s="154"/>
      <c r="D1145" s="144" t="s">
        <v>138</v>
      </c>
      <c r="E1145" s="155" t="s">
        <v>1</v>
      </c>
      <c r="F1145" s="156" t="s">
        <v>152</v>
      </c>
      <c r="H1145" s="157">
        <v>3</v>
      </c>
      <c r="I1145" s="158"/>
      <c r="L1145" s="154"/>
      <c r="M1145" s="159"/>
      <c r="T1145" s="160"/>
      <c r="AT1145" s="155" t="s">
        <v>138</v>
      </c>
      <c r="AU1145" s="155" t="s">
        <v>90</v>
      </c>
      <c r="AV1145" s="13" t="s">
        <v>90</v>
      </c>
      <c r="AW1145" s="13" t="s">
        <v>36</v>
      </c>
      <c r="AX1145" s="13" t="s">
        <v>80</v>
      </c>
      <c r="AY1145" s="155" t="s">
        <v>127</v>
      </c>
    </row>
    <row r="1146" spans="2:65" s="12" customFormat="1" ht="11.25">
      <c r="B1146" s="148"/>
      <c r="D1146" s="144" t="s">
        <v>138</v>
      </c>
      <c r="E1146" s="149" t="s">
        <v>1</v>
      </c>
      <c r="F1146" s="150" t="s">
        <v>162</v>
      </c>
      <c r="H1146" s="149" t="s">
        <v>1</v>
      </c>
      <c r="I1146" s="151"/>
      <c r="L1146" s="148"/>
      <c r="M1146" s="152"/>
      <c r="T1146" s="153"/>
      <c r="AT1146" s="149" t="s">
        <v>138</v>
      </c>
      <c r="AU1146" s="149" t="s">
        <v>90</v>
      </c>
      <c r="AV1146" s="12" t="s">
        <v>88</v>
      </c>
      <c r="AW1146" s="12" t="s">
        <v>36</v>
      </c>
      <c r="AX1146" s="12" t="s">
        <v>80</v>
      </c>
      <c r="AY1146" s="149" t="s">
        <v>127</v>
      </c>
    </row>
    <row r="1147" spans="2:65" s="13" customFormat="1" ht="11.25">
      <c r="B1147" s="154"/>
      <c r="D1147" s="144" t="s">
        <v>138</v>
      </c>
      <c r="E1147" s="155" t="s">
        <v>1</v>
      </c>
      <c r="F1147" s="156" t="s">
        <v>90</v>
      </c>
      <c r="H1147" s="157">
        <v>2</v>
      </c>
      <c r="I1147" s="158"/>
      <c r="L1147" s="154"/>
      <c r="M1147" s="159"/>
      <c r="T1147" s="160"/>
      <c r="AT1147" s="155" t="s">
        <v>138</v>
      </c>
      <c r="AU1147" s="155" t="s">
        <v>90</v>
      </c>
      <c r="AV1147" s="13" t="s">
        <v>90</v>
      </c>
      <c r="AW1147" s="13" t="s">
        <v>36</v>
      </c>
      <c r="AX1147" s="13" t="s">
        <v>80</v>
      </c>
      <c r="AY1147" s="155" t="s">
        <v>127</v>
      </c>
    </row>
    <row r="1148" spans="2:65" s="12" customFormat="1" ht="11.25">
      <c r="B1148" s="148"/>
      <c r="D1148" s="144" t="s">
        <v>138</v>
      </c>
      <c r="E1148" s="149" t="s">
        <v>1</v>
      </c>
      <c r="F1148" s="150" t="s">
        <v>298</v>
      </c>
      <c r="H1148" s="149" t="s">
        <v>1</v>
      </c>
      <c r="I1148" s="151"/>
      <c r="L1148" s="148"/>
      <c r="M1148" s="152"/>
      <c r="T1148" s="153"/>
      <c r="AT1148" s="149" t="s">
        <v>138</v>
      </c>
      <c r="AU1148" s="149" t="s">
        <v>90</v>
      </c>
      <c r="AV1148" s="12" t="s">
        <v>88</v>
      </c>
      <c r="AW1148" s="12" t="s">
        <v>36</v>
      </c>
      <c r="AX1148" s="12" t="s">
        <v>80</v>
      </c>
      <c r="AY1148" s="149" t="s">
        <v>127</v>
      </c>
    </row>
    <row r="1149" spans="2:65" s="13" customFormat="1" ht="11.25">
      <c r="B1149" s="154"/>
      <c r="D1149" s="144" t="s">
        <v>138</v>
      </c>
      <c r="E1149" s="155" t="s">
        <v>1</v>
      </c>
      <c r="F1149" s="156" t="s">
        <v>88</v>
      </c>
      <c r="H1149" s="157">
        <v>1</v>
      </c>
      <c r="I1149" s="158"/>
      <c r="L1149" s="154"/>
      <c r="M1149" s="159"/>
      <c r="T1149" s="160"/>
      <c r="AT1149" s="155" t="s">
        <v>138</v>
      </c>
      <c r="AU1149" s="155" t="s">
        <v>90</v>
      </c>
      <c r="AV1149" s="13" t="s">
        <v>90</v>
      </c>
      <c r="AW1149" s="13" t="s">
        <v>36</v>
      </c>
      <c r="AX1149" s="13" t="s">
        <v>80</v>
      </c>
      <c r="AY1149" s="155" t="s">
        <v>127</v>
      </c>
    </row>
    <row r="1150" spans="2:65" s="12" customFormat="1" ht="11.25">
      <c r="B1150" s="148"/>
      <c r="D1150" s="144" t="s">
        <v>138</v>
      </c>
      <c r="E1150" s="149" t="s">
        <v>1</v>
      </c>
      <c r="F1150" s="150" t="s">
        <v>140</v>
      </c>
      <c r="H1150" s="149" t="s">
        <v>1</v>
      </c>
      <c r="I1150" s="151"/>
      <c r="L1150" s="148"/>
      <c r="M1150" s="152"/>
      <c r="T1150" s="153"/>
      <c r="AT1150" s="149" t="s">
        <v>138</v>
      </c>
      <c r="AU1150" s="149" t="s">
        <v>90</v>
      </c>
      <c r="AV1150" s="12" t="s">
        <v>88</v>
      </c>
      <c r="AW1150" s="12" t="s">
        <v>36</v>
      </c>
      <c r="AX1150" s="12" t="s">
        <v>80</v>
      </c>
      <c r="AY1150" s="149" t="s">
        <v>127</v>
      </c>
    </row>
    <row r="1151" spans="2:65" s="13" customFormat="1" ht="11.25">
      <c r="B1151" s="154"/>
      <c r="D1151" s="144" t="s">
        <v>138</v>
      </c>
      <c r="E1151" s="155" t="s">
        <v>1</v>
      </c>
      <c r="F1151" s="156" t="s">
        <v>88</v>
      </c>
      <c r="H1151" s="157">
        <v>1</v>
      </c>
      <c r="I1151" s="158"/>
      <c r="L1151" s="154"/>
      <c r="M1151" s="159"/>
      <c r="T1151" s="160"/>
      <c r="AT1151" s="155" t="s">
        <v>138</v>
      </c>
      <c r="AU1151" s="155" t="s">
        <v>90</v>
      </c>
      <c r="AV1151" s="13" t="s">
        <v>90</v>
      </c>
      <c r="AW1151" s="13" t="s">
        <v>36</v>
      </c>
      <c r="AX1151" s="13" t="s">
        <v>80</v>
      </c>
      <c r="AY1151" s="155" t="s">
        <v>127</v>
      </c>
    </row>
    <row r="1152" spans="2:65" s="12" customFormat="1" ht="11.25">
      <c r="B1152" s="148"/>
      <c r="D1152" s="144" t="s">
        <v>138</v>
      </c>
      <c r="E1152" s="149" t="s">
        <v>1</v>
      </c>
      <c r="F1152" s="150" t="s">
        <v>161</v>
      </c>
      <c r="H1152" s="149" t="s">
        <v>1</v>
      </c>
      <c r="I1152" s="151"/>
      <c r="L1152" s="148"/>
      <c r="M1152" s="152"/>
      <c r="T1152" s="153"/>
      <c r="AT1152" s="149" t="s">
        <v>138</v>
      </c>
      <c r="AU1152" s="149" t="s">
        <v>90</v>
      </c>
      <c r="AV1152" s="12" t="s">
        <v>88</v>
      </c>
      <c r="AW1152" s="12" t="s">
        <v>36</v>
      </c>
      <c r="AX1152" s="12" t="s">
        <v>80</v>
      </c>
      <c r="AY1152" s="149" t="s">
        <v>127</v>
      </c>
    </row>
    <row r="1153" spans="2:65" s="13" customFormat="1" ht="11.25">
      <c r="B1153" s="154"/>
      <c r="D1153" s="144" t="s">
        <v>138</v>
      </c>
      <c r="E1153" s="155" t="s">
        <v>1</v>
      </c>
      <c r="F1153" s="156" t="s">
        <v>88</v>
      </c>
      <c r="H1153" s="157">
        <v>1</v>
      </c>
      <c r="I1153" s="158"/>
      <c r="L1153" s="154"/>
      <c r="M1153" s="159"/>
      <c r="T1153" s="160"/>
      <c r="AT1153" s="155" t="s">
        <v>138</v>
      </c>
      <c r="AU1153" s="155" t="s">
        <v>90</v>
      </c>
      <c r="AV1153" s="13" t="s">
        <v>90</v>
      </c>
      <c r="AW1153" s="13" t="s">
        <v>36</v>
      </c>
      <c r="AX1153" s="13" t="s">
        <v>80</v>
      </c>
      <c r="AY1153" s="155" t="s">
        <v>127</v>
      </c>
    </row>
    <row r="1154" spans="2:65" s="14" customFormat="1" ht="11.25">
      <c r="B1154" s="161"/>
      <c r="D1154" s="144" t="s">
        <v>138</v>
      </c>
      <c r="E1154" s="162" t="s">
        <v>1</v>
      </c>
      <c r="F1154" s="163" t="s">
        <v>151</v>
      </c>
      <c r="H1154" s="164">
        <v>8</v>
      </c>
      <c r="I1154" s="165"/>
      <c r="L1154" s="161"/>
      <c r="M1154" s="166"/>
      <c r="T1154" s="167"/>
      <c r="AT1154" s="162" t="s">
        <v>138</v>
      </c>
      <c r="AU1154" s="162" t="s">
        <v>90</v>
      </c>
      <c r="AV1154" s="14" t="s">
        <v>134</v>
      </c>
      <c r="AW1154" s="14" t="s">
        <v>36</v>
      </c>
      <c r="AX1154" s="14" t="s">
        <v>88</v>
      </c>
      <c r="AY1154" s="162" t="s">
        <v>127</v>
      </c>
    </row>
    <row r="1155" spans="2:65" s="1" customFormat="1" ht="24.2" customHeight="1">
      <c r="B1155" s="31"/>
      <c r="C1155" s="168" t="s">
        <v>821</v>
      </c>
      <c r="D1155" s="168" t="s">
        <v>352</v>
      </c>
      <c r="E1155" s="169" t="s">
        <v>822</v>
      </c>
      <c r="F1155" s="170" t="s">
        <v>823</v>
      </c>
      <c r="G1155" s="171" t="s">
        <v>738</v>
      </c>
      <c r="H1155" s="172">
        <v>8</v>
      </c>
      <c r="I1155" s="173"/>
      <c r="J1155" s="174">
        <f>ROUND(I1155*H1155,2)</f>
        <v>0</v>
      </c>
      <c r="K1155" s="170" t="s">
        <v>1</v>
      </c>
      <c r="L1155" s="175"/>
      <c r="M1155" s="176" t="s">
        <v>1</v>
      </c>
      <c r="N1155" s="177" t="s">
        <v>45</v>
      </c>
      <c r="P1155" s="140">
        <f>O1155*H1155</f>
        <v>0</v>
      </c>
      <c r="Q1155" s="140">
        <v>11.3</v>
      </c>
      <c r="R1155" s="140">
        <f>Q1155*H1155</f>
        <v>90.4</v>
      </c>
      <c r="S1155" s="140">
        <v>0</v>
      </c>
      <c r="T1155" s="141">
        <f>S1155*H1155</f>
        <v>0</v>
      </c>
      <c r="AR1155" s="142" t="s">
        <v>189</v>
      </c>
      <c r="AT1155" s="142" t="s">
        <v>352</v>
      </c>
      <c r="AU1155" s="142" t="s">
        <v>90</v>
      </c>
      <c r="AY1155" s="16" t="s">
        <v>127</v>
      </c>
      <c r="BE1155" s="143">
        <f>IF(N1155="základní",J1155,0)</f>
        <v>0</v>
      </c>
      <c r="BF1155" s="143">
        <f>IF(N1155="snížená",J1155,0)</f>
        <v>0</v>
      </c>
      <c r="BG1155" s="143">
        <f>IF(N1155="zákl. přenesená",J1155,0)</f>
        <v>0</v>
      </c>
      <c r="BH1155" s="143">
        <f>IF(N1155="sníž. přenesená",J1155,0)</f>
        <v>0</v>
      </c>
      <c r="BI1155" s="143">
        <f>IF(N1155="nulová",J1155,0)</f>
        <v>0</v>
      </c>
      <c r="BJ1155" s="16" t="s">
        <v>88</v>
      </c>
      <c r="BK1155" s="143">
        <f>ROUND(I1155*H1155,2)</f>
        <v>0</v>
      </c>
      <c r="BL1155" s="16" t="s">
        <v>134</v>
      </c>
      <c r="BM1155" s="142" t="s">
        <v>824</v>
      </c>
    </row>
    <row r="1156" spans="2:65" s="1" customFormat="1" ht="11.25">
      <c r="B1156" s="31"/>
      <c r="D1156" s="144" t="s">
        <v>136</v>
      </c>
      <c r="F1156" s="145" t="s">
        <v>823</v>
      </c>
      <c r="I1156" s="146"/>
      <c r="L1156" s="31"/>
      <c r="M1156" s="147"/>
      <c r="T1156" s="55"/>
      <c r="AT1156" s="16" t="s">
        <v>136</v>
      </c>
      <c r="AU1156" s="16" t="s">
        <v>90</v>
      </c>
    </row>
    <row r="1157" spans="2:65" s="12" customFormat="1" ht="11.25">
      <c r="B1157" s="148"/>
      <c r="D1157" s="144" t="s">
        <v>138</v>
      </c>
      <c r="E1157" s="149" t="s">
        <v>1</v>
      </c>
      <c r="F1157" s="150" t="s">
        <v>505</v>
      </c>
      <c r="H1157" s="149" t="s">
        <v>1</v>
      </c>
      <c r="I1157" s="151"/>
      <c r="L1157" s="148"/>
      <c r="M1157" s="152"/>
      <c r="T1157" s="153"/>
      <c r="AT1157" s="149" t="s">
        <v>138</v>
      </c>
      <c r="AU1157" s="149" t="s">
        <v>90</v>
      </c>
      <c r="AV1157" s="12" t="s">
        <v>88</v>
      </c>
      <c r="AW1157" s="12" t="s">
        <v>36</v>
      </c>
      <c r="AX1157" s="12" t="s">
        <v>80</v>
      </c>
      <c r="AY1157" s="149" t="s">
        <v>127</v>
      </c>
    </row>
    <row r="1158" spans="2:65" s="12" customFormat="1" ht="11.25">
      <c r="B1158" s="148"/>
      <c r="D1158" s="144" t="s">
        <v>138</v>
      </c>
      <c r="E1158" s="149" t="s">
        <v>1</v>
      </c>
      <c r="F1158" s="150" t="s">
        <v>158</v>
      </c>
      <c r="H1158" s="149" t="s">
        <v>1</v>
      </c>
      <c r="I1158" s="151"/>
      <c r="L1158" s="148"/>
      <c r="M1158" s="152"/>
      <c r="T1158" s="153"/>
      <c r="AT1158" s="149" t="s">
        <v>138</v>
      </c>
      <c r="AU1158" s="149" t="s">
        <v>90</v>
      </c>
      <c r="AV1158" s="12" t="s">
        <v>88</v>
      </c>
      <c r="AW1158" s="12" t="s">
        <v>36</v>
      </c>
      <c r="AX1158" s="12" t="s">
        <v>80</v>
      </c>
      <c r="AY1158" s="149" t="s">
        <v>127</v>
      </c>
    </row>
    <row r="1159" spans="2:65" s="13" customFormat="1" ht="11.25">
      <c r="B1159" s="154"/>
      <c r="D1159" s="144" t="s">
        <v>138</v>
      </c>
      <c r="E1159" s="155" t="s">
        <v>1</v>
      </c>
      <c r="F1159" s="156" t="s">
        <v>152</v>
      </c>
      <c r="H1159" s="157">
        <v>3</v>
      </c>
      <c r="I1159" s="158"/>
      <c r="L1159" s="154"/>
      <c r="M1159" s="159"/>
      <c r="T1159" s="160"/>
      <c r="AT1159" s="155" t="s">
        <v>138</v>
      </c>
      <c r="AU1159" s="155" t="s">
        <v>90</v>
      </c>
      <c r="AV1159" s="13" t="s">
        <v>90</v>
      </c>
      <c r="AW1159" s="13" t="s">
        <v>36</v>
      </c>
      <c r="AX1159" s="13" t="s">
        <v>80</v>
      </c>
      <c r="AY1159" s="155" t="s">
        <v>127</v>
      </c>
    </row>
    <row r="1160" spans="2:65" s="12" customFormat="1" ht="11.25">
      <c r="B1160" s="148"/>
      <c r="D1160" s="144" t="s">
        <v>138</v>
      </c>
      <c r="E1160" s="149" t="s">
        <v>1</v>
      </c>
      <c r="F1160" s="150" t="s">
        <v>162</v>
      </c>
      <c r="H1160" s="149" t="s">
        <v>1</v>
      </c>
      <c r="I1160" s="151"/>
      <c r="L1160" s="148"/>
      <c r="M1160" s="152"/>
      <c r="T1160" s="153"/>
      <c r="AT1160" s="149" t="s">
        <v>138</v>
      </c>
      <c r="AU1160" s="149" t="s">
        <v>90</v>
      </c>
      <c r="AV1160" s="12" t="s">
        <v>88</v>
      </c>
      <c r="AW1160" s="12" t="s">
        <v>36</v>
      </c>
      <c r="AX1160" s="12" t="s">
        <v>80</v>
      </c>
      <c r="AY1160" s="149" t="s">
        <v>127</v>
      </c>
    </row>
    <row r="1161" spans="2:65" s="13" customFormat="1" ht="11.25">
      <c r="B1161" s="154"/>
      <c r="D1161" s="144" t="s">
        <v>138</v>
      </c>
      <c r="E1161" s="155" t="s">
        <v>1</v>
      </c>
      <c r="F1161" s="156" t="s">
        <v>90</v>
      </c>
      <c r="H1161" s="157">
        <v>2</v>
      </c>
      <c r="I1161" s="158"/>
      <c r="L1161" s="154"/>
      <c r="M1161" s="159"/>
      <c r="T1161" s="160"/>
      <c r="AT1161" s="155" t="s">
        <v>138</v>
      </c>
      <c r="AU1161" s="155" t="s">
        <v>90</v>
      </c>
      <c r="AV1161" s="13" t="s">
        <v>90</v>
      </c>
      <c r="AW1161" s="13" t="s">
        <v>36</v>
      </c>
      <c r="AX1161" s="13" t="s">
        <v>80</v>
      </c>
      <c r="AY1161" s="155" t="s">
        <v>127</v>
      </c>
    </row>
    <row r="1162" spans="2:65" s="12" customFormat="1" ht="11.25">
      <c r="B1162" s="148"/>
      <c r="D1162" s="144" t="s">
        <v>138</v>
      </c>
      <c r="E1162" s="149" t="s">
        <v>1</v>
      </c>
      <c r="F1162" s="150" t="s">
        <v>298</v>
      </c>
      <c r="H1162" s="149" t="s">
        <v>1</v>
      </c>
      <c r="I1162" s="151"/>
      <c r="L1162" s="148"/>
      <c r="M1162" s="152"/>
      <c r="T1162" s="153"/>
      <c r="AT1162" s="149" t="s">
        <v>138</v>
      </c>
      <c r="AU1162" s="149" t="s">
        <v>90</v>
      </c>
      <c r="AV1162" s="12" t="s">
        <v>88</v>
      </c>
      <c r="AW1162" s="12" t="s">
        <v>36</v>
      </c>
      <c r="AX1162" s="12" t="s">
        <v>80</v>
      </c>
      <c r="AY1162" s="149" t="s">
        <v>127</v>
      </c>
    </row>
    <row r="1163" spans="2:65" s="13" customFormat="1" ht="11.25">
      <c r="B1163" s="154"/>
      <c r="D1163" s="144" t="s">
        <v>138</v>
      </c>
      <c r="E1163" s="155" t="s">
        <v>1</v>
      </c>
      <c r="F1163" s="156" t="s">
        <v>88</v>
      </c>
      <c r="H1163" s="157">
        <v>1</v>
      </c>
      <c r="I1163" s="158"/>
      <c r="L1163" s="154"/>
      <c r="M1163" s="159"/>
      <c r="T1163" s="160"/>
      <c r="AT1163" s="155" t="s">
        <v>138</v>
      </c>
      <c r="AU1163" s="155" t="s">
        <v>90</v>
      </c>
      <c r="AV1163" s="13" t="s">
        <v>90</v>
      </c>
      <c r="AW1163" s="13" t="s">
        <v>36</v>
      </c>
      <c r="AX1163" s="13" t="s">
        <v>80</v>
      </c>
      <c r="AY1163" s="155" t="s">
        <v>127</v>
      </c>
    </row>
    <row r="1164" spans="2:65" s="12" customFormat="1" ht="11.25">
      <c r="B1164" s="148"/>
      <c r="D1164" s="144" t="s">
        <v>138</v>
      </c>
      <c r="E1164" s="149" t="s">
        <v>1</v>
      </c>
      <c r="F1164" s="150" t="s">
        <v>140</v>
      </c>
      <c r="H1164" s="149" t="s">
        <v>1</v>
      </c>
      <c r="I1164" s="151"/>
      <c r="L1164" s="148"/>
      <c r="M1164" s="152"/>
      <c r="T1164" s="153"/>
      <c r="AT1164" s="149" t="s">
        <v>138</v>
      </c>
      <c r="AU1164" s="149" t="s">
        <v>90</v>
      </c>
      <c r="AV1164" s="12" t="s">
        <v>88</v>
      </c>
      <c r="AW1164" s="12" t="s">
        <v>36</v>
      </c>
      <c r="AX1164" s="12" t="s">
        <v>80</v>
      </c>
      <c r="AY1164" s="149" t="s">
        <v>127</v>
      </c>
    </row>
    <row r="1165" spans="2:65" s="13" customFormat="1" ht="11.25">
      <c r="B1165" s="154"/>
      <c r="D1165" s="144" t="s">
        <v>138</v>
      </c>
      <c r="E1165" s="155" t="s">
        <v>1</v>
      </c>
      <c r="F1165" s="156" t="s">
        <v>88</v>
      </c>
      <c r="H1165" s="157">
        <v>1</v>
      </c>
      <c r="I1165" s="158"/>
      <c r="L1165" s="154"/>
      <c r="M1165" s="159"/>
      <c r="T1165" s="160"/>
      <c r="AT1165" s="155" t="s">
        <v>138</v>
      </c>
      <c r="AU1165" s="155" t="s">
        <v>90</v>
      </c>
      <c r="AV1165" s="13" t="s">
        <v>90</v>
      </c>
      <c r="AW1165" s="13" t="s">
        <v>36</v>
      </c>
      <c r="AX1165" s="13" t="s">
        <v>80</v>
      </c>
      <c r="AY1165" s="155" t="s">
        <v>127</v>
      </c>
    </row>
    <row r="1166" spans="2:65" s="12" customFormat="1" ht="11.25">
      <c r="B1166" s="148"/>
      <c r="D1166" s="144" t="s">
        <v>138</v>
      </c>
      <c r="E1166" s="149" t="s">
        <v>1</v>
      </c>
      <c r="F1166" s="150" t="s">
        <v>161</v>
      </c>
      <c r="H1166" s="149" t="s">
        <v>1</v>
      </c>
      <c r="I1166" s="151"/>
      <c r="L1166" s="148"/>
      <c r="M1166" s="152"/>
      <c r="T1166" s="153"/>
      <c r="AT1166" s="149" t="s">
        <v>138</v>
      </c>
      <c r="AU1166" s="149" t="s">
        <v>90</v>
      </c>
      <c r="AV1166" s="12" t="s">
        <v>88</v>
      </c>
      <c r="AW1166" s="12" t="s">
        <v>36</v>
      </c>
      <c r="AX1166" s="12" t="s">
        <v>80</v>
      </c>
      <c r="AY1166" s="149" t="s">
        <v>127</v>
      </c>
    </row>
    <row r="1167" spans="2:65" s="13" customFormat="1" ht="11.25">
      <c r="B1167" s="154"/>
      <c r="D1167" s="144" t="s">
        <v>138</v>
      </c>
      <c r="E1167" s="155" t="s">
        <v>1</v>
      </c>
      <c r="F1167" s="156" t="s">
        <v>88</v>
      </c>
      <c r="H1167" s="157">
        <v>1</v>
      </c>
      <c r="I1167" s="158"/>
      <c r="L1167" s="154"/>
      <c r="M1167" s="159"/>
      <c r="T1167" s="160"/>
      <c r="AT1167" s="155" t="s">
        <v>138</v>
      </c>
      <c r="AU1167" s="155" t="s">
        <v>90</v>
      </c>
      <c r="AV1167" s="13" t="s">
        <v>90</v>
      </c>
      <c r="AW1167" s="13" t="s">
        <v>36</v>
      </c>
      <c r="AX1167" s="13" t="s">
        <v>80</v>
      </c>
      <c r="AY1167" s="155" t="s">
        <v>127</v>
      </c>
    </row>
    <row r="1168" spans="2:65" s="14" customFormat="1" ht="11.25">
      <c r="B1168" s="161"/>
      <c r="D1168" s="144" t="s">
        <v>138</v>
      </c>
      <c r="E1168" s="162" t="s">
        <v>1</v>
      </c>
      <c r="F1168" s="163" t="s">
        <v>151</v>
      </c>
      <c r="H1168" s="164">
        <v>8</v>
      </c>
      <c r="I1168" s="165"/>
      <c r="L1168" s="161"/>
      <c r="M1168" s="166"/>
      <c r="T1168" s="167"/>
      <c r="AT1168" s="162" t="s">
        <v>138</v>
      </c>
      <c r="AU1168" s="162" t="s">
        <v>90</v>
      </c>
      <c r="AV1168" s="14" t="s">
        <v>134</v>
      </c>
      <c r="AW1168" s="14" t="s">
        <v>36</v>
      </c>
      <c r="AX1168" s="14" t="s">
        <v>88</v>
      </c>
      <c r="AY1168" s="162" t="s">
        <v>127</v>
      </c>
    </row>
    <row r="1169" spans="2:65" s="1" customFormat="1" ht="24.2" customHeight="1">
      <c r="B1169" s="31"/>
      <c r="C1169" s="168" t="s">
        <v>825</v>
      </c>
      <c r="D1169" s="168" t="s">
        <v>352</v>
      </c>
      <c r="E1169" s="169" t="s">
        <v>826</v>
      </c>
      <c r="F1169" s="170" t="s">
        <v>815</v>
      </c>
      <c r="G1169" s="171" t="s">
        <v>738</v>
      </c>
      <c r="H1169" s="172">
        <v>8</v>
      </c>
      <c r="I1169" s="173"/>
      <c r="J1169" s="174">
        <f>ROUND(I1169*H1169,2)</f>
        <v>0</v>
      </c>
      <c r="K1169" s="170" t="s">
        <v>1</v>
      </c>
      <c r="L1169" s="175"/>
      <c r="M1169" s="176" t="s">
        <v>1</v>
      </c>
      <c r="N1169" s="177" t="s">
        <v>45</v>
      </c>
      <c r="P1169" s="140">
        <f>O1169*H1169</f>
        <v>0</v>
      </c>
      <c r="Q1169" s="140">
        <v>0.65</v>
      </c>
      <c r="R1169" s="140">
        <f>Q1169*H1169</f>
        <v>5.2</v>
      </c>
      <c r="S1169" s="140">
        <v>0</v>
      </c>
      <c r="T1169" s="141">
        <f>S1169*H1169</f>
        <v>0</v>
      </c>
      <c r="AR1169" s="142" t="s">
        <v>189</v>
      </c>
      <c r="AT1169" s="142" t="s">
        <v>352</v>
      </c>
      <c r="AU1169" s="142" t="s">
        <v>90</v>
      </c>
      <c r="AY1169" s="16" t="s">
        <v>127</v>
      </c>
      <c r="BE1169" s="143">
        <f>IF(N1169="základní",J1169,0)</f>
        <v>0</v>
      </c>
      <c r="BF1169" s="143">
        <f>IF(N1169="snížená",J1169,0)</f>
        <v>0</v>
      </c>
      <c r="BG1169" s="143">
        <f>IF(N1169="zákl. přenesená",J1169,0)</f>
        <v>0</v>
      </c>
      <c r="BH1169" s="143">
        <f>IF(N1169="sníž. přenesená",J1169,0)</f>
        <v>0</v>
      </c>
      <c r="BI1169" s="143">
        <f>IF(N1169="nulová",J1169,0)</f>
        <v>0</v>
      </c>
      <c r="BJ1169" s="16" t="s">
        <v>88</v>
      </c>
      <c r="BK1169" s="143">
        <f>ROUND(I1169*H1169,2)</f>
        <v>0</v>
      </c>
      <c r="BL1169" s="16" t="s">
        <v>134</v>
      </c>
      <c r="BM1169" s="142" t="s">
        <v>827</v>
      </c>
    </row>
    <row r="1170" spans="2:65" s="1" customFormat="1" ht="11.25">
      <c r="B1170" s="31"/>
      <c r="D1170" s="144" t="s">
        <v>136</v>
      </c>
      <c r="F1170" s="145" t="s">
        <v>815</v>
      </c>
      <c r="I1170" s="146"/>
      <c r="L1170" s="31"/>
      <c r="M1170" s="147"/>
      <c r="T1170" s="55"/>
      <c r="AT1170" s="16" t="s">
        <v>136</v>
      </c>
      <c r="AU1170" s="16" t="s">
        <v>90</v>
      </c>
    </row>
    <row r="1171" spans="2:65" s="12" customFormat="1" ht="11.25">
      <c r="B1171" s="148"/>
      <c r="D1171" s="144" t="s">
        <v>138</v>
      </c>
      <c r="E1171" s="149" t="s">
        <v>1</v>
      </c>
      <c r="F1171" s="150" t="s">
        <v>505</v>
      </c>
      <c r="H1171" s="149" t="s">
        <v>1</v>
      </c>
      <c r="I1171" s="151"/>
      <c r="L1171" s="148"/>
      <c r="M1171" s="152"/>
      <c r="T1171" s="153"/>
      <c r="AT1171" s="149" t="s">
        <v>138</v>
      </c>
      <c r="AU1171" s="149" t="s">
        <v>90</v>
      </c>
      <c r="AV1171" s="12" t="s">
        <v>88</v>
      </c>
      <c r="AW1171" s="12" t="s">
        <v>36</v>
      </c>
      <c r="AX1171" s="12" t="s">
        <v>80</v>
      </c>
      <c r="AY1171" s="149" t="s">
        <v>127</v>
      </c>
    </row>
    <row r="1172" spans="2:65" s="12" customFormat="1" ht="11.25">
      <c r="B1172" s="148"/>
      <c r="D1172" s="144" t="s">
        <v>138</v>
      </c>
      <c r="E1172" s="149" t="s">
        <v>1</v>
      </c>
      <c r="F1172" s="150" t="s">
        <v>158</v>
      </c>
      <c r="H1172" s="149" t="s">
        <v>1</v>
      </c>
      <c r="I1172" s="151"/>
      <c r="L1172" s="148"/>
      <c r="M1172" s="152"/>
      <c r="T1172" s="153"/>
      <c r="AT1172" s="149" t="s">
        <v>138</v>
      </c>
      <c r="AU1172" s="149" t="s">
        <v>90</v>
      </c>
      <c r="AV1172" s="12" t="s">
        <v>88</v>
      </c>
      <c r="AW1172" s="12" t="s">
        <v>36</v>
      </c>
      <c r="AX1172" s="12" t="s">
        <v>80</v>
      </c>
      <c r="AY1172" s="149" t="s">
        <v>127</v>
      </c>
    </row>
    <row r="1173" spans="2:65" s="13" customFormat="1" ht="11.25">
      <c r="B1173" s="154"/>
      <c r="D1173" s="144" t="s">
        <v>138</v>
      </c>
      <c r="E1173" s="155" t="s">
        <v>1</v>
      </c>
      <c r="F1173" s="156" t="s">
        <v>152</v>
      </c>
      <c r="H1173" s="157">
        <v>3</v>
      </c>
      <c r="I1173" s="158"/>
      <c r="L1173" s="154"/>
      <c r="M1173" s="159"/>
      <c r="T1173" s="160"/>
      <c r="AT1173" s="155" t="s">
        <v>138</v>
      </c>
      <c r="AU1173" s="155" t="s">
        <v>90</v>
      </c>
      <c r="AV1173" s="13" t="s">
        <v>90</v>
      </c>
      <c r="AW1173" s="13" t="s">
        <v>36</v>
      </c>
      <c r="AX1173" s="13" t="s">
        <v>80</v>
      </c>
      <c r="AY1173" s="155" t="s">
        <v>127</v>
      </c>
    </row>
    <row r="1174" spans="2:65" s="12" customFormat="1" ht="11.25">
      <c r="B1174" s="148"/>
      <c r="D1174" s="144" t="s">
        <v>138</v>
      </c>
      <c r="E1174" s="149" t="s">
        <v>1</v>
      </c>
      <c r="F1174" s="150" t="s">
        <v>162</v>
      </c>
      <c r="H1174" s="149" t="s">
        <v>1</v>
      </c>
      <c r="I1174" s="151"/>
      <c r="L1174" s="148"/>
      <c r="M1174" s="152"/>
      <c r="T1174" s="153"/>
      <c r="AT1174" s="149" t="s">
        <v>138</v>
      </c>
      <c r="AU1174" s="149" t="s">
        <v>90</v>
      </c>
      <c r="AV1174" s="12" t="s">
        <v>88</v>
      </c>
      <c r="AW1174" s="12" t="s">
        <v>36</v>
      </c>
      <c r="AX1174" s="12" t="s">
        <v>80</v>
      </c>
      <c r="AY1174" s="149" t="s">
        <v>127</v>
      </c>
    </row>
    <row r="1175" spans="2:65" s="13" customFormat="1" ht="11.25">
      <c r="B1175" s="154"/>
      <c r="D1175" s="144" t="s">
        <v>138</v>
      </c>
      <c r="E1175" s="155" t="s">
        <v>1</v>
      </c>
      <c r="F1175" s="156" t="s">
        <v>90</v>
      </c>
      <c r="H1175" s="157">
        <v>2</v>
      </c>
      <c r="I1175" s="158"/>
      <c r="L1175" s="154"/>
      <c r="M1175" s="159"/>
      <c r="T1175" s="160"/>
      <c r="AT1175" s="155" t="s">
        <v>138</v>
      </c>
      <c r="AU1175" s="155" t="s">
        <v>90</v>
      </c>
      <c r="AV1175" s="13" t="s">
        <v>90</v>
      </c>
      <c r="AW1175" s="13" t="s">
        <v>36</v>
      </c>
      <c r="AX1175" s="13" t="s">
        <v>80</v>
      </c>
      <c r="AY1175" s="155" t="s">
        <v>127</v>
      </c>
    </row>
    <row r="1176" spans="2:65" s="12" customFormat="1" ht="11.25">
      <c r="B1176" s="148"/>
      <c r="D1176" s="144" t="s">
        <v>138</v>
      </c>
      <c r="E1176" s="149" t="s">
        <v>1</v>
      </c>
      <c r="F1176" s="150" t="s">
        <v>298</v>
      </c>
      <c r="H1176" s="149" t="s">
        <v>1</v>
      </c>
      <c r="I1176" s="151"/>
      <c r="L1176" s="148"/>
      <c r="M1176" s="152"/>
      <c r="T1176" s="153"/>
      <c r="AT1176" s="149" t="s">
        <v>138</v>
      </c>
      <c r="AU1176" s="149" t="s">
        <v>90</v>
      </c>
      <c r="AV1176" s="12" t="s">
        <v>88</v>
      </c>
      <c r="AW1176" s="12" t="s">
        <v>36</v>
      </c>
      <c r="AX1176" s="12" t="s">
        <v>80</v>
      </c>
      <c r="AY1176" s="149" t="s">
        <v>127</v>
      </c>
    </row>
    <row r="1177" spans="2:65" s="13" customFormat="1" ht="11.25">
      <c r="B1177" s="154"/>
      <c r="D1177" s="144" t="s">
        <v>138</v>
      </c>
      <c r="E1177" s="155" t="s">
        <v>1</v>
      </c>
      <c r="F1177" s="156" t="s">
        <v>88</v>
      </c>
      <c r="H1177" s="157">
        <v>1</v>
      </c>
      <c r="I1177" s="158"/>
      <c r="L1177" s="154"/>
      <c r="M1177" s="159"/>
      <c r="T1177" s="160"/>
      <c r="AT1177" s="155" t="s">
        <v>138</v>
      </c>
      <c r="AU1177" s="155" t="s">
        <v>90</v>
      </c>
      <c r="AV1177" s="13" t="s">
        <v>90</v>
      </c>
      <c r="AW1177" s="13" t="s">
        <v>36</v>
      </c>
      <c r="AX1177" s="13" t="s">
        <v>80</v>
      </c>
      <c r="AY1177" s="155" t="s">
        <v>127</v>
      </c>
    </row>
    <row r="1178" spans="2:65" s="12" customFormat="1" ht="11.25">
      <c r="B1178" s="148"/>
      <c r="D1178" s="144" t="s">
        <v>138</v>
      </c>
      <c r="E1178" s="149" t="s">
        <v>1</v>
      </c>
      <c r="F1178" s="150" t="s">
        <v>140</v>
      </c>
      <c r="H1178" s="149" t="s">
        <v>1</v>
      </c>
      <c r="I1178" s="151"/>
      <c r="L1178" s="148"/>
      <c r="M1178" s="152"/>
      <c r="T1178" s="153"/>
      <c r="AT1178" s="149" t="s">
        <v>138</v>
      </c>
      <c r="AU1178" s="149" t="s">
        <v>90</v>
      </c>
      <c r="AV1178" s="12" t="s">
        <v>88</v>
      </c>
      <c r="AW1178" s="12" t="s">
        <v>36</v>
      </c>
      <c r="AX1178" s="12" t="s">
        <v>80</v>
      </c>
      <c r="AY1178" s="149" t="s">
        <v>127</v>
      </c>
    </row>
    <row r="1179" spans="2:65" s="13" customFormat="1" ht="11.25">
      <c r="B1179" s="154"/>
      <c r="D1179" s="144" t="s">
        <v>138</v>
      </c>
      <c r="E1179" s="155" t="s">
        <v>1</v>
      </c>
      <c r="F1179" s="156" t="s">
        <v>88</v>
      </c>
      <c r="H1179" s="157">
        <v>1</v>
      </c>
      <c r="I1179" s="158"/>
      <c r="L1179" s="154"/>
      <c r="M1179" s="159"/>
      <c r="T1179" s="160"/>
      <c r="AT1179" s="155" t="s">
        <v>138</v>
      </c>
      <c r="AU1179" s="155" t="s">
        <v>90</v>
      </c>
      <c r="AV1179" s="13" t="s">
        <v>90</v>
      </c>
      <c r="AW1179" s="13" t="s">
        <v>36</v>
      </c>
      <c r="AX1179" s="13" t="s">
        <v>80</v>
      </c>
      <c r="AY1179" s="155" t="s">
        <v>127</v>
      </c>
    </row>
    <row r="1180" spans="2:65" s="12" customFormat="1" ht="11.25">
      <c r="B1180" s="148"/>
      <c r="D1180" s="144" t="s">
        <v>138</v>
      </c>
      <c r="E1180" s="149" t="s">
        <v>1</v>
      </c>
      <c r="F1180" s="150" t="s">
        <v>161</v>
      </c>
      <c r="H1180" s="149" t="s">
        <v>1</v>
      </c>
      <c r="I1180" s="151"/>
      <c r="L1180" s="148"/>
      <c r="M1180" s="152"/>
      <c r="T1180" s="153"/>
      <c r="AT1180" s="149" t="s">
        <v>138</v>
      </c>
      <c r="AU1180" s="149" t="s">
        <v>90</v>
      </c>
      <c r="AV1180" s="12" t="s">
        <v>88</v>
      </c>
      <c r="AW1180" s="12" t="s">
        <v>36</v>
      </c>
      <c r="AX1180" s="12" t="s">
        <v>80</v>
      </c>
      <c r="AY1180" s="149" t="s">
        <v>127</v>
      </c>
    </row>
    <row r="1181" spans="2:65" s="13" customFormat="1" ht="11.25">
      <c r="B1181" s="154"/>
      <c r="D1181" s="144" t="s">
        <v>138</v>
      </c>
      <c r="E1181" s="155" t="s">
        <v>1</v>
      </c>
      <c r="F1181" s="156" t="s">
        <v>88</v>
      </c>
      <c r="H1181" s="157">
        <v>1</v>
      </c>
      <c r="I1181" s="158"/>
      <c r="L1181" s="154"/>
      <c r="M1181" s="159"/>
      <c r="T1181" s="160"/>
      <c r="AT1181" s="155" t="s">
        <v>138</v>
      </c>
      <c r="AU1181" s="155" t="s">
        <v>90</v>
      </c>
      <c r="AV1181" s="13" t="s">
        <v>90</v>
      </c>
      <c r="AW1181" s="13" t="s">
        <v>36</v>
      </c>
      <c r="AX1181" s="13" t="s">
        <v>80</v>
      </c>
      <c r="AY1181" s="155" t="s">
        <v>127</v>
      </c>
    </row>
    <row r="1182" spans="2:65" s="14" customFormat="1" ht="11.25">
      <c r="B1182" s="161"/>
      <c r="D1182" s="144" t="s">
        <v>138</v>
      </c>
      <c r="E1182" s="162" t="s">
        <v>1</v>
      </c>
      <c r="F1182" s="163" t="s">
        <v>151</v>
      </c>
      <c r="H1182" s="164">
        <v>8</v>
      </c>
      <c r="I1182" s="165"/>
      <c r="L1182" s="161"/>
      <c r="M1182" s="166"/>
      <c r="T1182" s="167"/>
      <c r="AT1182" s="162" t="s">
        <v>138</v>
      </c>
      <c r="AU1182" s="162" t="s">
        <v>90</v>
      </c>
      <c r="AV1182" s="14" t="s">
        <v>134</v>
      </c>
      <c r="AW1182" s="14" t="s">
        <v>36</v>
      </c>
      <c r="AX1182" s="14" t="s">
        <v>88</v>
      </c>
      <c r="AY1182" s="162" t="s">
        <v>127</v>
      </c>
    </row>
    <row r="1183" spans="2:65" s="1" customFormat="1" ht="16.5" customHeight="1">
      <c r="B1183" s="31"/>
      <c r="C1183" s="131" t="s">
        <v>828</v>
      </c>
      <c r="D1183" s="131" t="s">
        <v>129</v>
      </c>
      <c r="E1183" s="132" t="s">
        <v>829</v>
      </c>
      <c r="F1183" s="133" t="s">
        <v>830</v>
      </c>
      <c r="G1183" s="134" t="s">
        <v>239</v>
      </c>
      <c r="H1183" s="135">
        <v>2</v>
      </c>
      <c r="I1183" s="136"/>
      <c r="J1183" s="137">
        <f>ROUND(I1183*H1183,2)</f>
        <v>0</v>
      </c>
      <c r="K1183" s="133" t="s">
        <v>133</v>
      </c>
      <c r="L1183" s="31"/>
      <c r="M1183" s="138" t="s">
        <v>1</v>
      </c>
      <c r="N1183" s="139" t="s">
        <v>45</v>
      </c>
      <c r="P1183" s="140">
        <f>O1183*H1183</f>
        <v>0</v>
      </c>
      <c r="Q1183" s="140">
        <v>0.32906000000000002</v>
      </c>
      <c r="R1183" s="140">
        <f>Q1183*H1183</f>
        <v>0.65812000000000004</v>
      </c>
      <c r="S1183" s="140">
        <v>0</v>
      </c>
      <c r="T1183" s="141">
        <f>S1183*H1183</f>
        <v>0</v>
      </c>
      <c r="AR1183" s="142" t="s">
        <v>134</v>
      </c>
      <c r="AT1183" s="142" t="s">
        <v>129</v>
      </c>
      <c r="AU1183" s="142" t="s">
        <v>90</v>
      </c>
      <c r="AY1183" s="16" t="s">
        <v>127</v>
      </c>
      <c r="BE1183" s="143">
        <f>IF(N1183="základní",J1183,0)</f>
        <v>0</v>
      </c>
      <c r="BF1183" s="143">
        <f>IF(N1183="snížená",J1183,0)</f>
        <v>0</v>
      </c>
      <c r="BG1183" s="143">
        <f>IF(N1183="zákl. přenesená",J1183,0)</f>
        <v>0</v>
      </c>
      <c r="BH1183" s="143">
        <f>IF(N1183="sníž. přenesená",J1183,0)</f>
        <v>0</v>
      </c>
      <c r="BI1183" s="143">
        <f>IF(N1183="nulová",J1183,0)</f>
        <v>0</v>
      </c>
      <c r="BJ1183" s="16" t="s">
        <v>88</v>
      </c>
      <c r="BK1183" s="143">
        <f>ROUND(I1183*H1183,2)</f>
        <v>0</v>
      </c>
      <c r="BL1183" s="16" t="s">
        <v>134</v>
      </c>
      <c r="BM1183" s="142" t="s">
        <v>831</v>
      </c>
    </row>
    <row r="1184" spans="2:65" s="1" customFormat="1" ht="11.25">
      <c r="B1184" s="31"/>
      <c r="D1184" s="144" t="s">
        <v>136</v>
      </c>
      <c r="F1184" s="145" t="s">
        <v>830</v>
      </c>
      <c r="I1184" s="146"/>
      <c r="L1184" s="31"/>
      <c r="M1184" s="147"/>
      <c r="T1184" s="55"/>
      <c r="AT1184" s="16" t="s">
        <v>136</v>
      </c>
      <c r="AU1184" s="16" t="s">
        <v>90</v>
      </c>
    </row>
    <row r="1185" spans="2:65" s="12" customFormat="1" ht="11.25">
      <c r="B1185" s="148"/>
      <c r="D1185" s="144" t="s">
        <v>138</v>
      </c>
      <c r="E1185" s="149" t="s">
        <v>1</v>
      </c>
      <c r="F1185" s="150" t="s">
        <v>553</v>
      </c>
      <c r="H1185" s="149" t="s">
        <v>1</v>
      </c>
      <c r="I1185" s="151"/>
      <c r="L1185" s="148"/>
      <c r="M1185" s="152"/>
      <c r="T1185" s="153"/>
      <c r="AT1185" s="149" t="s">
        <v>138</v>
      </c>
      <c r="AU1185" s="149" t="s">
        <v>90</v>
      </c>
      <c r="AV1185" s="12" t="s">
        <v>88</v>
      </c>
      <c r="AW1185" s="12" t="s">
        <v>36</v>
      </c>
      <c r="AX1185" s="12" t="s">
        <v>80</v>
      </c>
      <c r="AY1185" s="149" t="s">
        <v>127</v>
      </c>
    </row>
    <row r="1186" spans="2:65" s="12" customFormat="1" ht="11.25">
      <c r="B1186" s="148"/>
      <c r="D1186" s="144" t="s">
        <v>138</v>
      </c>
      <c r="E1186" s="149" t="s">
        <v>1</v>
      </c>
      <c r="F1186" s="150" t="s">
        <v>229</v>
      </c>
      <c r="H1186" s="149" t="s">
        <v>1</v>
      </c>
      <c r="I1186" s="151"/>
      <c r="L1186" s="148"/>
      <c r="M1186" s="152"/>
      <c r="T1186" s="153"/>
      <c r="AT1186" s="149" t="s">
        <v>138</v>
      </c>
      <c r="AU1186" s="149" t="s">
        <v>90</v>
      </c>
      <c r="AV1186" s="12" t="s">
        <v>88</v>
      </c>
      <c r="AW1186" s="12" t="s">
        <v>36</v>
      </c>
      <c r="AX1186" s="12" t="s">
        <v>80</v>
      </c>
      <c r="AY1186" s="149" t="s">
        <v>127</v>
      </c>
    </row>
    <row r="1187" spans="2:65" s="13" customFormat="1" ht="11.25">
      <c r="B1187" s="154"/>
      <c r="D1187" s="144" t="s">
        <v>138</v>
      </c>
      <c r="E1187" s="155" t="s">
        <v>1</v>
      </c>
      <c r="F1187" s="156" t="s">
        <v>88</v>
      </c>
      <c r="H1187" s="157">
        <v>1</v>
      </c>
      <c r="I1187" s="158"/>
      <c r="L1187" s="154"/>
      <c r="M1187" s="159"/>
      <c r="T1187" s="160"/>
      <c r="AT1187" s="155" t="s">
        <v>138</v>
      </c>
      <c r="AU1187" s="155" t="s">
        <v>90</v>
      </c>
      <c r="AV1187" s="13" t="s">
        <v>90</v>
      </c>
      <c r="AW1187" s="13" t="s">
        <v>36</v>
      </c>
      <c r="AX1187" s="13" t="s">
        <v>80</v>
      </c>
      <c r="AY1187" s="155" t="s">
        <v>127</v>
      </c>
    </row>
    <row r="1188" spans="2:65" s="12" customFormat="1" ht="11.25">
      <c r="B1188" s="148"/>
      <c r="D1188" s="144" t="s">
        <v>138</v>
      </c>
      <c r="E1188" s="149" t="s">
        <v>1</v>
      </c>
      <c r="F1188" s="150" t="s">
        <v>162</v>
      </c>
      <c r="H1188" s="149" t="s">
        <v>1</v>
      </c>
      <c r="I1188" s="151"/>
      <c r="L1188" s="148"/>
      <c r="M1188" s="152"/>
      <c r="T1188" s="153"/>
      <c r="AT1188" s="149" t="s">
        <v>138</v>
      </c>
      <c r="AU1188" s="149" t="s">
        <v>90</v>
      </c>
      <c r="AV1188" s="12" t="s">
        <v>88</v>
      </c>
      <c r="AW1188" s="12" t="s">
        <v>36</v>
      </c>
      <c r="AX1188" s="12" t="s">
        <v>80</v>
      </c>
      <c r="AY1188" s="149" t="s">
        <v>127</v>
      </c>
    </row>
    <row r="1189" spans="2:65" s="13" customFormat="1" ht="11.25">
      <c r="B1189" s="154"/>
      <c r="D1189" s="144" t="s">
        <v>138</v>
      </c>
      <c r="E1189" s="155" t="s">
        <v>1</v>
      </c>
      <c r="F1189" s="156" t="s">
        <v>88</v>
      </c>
      <c r="H1189" s="157">
        <v>1</v>
      </c>
      <c r="I1189" s="158"/>
      <c r="L1189" s="154"/>
      <c r="M1189" s="159"/>
      <c r="T1189" s="160"/>
      <c r="AT1189" s="155" t="s">
        <v>138</v>
      </c>
      <c r="AU1189" s="155" t="s">
        <v>90</v>
      </c>
      <c r="AV1189" s="13" t="s">
        <v>90</v>
      </c>
      <c r="AW1189" s="13" t="s">
        <v>36</v>
      </c>
      <c r="AX1189" s="13" t="s">
        <v>80</v>
      </c>
      <c r="AY1189" s="155" t="s">
        <v>127</v>
      </c>
    </row>
    <row r="1190" spans="2:65" s="14" customFormat="1" ht="11.25">
      <c r="B1190" s="161"/>
      <c r="D1190" s="144" t="s">
        <v>138</v>
      </c>
      <c r="E1190" s="162" t="s">
        <v>1</v>
      </c>
      <c r="F1190" s="163" t="s">
        <v>151</v>
      </c>
      <c r="H1190" s="164">
        <v>2</v>
      </c>
      <c r="I1190" s="165"/>
      <c r="L1190" s="161"/>
      <c r="M1190" s="166"/>
      <c r="T1190" s="167"/>
      <c r="AT1190" s="162" t="s">
        <v>138</v>
      </c>
      <c r="AU1190" s="162" t="s">
        <v>90</v>
      </c>
      <c r="AV1190" s="14" t="s">
        <v>134</v>
      </c>
      <c r="AW1190" s="14" t="s">
        <v>36</v>
      </c>
      <c r="AX1190" s="14" t="s">
        <v>88</v>
      </c>
      <c r="AY1190" s="162" t="s">
        <v>127</v>
      </c>
    </row>
    <row r="1191" spans="2:65" s="1" customFormat="1" ht="24.2" customHeight="1">
      <c r="B1191" s="31"/>
      <c r="C1191" s="168" t="s">
        <v>832</v>
      </c>
      <c r="D1191" s="168" t="s">
        <v>352</v>
      </c>
      <c r="E1191" s="169" t="s">
        <v>833</v>
      </c>
      <c r="F1191" s="170" t="s">
        <v>834</v>
      </c>
      <c r="G1191" s="171" t="s">
        <v>239</v>
      </c>
      <c r="H1191" s="172">
        <v>2</v>
      </c>
      <c r="I1191" s="173"/>
      <c r="J1191" s="174">
        <f>ROUND(I1191*H1191,2)</f>
        <v>0</v>
      </c>
      <c r="K1191" s="170" t="s">
        <v>1</v>
      </c>
      <c r="L1191" s="175"/>
      <c r="M1191" s="176" t="s">
        <v>1</v>
      </c>
      <c r="N1191" s="177" t="s">
        <v>45</v>
      </c>
      <c r="P1191" s="140">
        <f>O1191*H1191</f>
        <v>0</v>
      </c>
      <c r="Q1191" s="140">
        <v>3.2199999999999999E-2</v>
      </c>
      <c r="R1191" s="140">
        <f>Q1191*H1191</f>
        <v>6.4399999999999999E-2</v>
      </c>
      <c r="S1191" s="140">
        <v>0</v>
      </c>
      <c r="T1191" s="141">
        <f>S1191*H1191</f>
        <v>0</v>
      </c>
      <c r="AR1191" s="142" t="s">
        <v>189</v>
      </c>
      <c r="AT1191" s="142" t="s">
        <v>352</v>
      </c>
      <c r="AU1191" s="142" t="s">
        <v>90</v>
      </c>
      <c r="AY1191" s="16" t="s">
        <v>127</v>
      </c>
      <c r="BE1191" s="143">
        <f>IF(N1191="základní",J1191,0)</f>
        <v>0</v>
      </c>
      <c r="BF1191" s="143">
        <f>IF(N1191="snížená",J1191,0)</f>
        <v>0</v>
      </c>
      <c r="BG1191" s="143">
        <f>IF(N1191="zákl. přenesená",J1191,0)</f>
        <v>0</v>
      </c>
      <c r="BH1191" s="143">
        <f>IF(N1191="sníž. přenesená",J1191,0)</f>
        <v>0</v>
      </c>
      <c r="BI1191" s="143">
        <f>IF(N1191="nulová",J1191,0)</f>
        <v>0</v>
      </c>
      <c r="BJ1191" s="16" t="s">
        <v>88</v>
      </c>
      <c r="BK1191" s="143">
        <f>ROUND(I1191*H1191,2)</f>
        <v>0</v>
      </c>
      <c r="BL1191" s="16" t="s">
        <v>134</v>
      </c>
      <c r="BM1191" s="142" t="s">
        <v>835</v>
      </c>
    </row>
    <row r="1192" spans="2:65" s="1" customFormat="1" ht="11.25">
      <c r="B1192" s="31"/>
      <c r="D1192" s="144" t="s">
        <v>136</v>
      </c>
      <c r="F1192" s="145" t="s">
        <v>836</v>
      </c>
      <c r="I1192" s="146"/>
      <c r="L1192" s="31"/>
      <c r="M1192" s="147"/>
      <c r="T1192" s="55"/>
      <c r="AT1192" s="16" t="s">
        <v>136</v>
      </c>
      <c r="AU1192" s="16" t="s">
        <v>90</v>
      </c>
    </row>
    <row r="1193" spans="2:65" s="12" customFormat="1" ht="11.25">
      <c r="B1193" s="148"/>
      <c r="D1193" s="144" t="s">
        <v>138</v>
      </c>
      <c r="E1193" s="149" t="s">
        <v>1</v>
      </c>
      <c r="F1193" s="150" t="s">
        <v>553</v>
      </c>
      <c r="H1193" s="149" t="s">
        <v>1</v>
      </c>
      <c r="I1193" s="151"/>
      <c r="L1193" s="148"/>
      <c r="M1193" s="152"/>
      <c r="T1193" s="153"/>
      <c r="AT1193" s="149" t="s">
        <v>138</v>
      </c>
      <c r="AU1193" s="149" t="s">
        <v>90</v>
      </c>
      <c r="AV1193" s="12" t="s">
        <v>88</v>
      </c>
      <c r="AW1193" s="12" t="s">
        <v>36</v>
      </c>
      <c r="AX1193" s="12" t="s">
        <v>80</v>
      </c>
      <c r="AY1193" s="149" t="s">
        <v>127</v>
      </c>
    </row>
    <row r="1194" spans="2:65" s="12" customFormat="1" ht="11.25">
      <c r="B1194" s="148"/>
      <c r="D1194" s="144" t="s">
        <v>138</v>
      </c>
      <c r="E1194" s="149" t="s">
        <v>1</v>
      </c>
      <c r="F1194" s="150" t="s">
        <v>229</v>
      </c>
      <c r="H1194" s="149" t="s">
        <v>1</v>
      </c>
      <c r="I1194" s="151"/>
      <c r="L1194" s="148"/>
      <c r="M1194" s="152"/>
      <c r="T1194" s="153"/>
      <c r="AT1194" s="149" t="s">
        <v>138</v>
      </c>
      <c r="AU1194" s="149" t="s">
        <v>90</v>
      </c>
      <c r="AV1194" s="12" t="s">
        <v>88</v>
      </c>
      <c r="AW1194" s="12" t="s">
        <v>36</v>
      </c>
      <c r="AX1194" s="12" t="s">
        <v>80</v>
      </c>
      <c r="AY1194" s="149" t="s">
        <v>127</v>
      </c>
    </row>
    <row r="1195" spans="2:65" s="13" customFormat="1" ht="11.25">
      <c r="B1195" s="154"/>
      <c r="D1195" s="144" t="s">
        <v>138</v>
      </c>
      <c r="E1195" s="155" t="s">
        <v>1</v>
      </c>
      <c r="F1195" s="156" t="s">
        <v>88</v>
      </c>
      <c r="H1195" s="157">
        <v>1</v>
      </c>
      <c r="I1195" s="158"/>
      <c r="L1195" s="154"/>
      <c r="M1195" s="159"/>
      <c r="T1195" s="160"/>
      <c r="AT1195" s="155" t="s">
        <v>138</v>
      </c>
      <c r="AU1195" s="155" t="s">
        <v>90</v>
      </c>
      <c r="AV1195" s="13" t="s">
        <v>90</v>
      </c>
      <c r="AW1195" s="13" t="s">
        <v>36</v>
      </c>
      <c r="AX1195" s="13" t="s">
        <v>80</v>
      </c>
      <c r="AY1195" s="155" t="s">
        <v>127</v>
      </c>
    </row>
    <row r="1196" spans="2:65" s="12" customFormat="1" ht="11.25">
      <c r="B1196" s="148"/>
      <c r="D1196" s="144" t="s">
        <v>138</v>
      </c>
      <c r="E1196" s="149" t="s">
        <v>1</v>
      </c>
      <c r="F1196" s="150" t="s">
        <v>162</v>
      </c>
      <c r="H1196" s="149" t="s">
        <v>1</v>
      </c>
      <c r="I1196" s="151"/>
      <c r="L1196" s="148"/>
      <c r="M1196" s="152"/>
      <c r="T1196" s="153"/>
      <c r="AT1196" s="149" t="s">
        <v>138</v>
      </c>
      <c r="AU1196" s="149" t="s">
        <v>90</v>
      </c>
      <c r="AV1196" s="12" t="s">
        <v>88</v>
      </c>
      <c r="AW1196" s="12" t="s">
        <v>36</v>
      </c>
      <c r="AX1196" s="12" t="s">
        <v>80</v>
      </c>
      <c r="AY1196" s="149" t="s">
        <v>127</v>
      </c>
    </row>
    <row r="1197" spans="2:65" s="13" customFormat="1" ht="11.25">
      <c r="B1197" s="154"/>
      <c r="D1197" s="144" t="s">
        <v>138</v>
      </c>
      <c r="E1197" s="155" t="s">
        <v>1</v>
      </c>
      <c r="F1197" s="156" t="s">
        <v>88</v>
      </c>
      <c r="H1197" s="157">
        <v>1</v>
      </c>
      <c r="I1197" s="158"/>
      <c r="L1197" s="154"/>
      <c r="M1197" s="159"/>
      <c r="T1197" s="160"/>
      <c r="AT1197" s="155" t="s">
        <v>138</v>
      </c>
      <c r="AU1197" s="155" t="s">
        <v>90</v>
      </c>
      <c r="AV1197" s="13" t="s">
        <v>90</v>
      </c>
      <c r="AW1197" s="13" t="s">
        <v>36</v>
      </c>
      <c r="AX1197" s="13" t="s">
        <v>80</v>
      </c>
      <c r="AY1197" s="155" t="s">
        <v>127</v>
      </c>
    </row>
    <row r="1198" spans="2:65" s="14" customFormat="1" ht="11.25">
      <c r="B1198" s="161"/>
      <c r="D1198" s="144" t="s">
        <v>138</v>
      </c>
      <c r="E1198" s="162" t="s">
        <v>1</v>
      </c>
      <c r="F1198" s="163" t="s">
        <v>151</v>
      </c>
      <c r="H1198" s="164">
        <v>2</v>
      </c>
      <c r="I1198" s="165"/>
      <c r="L1198" s="161"/>
      <c r="M1198" s="166"/>
      <c r="T1198" s="167"/>
      <c r="AT1198" s="162" t="s">
        <v>138</v>
      </c>
      <c r="AU1198" s="162" t="s">
        <v>90</v>
      </c>
      <c r="AV1198" s="14" t="s">
        <v>134</v>
      </c>
      <c r="AW1198" s="14" t="s">
        <v>36</v>
      </c>
      <c r="AX1198" s="14" t="s">
        <v>88</v>
      </c>
      <c r="AY1198" s="162" t="s">
        <v>127</v>
      </c>
    </row>
    <row r="1199" spans="2:65" s="1" customFormat="1" ht="16.5" customHeight="1">
      <c r="B1199" s="31"/>
      <c r="C1199" s="168" t="s">
        <v>837</v>
      </c>
      <c r="D1199" s="168" t="s">
        <v>352</v>
      </c>
      <c r="E1199" s="169" t="s">
        <v>838</v>
      </c>
      <c r="F1199" s="170" t="s">
        <v>839</v>
      </c>
      <c r="G1199" s="171" t="s">
        <v>239</v>
      </c>
      <c r="H1199" s="172">
        <v>2</v>
      </c>
      <c r="I1199" s="173"/>
      <c r="J1199" s="174">
        <f>ROUND(I1199*H1199,2)</f>
        <v>0</v>
      </c>
      <c r="K1199" s="170" t="s">
        <v>1</v>
      </c>
      <c r="L1199" s="175"/>
      <c r="M1199" s="176" t="s">
        <v>1</v>
      </c>
      <c r="N1199" s="177" t="s">
        <v>45</v>
      </c>
      <c r="P1199" s="140">
        <f>O1199*H1199</f>
        <v>0</v>
      </c>
      <c r="Q1199" s="140">
        <v>1E-3</v>
      </c>
      <c r="R1199" s="140">
        <f>Q1199*H1199</f>
        <v>2E-3</v>
      </c>
      <c r="S1199" s="140">
        <v>0</v>
      </c>
      <c r="T1199" s="141">
        <f>S1199*H1199</f>
        <v>0</v>
      </c>
      <c r="AR1199" s="142" t="s">
        <v>189</v>
      </c>
      <c r="AT1199" s="142" t="s">
        <v>352</v>
      </c>
      <c r="AU1199" s="142" t="s">
        <v>90</v>
      </c>
      <c r="AY1199" s="16" t="s">
        <v>127</v>
      </c>
      <c r="BE1199" s="143">
        <f>IF(N1199="základní",J1199,0)</f>
        <v>0</v>
      </c>
      <c r="BF1199" s="143">
        <f>IF(N1199="snížená",J1199,0)</f>
        <v>0</v>
      </c>
      <c r="BG1199" s="143">
        <f>IF(N1199="zákl. přenesená",J1199,0)</f>
        <v>0</v>
      </c>
      <c r="BH1199" s="143">
        <f>IF(N1199="sníž. přenesená",J1199,0)</f>
        <v>0</v>
      </c>
      <c r="BI1199" s="143">
        <f>IF(N1199="nulová",J1199,0)</f>
        <v>0</v>
      </c>
      <c r="BJ1199" s="16" t="s">
        <v>88</v>
      </c>
      <c r="BK1199" s="143">
        <f>ROUND(I1199*H1199,2)</f>
        <v>0</v>
      </c>
      <c r="BL1199" s="16" t="s">
        <v>134</v>
      </c>
      <c r="BM1199" s="142" t="s">
        <v>840</v>
      </c>
    </row>
    <row r="1200" spans="2:65" s="1" customFormat="1" ht="11.25">
      <c r="B1200" s="31"/>
      <c r="D1200" s="144" t="s">
        <v>136</v>
      </c>
      <c r="F1200" s="145" t="s">
        <v>841</v>
      </c>
      <c r="I1200" s="146"/>
      <c r="L1200" s="31"/>
      <c r="M1200" s="147"/>
      <c r="T1200" s="55"/>
      <c r="AT1200" s="16" t="s">
        <v>136</v>
      </c>
      <c r="AU1200" s="16" t="s">
        <v>90</v>
      </c>
    </row>
    <row r="1201" spans="2:65" s="12" customFormat="1" ht="11.25">
      <c r="B1201" s="148"/>
      <c r="D1201" s="144" t="s">
        <v>138</v>
      </c>
      <c r="E1201" s="149" t="s">
        <v>1</v>
      </c>
      <c r="F1201" s="150" t="s">
        <v>553</v>
      </c>
      <c r="H1201" s="149" t="s">
        <v>1</v>
      </c>
      <c r="I1201" s="151"/>
      <c r="L1201" s="148"/>
      <c r="M1201" s="152"/>
      <c r="T1201" s="153"/>
      <c r="AT1201" s="149" t="s">
        <v>138</v>
      </c>
      <c r="AU1201" s="149" t="s">
        <v>90</v>
      </c>
      <c r="AV1201" s="12" t="s">
        <v>88</v>
      </c>
      <c r="AW1201" s="12" t="s">
        <v>36</v>
      </c>
      <c r="AX1201" s="12" t="s">
        <v>80</v>
      </c>
      <c r="AY1201" s="149" t="s">
        <v>127</v>
      </c>
    </row>
    <row r="1202" spans="2:65" s="12" customFormat="1" ht="11.25">
      <c r="B1202" s="148"/>
      <c r="D1202" s="144" t="s">
        <v>138</v>
      </c>
      <c r="E1202" s="149" t="s">
        <v>1</v>
      </c>
      <c r="F1202" s="150" t="s">
        <v>229</v>
      </c>
      <c r="H1202" s="149" t="s">
        <v>1</v>
      </c>
      <c r="I1202" s="151"/>
      <c r="L1202" s="148"/>
      <c r="M1202" s="152"/>
      <c r="T1202" s="153"/>
      <c r="AT1202" s="149" t="s">
        <v>138</v>
      </c>
      <c r="AU1202" s="149" t="s">
        <v>90</v>
      </c>
      <c r="AV1202" s="12" t="s">
        <v>88</v>
      </c>
      <c r="AW1202" s="12" t="s">
        <v>36</v>
      </c>
      <c r="AX1202" s="12" t="s">
        <v>80</v>
      </c>
      <c r="AY1202" s="149" t="s">
        <v>127</v>
      </c>
    </row>
    <row r="1203" spans="2:65" s="13" customFormat="1" ht="11.25">
      <c r="B1203" s="154"/>
      <c r="D1203" s="144" t="s">
        <v>138</v>
      </c>
      <c r="E1203" s="155" t="s">
        <v>1</v>
      </c>
      <c r="F1203" s="156" t="s">
        <v>88</v>
      </c>
      <c r="H1203" s="157">
        <v>1</v>
      </c>
      <c r="I1203" s="158"/>
      <c r="L1203" s="154"/>
      <c r="M1203" s="159"/>
      <c r="T1203" s="160"/>
      <c r="AT1203" s="155" t="s">
        <v>138</v>
      </c>
      <c r="AU1203" s="155" t="s">
        <v>90</v>
      </c>
      <c r="AV1203" s="13" t="s">
        <v>90</v>
      </c>
      <c r="AW1203" s="13" t="s">
        <v>36</v>
      </c>
      <c r="AX1203" s="13" t="s">
        <v>80</v>
      </c>
      <c r="AY1203" s="155" t="s">
        <v>127</v>
      </c>
    </row>
    <row r="1204" spans="2:65" s="12" customFormat="1" ht="11.25">
      <c r="B1204" s="148"/>
      <c r="D1204" s="144" t="s">
        <v>138</v>
      </c>
      <c r="E1204" s="149" t="s">
        <v>1</v>
      </c>
      <c r="F1204" s="150" t="s">
        <v>162</v>
      </c>
      <c r="H1204" s="149" t="s">
        <v>1</v>
      </c>
      <c r="I1204" s="151"/>
      <c r="L1204" s="148"/>
      <c r="M1204" s="152"/>
      <c r="T1204" s="153"/>
      <c r="AT1204" s="149" t="s">
        <v>138</v>
      </c>
      <c r="AU1204" s="149" t="s">
        <v>90</v>
      </c>
      <c r="AV1204" s="12" t="s">
        <v>88</v>
      </c>
      <c r="AW1204" s="12" t="s">
        <v>36</v>
      </c>
      <c r="AX1204" s="12" t="s">
        <v>80</v>
      </c>
      <c r="AY1204" s="149" t="s">
        <v>127</v>
      </c>
    </row>
    <row r="1205" spans="2:65" s="13" customFormat="1" ht="11.25">
      <c r="B1205" s="154"/>
      <c r="D1205" s="144" t="s">
        <v>138</v>
      </c>
      <c r="E1205" s="155" t="s">
        <v>1</v>
      </c>
      <c r="F1205" s="156" t="s">
        <v>88</v>
      </c>
      <c r="H1205" s="157">
        <v>1</v>
      </c>
      <c r="I1205" s="158"/>
      <c r="L1205" s="154"/>
      <c r="M1205" s="159"/>
      <c r="T1205" s="160"/>
      <c r="AT1205" s="155" t="s">
        <v>138</v>
      </c>
      <c r="AU1205" s="155" t="s">
        <v>90</v>
      </c>
      <c r="AV1205" s="13" t="s">
        <v>90</v>
      </c>
      <c r="AW1205" s="13" t="s">
        <v>36</v>
      </c>
      <c r="AX1205" s="13" t="s">
        <v>80</v>
      </c>
      <c r="AY1205" s="155" t="s">
        <v>127</v>
      </c>
    </row>
    <row r="1206" spans="2:65" s="14" customFormat="1" ht="11.25">
      <c r="B1206" s="161"/>
      <c r="D1206" s="144" t="s">
        <v>138</v>
      </c>
      <c r="E1206" s="162" t="s">
        <v>1</v>
      </c>
      <c r="F1206" s="163" t="s">
        <v>151</v>
      </c>
      <c r="H1206" s="164">
        <v>2</v>
      </c>
      <c r="I1206" s="165"/>
      <c r="L1206" s="161"/>
      <c r="M1206" s="166"/>
      <c r="T1206" s="167"/>
      <c r="AT1206" s="162" t="s">
        <v>138</v>
      </c>
      <c r="AU1206" s="162" t="s">
        <v>90</v>
      </c>
      <c r="AV1206" s="14" t="s">
        <v>134</v>
      </c>
      <c r="AW1206" s="14" t="s">
        <v>36</v>
      </c>
      <c r="AX1206" s="14" t="s">
        <v>88</v>
      </c>
      <c r="AY1206" s="162" t="s">
        <v>127</v>
      </c>
    </row>
    <row r="1207" spans="2:65" s="1" customFormat="1" ht="16.5" customHeight="1">
      <c r="B1207" s="31"/>
      <c r="C1207" s="131" t="s">
        <v>842</v>
      </c>
      <c r="D1207" s="131" t="s">
        <v>129</v>
      </c>
      <c r="E1207" s="132" t="s">
        <v>843</v>
      </c>
      <c r="F1207" s="133" t="s">
        <v>844</v>
      </c>
      <c r="G1207" s="134" t="s">
        <v>239</v>
      </c>
      <c r="H1207" s="135">
        <v>11</v>
      </c>
      <c r="I1207" s="136"/>
      <c r="J1207" s="137">
        <f>ROUND(I1207*H1207,2)</f>
        <v>0</v>
      </c>
      <c r="K1207" s="133" t="s">
        <v>133</v>
      </c>
      <c r="L1207" s="31"/>
      <c r="M1207" s="138" t="s">
        <v>1</v>
      </c>
      <c r="N1207" s="139" t="s">
        <v>45</v>
      </c>
      <c r="P1207" s="140">
        <f>O1207*H1207</f>
        <v>0</v>
      </c>
      <c r="Q1207" s="140">
        <v>3.1E-4</v>
      </c>
      <c r="R1207" s="140">
        <f>Q1207*H1207</f>
        <v>3.4099999999999998E-3</v>
      </c>
      <c r="S1207" s="140">
        <v>0</v>
      </c>
      <c r="T1207" s="141">
        <f>S1207*H1207</f>
        <v>0</v>
      </c>
      <c r="AR1207" s="142" t="s">
        <v>134</v>
      </c>
      <c r="AT1207" s="142" t="s">
        <v>129</v>
      </c>
      <c r="AU1207" s="142" t="s">
        <v>90</v>
      </c>
      <c r="AY1207" s="16" t="s">
        <v>127</v>
      </c>
      <c r="BE1207" s="143">
        <f>IF(N1207="základní",J1207,0)</f>
        <v>0</v>
      </c>
      <c r="BF1207" s="143">
        <f>IF(N1207="snížená",J1207,0)</f>
        <v>0</v>
      </c>
      <c r="BG1207" s="143">
        <f>IF(N1207="zákl. přenesená",J1207,0)</f>
        <v>0</v>
      </c>
      <c r="BH1207" s="143">
        <f>IF(N1207="sníž. přenesená",J1207,0)</f>
        <v>0</v>
      </c>
      <c r="BI1207" s="143">
        <f>IF(N1207="nulová",J1207,0)</f>
        <v>0</v>
      </c>
      <c r="BJ1207" s="16" t="s">
        <v>88</v>
      </c>
      <c r="BK1207" s="143">
        <f>ROUND(I1207*H1207,2)</f>
        <v>0</v>
      </c>
      <c r="BL1207" s="16" t="s">
        <v>134</v>
      </c>
      <c r="BM1207" s="142" t="s">
        <v>845</v>
      </c>
    </row>
    <row r="1208" spans="2:65" s="1" customFormat="1" ht="11.25">
      <c r="B1208" s="31"/>
      <c r="D1208" s="144" t="s">
        <v>136</v>
      </c>
      <c r="F1208" s="145" t="s">
        <v>846</v>
      </c>
      <c r="I1208" s="146"/>
      <c r="L1208" s="31"/>
      <c r="M1208" s="147"/>
      <c r="T1208" s="55"/>
      <c r="AT1208" s="16" t="s">
        <v>136</v>
      </c>
      <c r="AU1208" s="16" t="s">
        <v>90</v>
      </c>
    </row>
    <row r="1209" spans="2:65" s="12" customFormat="1" ht="11.25">
      <c r="B1209" s="148"/>
      <c r="D1209" s="144" t="s">
        <v>138</v>
      </c>
      <c r="E1209" s="149" t="s">
        <v>1</v>
      </c>
      <c r="F1209" s="150" t="s">
        <v>505</v>
      </c>
      <c r="H1209" s="149" t="s">
        <v>1</v>
      </c>
      <c r="I1209" s="151"/>
      <c r="L1209" s="148"/>
      <c r="M1209" s="152"/>
      <c r="T1209" s="153"/>
      <c r="AT1209" s="149" t="s">
        <v>138</v>
      </c>
      <c r="AU1209" s="149" t="s">
        <v>90</v>
      </c>
      <c r="AV1209" s="12" t="s">
        <v>88</v>
      </c>
      <c r="AW1209" s="12" t="s">
        <v>36</v>
      </c>
      <c r="AX1209" s="12" t="s">
        <v>80</v>
      </c>
      <c r="AY1209" s="149" t="s">
        <v>127</v>
      </c>
    </row>
    <row r="1210" spans="2:65" s="12" customFormat="1" ht="11.25">
      <c r="B1210" s="148"/>
      <c r="D1210" s="144" t="s">
        <v>138</v>
      </c>
      <c r="E1210" s="149" t="s">
        <v>1</v>
      </c>
      <c r="F1210" s="150" t="s">
        <v>158</v>
      </c>
      <c r="H1210" s="149" t="s">
        <v>1</v>
      </c>
      <c r="I1210" s="151"/>
      <c r="L1210" s="148"/>
      <c r="M1210" s="152"/>
      <c r="T1210" s="153"/>
      <c r="AT1210" s="149" t="s">
        <v>138</v>
      </c>
      <c r="AU1210" s="149" t="s">
        <v>90</v>
      </c>
      <c r="AV1210" s="12" t="s">
        <v>88</v>
      </c>
      <c r="AW1210" s="12" t="s">
        <v>36</v>
      </c>
      <c r="AX1210" s="12" t="s">
        <v>80</v>
      </c>
      <c r="AY1210" s="149" t="s">
        <v>127</v>
      </c>
    </row>
    <row r="1211" spans="2:65" s="13" customFormat="1" ht="11.25">
      <c r="B1211" s="154"/>
      <c r="D1211" s="144" t="s">
        <v>138</v>
      </c>
      <c r="E1211" s="155" t="s">
        <v>1</v>
      </c>
      <c r="F1211" s="156" t="s">
        <v>177</v>
      </c>
      <c r="H1211" s="157">
        <v>6</v>
      </c>
      <c r="I1211" s="158"/>
      <c r="L1211" s="154"/>
      <c r="M1211" s="159"/>
      <c r="T1211" s="160"/>
      <c r="AT1211" s="155" t="s">
        <v>138</v>
      </c>
      <c r="AU1211" s="155" t="s">
        <v>90</v>
      </c>
      <c r="AV1211" s="13" t="s">
        <v>90</v>
      </c>
      <c r="AW1211" s="13" t="s">
        <v>36</v>
      </c>
      <c r="AX1211" s="13" t="s">
        <v>80</v>
      </c>
      <c r="AY1211" s="155" t="s">
        <v>127</v>
      </c>
    </row>
    <row r="1212" spans="2:65" s="12" customFormat="1" ht="11.25">
      <c r="B1212" s="148"/>
      <c r="D1212" s="144" t="s">
        <v>138</v>
      </c>
      <c r="E1212" s="149" t="s">
        <v>1</v>
      </c>
      <c r="F1212" s="150" t="s">
        <v>162</v>
      </c>
      <c r="H1212" s="149" t="s">
        <v>1</v>
      </c>
      <c r="I1212" s="151"/>
      <c r="L1212" s="148"/>
      <c r="M1212" s="152"/>
      <c r="T1212" s="153"/>
      <c r="AT1212" s="149" t="s">
        <v>138</v>
      </c>
      <c r="AU1212" s="149" t="s">
        <v>90</v>
      </c>
      <c r="AV1212" s="12" t="s">
        <v>88</v>
      </c>
      <c r="AW1212" s="12" t="s">
        <v>36</v>
      </c>
      <c r="AX1212" s="12" t="s">
        <v>80</v>
      </c>
      <c r="AY1212" s="149" t="s">
        <v>127</v>
      </c>
    </row>
    <row r="1213" spans="2:65" s="13" customFormat="1" ht="11.25">
      <c r="B1213" s="154"/>
      <c r="D1213" s="144" t="s">
        <v>138</v>
      </c>
      <c r="E1213" s="155" t="s">
        <v>1</v>
      </c>
      <c r="F1213" s="156" t="s">
        <v>88</v>
      </c>
      <c r="H1213" s="157">
        <v>1</v>
      </c>
      <c r="I1213" s="158"/>
      <c r="L1213" s="154"/>
      <c r="M1213" s="159"/>
      <c r="T1213" s="160"/>
      <c r="AT1213" s="155" t="s">
        <v>138</v>
      </c>
      <c r="AU1213" s="155" t="s">
        <v>90</v>
      </c>
      <c r="AV1213" s="13" t="s">
        <v>90</v>
      </c>
      <c r="AW1213" s="13" t="s">
        <v>36</v>
      </c>
      <c r="AX1213" s="13" t="s">
        <v>80</v>
      </c>
      <c r="AY1213" s="155" t="s">
        <v>127</v>
      </c>
    </row>
    <row r="1214" spans="2:65" s="12" customFormat="1" ht="11.25">
      <c r="B1214" s="148"/>
      <c r="D1214" s="144" t="s">
        <v>138</v>
      </c>
      <c r="E1214" s="149" t="s">
        <v>1</v>
      </c>
      <c r="F1214" s="150" t="s">
        <v>161</v>
      </c>
      <c r="H1214" s="149" t="s">
        <v>1</v>
      </c>
      <c r="I1214" s="151"/>
      <c r="L1214" s="148"/>
      <c r="M1214" s="152"/>
      <c r="T1214" s="153"/>
      <c r="AT1214" s="149" t="s">
        <v>138</v>
      </c>
      <c r="AU1214" s="149" t="s">
        <v>90</v>
      </c>
      <c r="AV1214" s="12" t="s">
        <v>88</v>
      </c>
      <c r="AW1214" s="12" t="s">
        <v>36</v>
      </c>
      <c r="AX1214" s="12" t="s">
        <v>80</v>
      </c>
      <c r="AY1214" s="149" t="s">
        <v>127</v>
      </c>
    </row>
    <row r="1215" spans="2:65" s="13" customFormat="1" ht="11.25">
      <c r="B1215" s="154"/>
      <c r="D1215" s="144" t="s">
        <v>138</v>
      </c>
      <c r="E1215" s="155" t="s">
        <v>1</v>
      </c>
      <c r="F1215" s="156" t="s">
        <v>88</v>
      </c>
      <c r="H1215" s="157">
        <v>1</v>
      </c>
      <c r="I1215" s="158"/>
      <c r="L1215" s="154"/>
      <c r="M1215" s="159"/>
      <c r="T1215" s="160"/>
      <c r="AT1215" s="155" t="s">
        <v>138</v>
      </c>
      <c r="AU1215" s="155" t="s">
        <v>90</v>
      </c>
      <c r="AV1215" s="13" t="s">
        <v>90</v>
      </c>
      <c r="AW1215" s="13" t="s">
        <v>36</v>
      </c>
      <c r="AX1215" s="13" t="s">
        <v>80</v>
      </c>
      <c r="AY1215" s="155" t="s">
        <v>127</v>
      </c>
    </row>
    <row r="1216" spans="2:65" s="12" customFormat="1" ht="11.25">
      <c r="B1216" s="148"/>
      <c r="D1216" s="144" t="s">
        <v>138</v>
      </c>
      <c r="E1216" s="149" t="s">
        <v>1</v>
      </c>
      <c r="F1216" s="150" t="s">
        <v>149</v>
      </c>
      <c r="H1216" s="149" t="s">
        <v>1</v>
      </c>
      <c r="I1216" s="151"/>
      <c r="L1216" s="148"/>
      <c r="M1216" s="152"/>
      <c r="T1216" s="153"/>
      <c r="AT1216" s="149" t="s">
        <v>138</v>
      </c>
      <c r="AU1216" s="149" t="s">
        <v>90</v>
      </c>
      <c r="AV1216" s="12" t="s">
        <v>88</v>
      </c>
      <c r="AW1216" s="12" t="s">
        <v>36</v>
      </c>
      <c r="AX1216" s="12" t="s">
        <v>80</v>
      </c>
      <c r="AY1216" s="149" t="s">
        <v>127</v>
      </c>
    </row>
    <row r="1217" spans="2:65" s="13" customFormat="1" ht="11.25">
      <c r="B1217" s="154"/>
      <c r="D1217" s="144" t="s">
        <v>138</v>
      </c>
      <c r="E1217" s="155" t="s">
        <v>1</v>
      </c>
      <c r="F1217" s="156" t="s">
        <v>152</v>
      </c>
      <c r="H1217" s="157">
        <v>3</v>
      </c>
      <c r="I1217" s="158"/>
      <c r="L1217" s="154"/>
      <c r="M1217" s="159"/>
      <c r="T1217" s="160"/>
      <c r="AT1217" s="155" t="s">
        <v>138</v>
      </c>
      <c r="AU1217" s="155" t="s">
        <v>90</v>
      </c>
      <c r="AV1217" s="13" t="s">
        <v>90</v>
      </c>
      <c r="AW1217" s="13" t="s">
        <v>36</v>
      </c>
      <c r="AX1217" s="13" t="s">
        <v>80</v>
      </c>
      <c r="AY1217" s="155" t="s">
        <v>127</v>
      </c>
    </row>
    <row r="1218" spans="2:65" s="14" customFormat="1" ht="11.25">
      <c r="B1218" s="161"/>
      <c r="D1218" s="144" t="s">
        <v>138</v>
      </c>
      <c r="E1218" s="162" t="s">
        <v>1</v>
      </c>
      <c r="F1218" s="163" t="s">
        <v>151</v>
      </c>
      <c r="H1218" s="164">
        <v>11</v>
      </c>
      <c r="I1218" s="165"/>
      <c r="L1218" s="161"/>
      <c r="M1218" s="166"/>
      <c r="T1218" s="167"/>
      <c r="AT1218" s="162" t="s">
        <v>138</v>
      </c>
      <c r="AU1218" s="162" t="s">
        <v>90</v>
      </c>
      <c r="AV1218" s="14" t="s">
        <v>134</v>
      </c>
      <c r="AW1218" s="14" t="s">
        <v>36</v>
      </c>
      <c r="AX1218" s="14" t="s">
        <v>88</v>
      </c>
      <c r="AY1218" s="162" t="s">
        <v>127</v>
      </c>
    </row>
    <row r="1219" spans="2:65" s="1" customFormat="1" ht="16.5" customHeight="1">
      <c r="B1219" s="31"/>
      <c r="C1219" s="168" t="s">
        <v>847</v>
      </c>
      <c r="D1219" s="168" t="s">
        <v>352</v>
      </c>
      <c r="E1219" s="169" t="s">
        <v>848</v>
      </c>
      <c r="F1219" s="170" t="s">
        <v>849</v>
      </c>
      <c r="G1219" s="171" t="s">
        <v>239</v>
      </c>
      <c r="H1219" s="172">
        <v>11</v>
      </c>
      <c r="I1219" s="173"/>
      <c r="J1219" s="174">
        <f>ROUND(I1219*H1219,2)</f>
        <v>0</v>
      </c>
      <c r="K1219" s="170" t="s">
        <v>133</v>
      </c>
      <c r="L1219" s="175"/>
      <c r="M1219" s="176" t="s">
        <v>1</v>
      </c>
      <c r="N1219" s="177" t="s">
        <v>45</v>
      </c>
      <c r="P1219" s="140">
        <f>O1219*H1219</f>
        <v>0</v>
      </c>
      <c r="Q1219" s="140">
        <v>1E-4</v>
      </c>
      <c r="R1219" s="140">
        <f>Q1219*H1219</f>
        <v>1.1000000000000001E-3</v>
      </c>
      <c r="S1219" s="140">
        <v>0</v>
      </c>
      <c r="T1219" s="141">
        <f>S1219*H1219</f>
        <v>0</v>
      </c>
      <c r="AR1219" s="142" t="s">
        <v>189</v>
      </c>
      <c r="AT1219" s="142" t="s">
        <v>352</v>
      </c>
      <c r="AU1219" s="142" t="s">
        <v>90</v>
      </c>
      <c r="AY1219" s="16" t="s">
        <v>127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6" t="s">
        <v>88</v>
      </c>
      <c r="BK1219" s="143">
        <f>ROUND(I1219*H1219,2)</f>
        <v>0</v>
      </c>
      <c r="BL1219" s="16" t="s">
        <v>134</v>
      </c>
      <c r="BM1219" s="142" t="s">
        <v>850</v>
      </c>
    </row>
    <row r="1220" spans="2:65" s="1" customFormat="1" ht="19.5">
      <c r="B1220" s="31"/>
      <c r="D1220" s="144" t="s">
        <v>136</v>
      </c>
      <c r="F1220" s="145" t="s">
        <v>851</v>
      </c>
      <c r="I1220" s="146"/>
      <c r="L1220" s="31"/>
      <c r="M1220" s="147"/>
      <c r="T1220" s="55"/>
      <c r="AT1220" s="16" t="s">
        <v>136</v>
      </c>
      <c r="AU1220" s="16" t="s">
        <v>90</v>
      </c>
    </row>
    <row r="1221" spans="2:65" s="12" customFormat="1" ht="11.25">
      <c r="B1221" s="148"/>
      <c r="D1221" s="144" t="s">
        <v>138</v>
      </c>
      <c r="E1221" s="149" t="s">
        <v>1</v>
      </c>
      <c r="F1221" s="150" t="s">
        <v>505</v>
      </c>
      <c r="H1221" s="149" t="s">
        <v>1</v>
      </c>
      <c r="I1221" s="151"/>
      <c r="L1221" s="148"/>
      <c r="M1221" s="152"/>
      <c r="T1221" s="153"/>
      <c r="AT1221" s="149" t="s">
        <v>138</v>
      </c>
      <c r="AU1221" s="149" t="s">
        <v>90</v>
      </c>
      <c r="AV1221" s="12" t="s">
        <v>88</v>
      </c>
      <c r="AW1221" s="12" t="s">
        <v>36</v>
      </c>
      <c r="AX1221" s="12" t="s">
        <v>80</v>
      </c>
      <c r="AY1221" s="149" t="s">
        <v>127</v>
      </c>
    </row>
    <row r="1222" spans="2:65" s="12" customFormat="1" ht="11.25">
      <c r="B1222" s="148"/>
      <c r="D1222" s="144" t="s">
        <v>138</v>
      </c>
      <c r="E1222" s="149" t="s">
        <v>1</v>
      </c>
      <c r="F1222" s="150" t="s">
        <v>158</v>
      </c>
      <c r="H1222" s="149" t="s">
        <v>1</v>
      </c>
      <c r="I1222" s="151"/>
      <c r="L1222" s="148"/>
      <c r="M1222" s="152"/>
      <c r="T1222" s="153"/>
      <c r="AT1222" s="149" t="s">
        <v>138</v>
      </c>
      <c r="AU1222" s="149" t="s">
        <v>90</v>
      </c>
      <c r="AV1222" s="12" t="s">
        <v>88</v>
      </c>
      <c r="AW1222" s="12" t="s">
        <v>36</v>
      </c>
      <c r="AX1222" s="12" t="s">
        <v>80</v>
      </c>
      <c r="AY1222" s="149" t="s">
        <v>127</v>
      </c>
    </row>
    <row r="1223" spans="2:65" s="13" customFormat="1" ht="11.25">
      <c r="B1223" s="154"/>
      <c r="D1223" s="144" t="s">
        <v>138</v>
      </c>
      <c r="E1223" s="155" t="s">
        <v>1</v>
      </c>
      <c r="F1223" s="156" t="s">
        <v>177</v>
      </c>
      <c r="H1223" s="157">
        <v>6</v>
      </c>
      <c r="I1223" s="158"/>
      <c r="L1223" s="154"/>
      <c r="M1223" s="159"/>
      <c r="T1223" s="160"/>
      <c r="AT1223" s="155" t="s">
        <v>138</v>
      </c>
      <c r="AU1223" s="155" t="s">
        <v>90</v>
      </c>
      <c r="AV1223" s="13" t="s">
        <v>90</v>
      </c>
      <c r="AW1223" s="13" t="s">
        <v>36</v>
      </c>
      <c r="AX1223" s="13" t="s">
        <v>80</v>
      </c>
      <c r="AY1223" s="155" t="s">
        <v>127</v>
      </c>
    </row>
    <row r="1224" spans="2:65" s="12" customFormat="1" ht="11.25">
      <c r="B1224" s="148"/>
      <c r="D1224" s="144" t="s">
        <v>138</v>
      </c>
      <c r="E1224" s="149" t="s">
        <v>1</v>
      </c>
      <c r="F1224" s="150" t="s">
        <v>162</v>
      </c>
      <c r="H1224" s="149" t="s">
        <v>1</v>
      </c>
      <c r="I1224" s="151"/>
      <c r="L1224" s="148"/>
      <c r="M1224" s="152"/>
      <c r="T1224" s="153"/>
      <c r="AT1224" s="149" t="s">
        <v>138</v>
      </c>
      <c r="AU1224" s="149" t="s">
        <v>90</v>
      </c>
      <c r="AV1224" s="12" t="s">
        <v>88</v>
      </c>
      <c r="AW1224" s="12" t="s">
        <v>36</v>
      </c>
      <c r="AX1224" s="12" t="s">
        <v>80</v>
      </c>
      <c r="AY1224" s="149" t="s">
        <v>127</v>
      </c>
    </row>
    <row r="1225" spans="2:65" s="13" customFormat="1" ht="11.25">
      <c r="B1225" s="154"/>
      <c r="D1225" s="144" t="s">
        <v>138</v>
      </c>
      <c r="E1225" s="155" t="s">
        <v>1</v>
      </c>
      <c r="F1225" s="156" t="s">
        <v>88</v>
      </c>
      <c r="H1225" s="157">
        <v>1</v>
      </c>
      <c r="I1225" s="158"/>
      <c r="L1225" s="154"/>
      <c r="M1225" s="159"/>
      <c r="T1225" s="160"/>
      <c r="AT1225" s="155" t="s">
        <v>138</v>
      </c>
      <c r="AU1225" s="155" t="s">
        <v>90</v>
      </c>
      <c r="AV1225" s="13" t="s">
        <v>90</v>
      </c>
      <c r="AW1225" s="13" t="s">
        <v>36</v>
      </c>
      <c r="AX1225" s="13" t="s">
        <v>80</v>
      </c>
      <c r="AY1225" s="155" t="s">
        <v>127</v>
      </c>
    </row>
    <row r="1226" spans="2:65" s="12" customFormat="1" ht="11.25">
      <c r="B1226" s="148"/>
      <c r="D1226" s="144" t="s">
        <v>138</v>
      </c>
      <c r="E1226" s="149" t="s">
        <v>1</v>
      </c>
      <c r="F1226" s="150" t="s">
        <v>161</v>
      </c>
      <c r="H1226" s="149" t="s">
        <v>1</v>
      </c>
      <c r="I1226" s="151"/>
      <c r="L1226" s="148"/>
      <c r="M1226" s="152"/>
      <c r="T1226" s="153"/>
      <c r="AT1226" s="149" t="s">
        <v>138</v>
      </c>
      <c r="AU1226" s="149" t="s">
        <v>90</v>
      </c>
      <c r="AV1226" s="12" t="s">
        <v>88</v>
      </c>
      <c r="AW1226" s="12" t="s">
        <v>36</v>
      </c>
      <c r="AX1226" s="12" t="s">
        <v>80</v>
      </c>
      <c r="AY1226" s="149" t="s">
        <v>127</v>
      </c>
    </row>
    <row r="1227" spans="2:65" s="13" customFormat="1" ht="11.25">
      <c r="B1227" s="154"/>
      <c r="D1227" s="144" t="s">
        <v>138</v>
      </c>
      <c r="E1227" s="155" t="s">
        <v>1</v>
      </c>
      <c r="F1227" s="156" t="s">
        <v>88</v>
      </c>
      <c r="H1227" s="157">
        <v>1</v>
      </c>
      <c r="I1227" s="158"/>
      <c r="L1227" s="154"/>
      <c r="M1227" s="159"/>
      <c r="T1227" s="160"/>
      <c r="AT1227" s="155" t="s">
        <v>138</v>
      </c>
      <c r="AU1227" s="155" t="s">
        <v>90</v>
      </c>
      <c r="AV1227" s="13" t="s">
        <v>90</v>
      </c>
      <c r="AW1227" s="13" t="s">
        <v>36</v>
      </c>
      <c r="AX1227" s="13" t="s">
        <v>80</v>
      </c>
      <c r="AY1227" s="155" t="s">
        <v>127</v>
      </c>
    </row>
    <row r="1228" spans="2:65" s="12" customFormat="1" ht="11.25">
      <c r="B1228" s="148"/>
      <c r="D1228" s="144" t="s">
        <v>138</v>
      </c>
      <c r="E1228" s="149" t="s">
        <v>1</v>
      </c>
      <c r="F1228" s="150" t="s">
        <v>149</v>
      </c>
      <c r="H1228" s="149" t="s">
        <v>1</v>
      </c>
      <c r="I1228" s="151"/>
      <c r="L1228" s="148"/>
      <c r="M1228" s="152"/>
      <c r="T1228" s="153"/>
      <c r="AT1228" s="149" t="s">
        <v>138</v>
      </c>
      <c r="AU1228" s="149" t="s">
        <v>90</v>
      </c>
      <c r="AV1228" s="12" t="s">
        <v>88</v>
      </c>
      <c r="AW1228" s="12" t="s">
        <v>36</v>
      </c>
      <c r="AX1228" s="12" t="s">
        <v>80</v>
      </c>
      <c r="AY1228" s="149" t="s">
        <v>127</v>
      </c>
    </row>
    <row r="1229" spans="2:65" s="13" customFormat="1" ht="11.25">
      <c r="B1229" s="154"/>
      <c r="D1229" s="144" t="s">
        <v>138</v>
      </c>
      <c r="E1229" s="155" t="s">
        <v>1</v>
      </c>
      <c r="F1229" s="156" t="s">
        <v>152</v>
      </c>
      <c r="H1229" s="157">
        <v>3</v>
      </c>
      <c r="I1229" s="158"/>
      <c r="L1229" s="154"/>
      <c r="M1229" s="159"/>
      <c r="T1229" s="160"/>
      <c r="AT1229" s="155" t="s">
        <v>138</v>
      </c>
      <c r="AU1229" s="155" t="s">
        <v>90</v>
      </c>
      <c r="AV1229" s="13" t="s">
        <v>90</v>
      </c>
      <c r="AW1229" s="13" t="s">
        <v>36</v>
      </c>
      <c r="AX1229" s="13" t="s">
        <v>80</v>
      </c>
      <c r="AY1229" s="155" t="s">
        <v>127</v>
      </c>
    </row>
    <row r="1230" spans="2:65" s="14" customFormat="1" ht="11.25">
      <c r="B1230" s="161"/>
      <c r="D1230" s="144" t="s">
        <v>138</v>
      </c>
      <c r="E1230" s="162" t="s">
        <v>1</v>
      </c>
      <c r="F1230" s="163" t="s">
        <v>151</v>
      </c>
      <c r="H1230" s="164">
        <v>11</v>
      </c>
      <c r="I1230" s="165"/>
      <c r="L1230" s="161"/>
      <c r="M1230" s="166"/>
      <c r="T1230" s="167"/>
      <c r="AT1230" s="162" t="s">
        <v>138</v>
      </c>
      <c r="AU1230" s="162" t="s">
        <v>90</v>
      </c>
      <c r="AV1230" s="14" t="s">
        <v>134</v>
      </c>
      <c r="AW1230" s="14" t="s">
        <v>36</v>
      </c>
      <c r="AX1230" s="14" t="s">
        <v>88</v>
      </c>
      <c r="AY1230" s="162" t="s">
        <v>127</v>
      </c>
    </row>
    <row r="1231" spans="2:65" s="1" customFormat="1" ht="21.75" customHeight="1">
      <c r="B1231" s="31"/>
      <c r="C1231" s="131" t="s">
        <v>852</v>
      </c>
      <c r="D1231" s="131" t="s">
        <v>129</v>
      </c>
      <c r="E1231" s="132" t="s">
        <v>853</v>
      </c>
      <c r="F1231" s="133" t="s">
        <v>854</v>
      </c>
      <c r="G1231" s="134" t="s">
        <v>192</v>
      </c>
      <c r="H1231" s="135">
        <v>138</v>
      </c>
      <c r="I1231" s="136"/>
      <c r="J1231" s="137">
        <f>ROUND(I1231*H1231,2)</f>
        <v>0</v>
      </c>
      <c r="K1231" s="133" t="s">
        <v>133</v>
      </c>
      <c r="L1231" s="31"/>
      <c r="M1231" s="138" t="s">
        <v>1</v>
      </c>
      <c r="N1231" s="139" t="s">
        <v>45</v>
      </c>
      <c r="P1231" s="140">
        <f>O1231*H1231</f>
        <v>0</v>
      </c>
      <c r="Q1231" s="140">
        <v>1.9000000000000001E-4</v>
      </c>
      <c r="R1231" s="140">
        <f>Q1231*H1231</f>
        <v>2.622E-2</v>
      </c>
      <c r="S1231" s="140">
        <v>0</v>
      </c>
      <c r="T1231" s="141">
        <f>S1231*H1231</f>
        <v>0</v>
      </c>
      <c r="AR1231" s="142" t="s">
        <v>134</v>
      </c>
      <c r="AT1231" s="142" t="s">
        <v>129</v>
      </c>
      <c r="AU1231" s="142" t="s">
        <v>90</v>
      </c>
      <c r="AY1231" s="16" t="s">
        <v>127</v>
      </c>
      <c r="BE1231" s="143">
        <f>IF(N1231="základní",J1231,0)</f>
        <v>0</v>
      </c>
      <c r="BF1231" s="143">
        <f>IF(N1231="snížená",J1231,0)</f>
        <v>0</v>
      </c>
      <c r="BG1231" s="143">
        <f>IF(N1231="zákl. přenesená",J1231,0)</f>
        <v>0</v>
      </c>
      <c r="BH1231" s="143">
        <f>IF(N1231="sníž. přenesená",J1231,0)</f>
        <v>0</v>
      </c>
      <c r="BI1231" s="143">
        <f>IF(N1231="nulová",J1231,0)</f>
        <v>0</v>
      </c>
      <c r="BJ1231" s="16" t="s">
        <v>88</v>
      </c>
      <c r="BK1231" s="143">
        <f>ROUND(I1231*H1231,2)</f>
        <v>0</v>
      </c>
      <c r="BL1231" s="16" t="s">
        <v>134</v>
      </c>
      <c r="BM1231" s="142" t="s">
        <v>855</v>
      </c>
    </row>
    <row r="1232" spans="2:65" s="1" customFormat="1" ht="11.25">
      <c r="B1232" s="31"/>
      <c r="D1232" s="144" t="s">
        <v>136</v>
      </c>
      <c r="F1232" s="145" t="s">
        <v>856</v>
      </c>
      <c r="I1232" s="146"/>
      <c r="L1232" s="31"/>
      <c r="M1232" s="147"/>
      <c r="T1232" s="55"/>
      <c r="AT1232" s="16" t="s">
        <v>136</v>
      </c>
      <c r="AU1232" s="16" t="s">
        <v>90</v>
      </c>
    </row>
    <row r="1233" spans="2:65" s="12" customFormat="1" ht="11.25">
      <c r="B1233" s="148"/>
      <c r="D1233" s="144" t="s">
        <v>138</v>
      </c>
      <c r="E1233" s="149" t="s">
        <v>1</v>
      </c>
      <c r="F1233" s="150" t="s">
        <v>505</v>
      </c>
      <c r="H1233" s="149" t="s">
        <v>1</v>
      </c>
      <c r="I1233" s="151"/>
      <c r="L1233" s="148"/>
      <c r="M1233" s="152"/>
      <c r="T1233" s="153"/>
      <c r="AT1233" s="149" t="s">
        <v>138</v>
      </c>
      <c r="AU1233" s="149" t="s">
        <v>90</v>
      </c>
      <c r="AV1233" s="12" t="s">
        <v>88</v>
      </c>
      <c r="AW1233" s="12" t="s">
        <v>36</v>
      </c>
      <c r="AX1233" s="12" t="s">
        <v>80</v>
      </c>
      <c r="AY1233" s="149" t="s">
        <v>127</v>
      </c>
    </row>
    <row r="1234" spans="2:65" s="12" customFormat="1" ht="11.25">
      <c r="B1234" s="148"/>
      <c r="D1234" s="144" t="s">
        <v>138</v>
      </c>
      <c r="E1234" s="149" t="s">
        <v>1</v>
      </c>
      <c r="F1234" s="150" t="s">
        <v>158</v>
      </c>
      <c r="H1234" s="149" t="s">
        <v>1</v>
      </c>
      <c r="I1234" s="151"/>
      <c r="L1234" s="148"/>
      <c r="M1234" s="152"/>
      <c r="T1234" s="153"/>
      <c r="AT1234" s="149" t="s">
        <v>138</v>
      </c>
      <c r="AU1234" s="149" t="s">
        <v>90</v>
      </c>
      <c r="AV1234" s="12" t="s">
        <v>88</v>
      </c>
      <c r="AW1234" s="12" t="s">
        <v>36</v>
      </c>
      <c r="AX1234" s="12" t="s">
        <v>80</v>
      </c>
      <c r="AY1234" s="149" t="s">
        <v>127</v>
      </c>
    </row>
    <row r="1235" spans="2:65" s="13" customFormat="1" ht="11.25">
      <c r="B1235" s="154"/>
      <c r="D1235" s="144" t="s">
        <v>138</v>
      </c>
      <c r="E1235" s="155" t="s">
        <v>1</v>
      </c>
      <c r="F1235" s="156" t="s">
        <v>667</v>
      </c>
      <c r="H1235" s="157">
        <v>90</v>
      </c>
      <c r="I1235" s="158"/>
      <c r="L1235" s="154"/>
      <c r="M1235" s="159"/>
      <c r="T1235" s="160"/>
      <c r="AT1235" s="155" t="s">
        <v>138</v>
      </c>
      <c r="AU1235" s="155" t="s">
        <v>90</v>
      </c>
      <c r="AV1235" s="13" t="s">
        <v>90</v>
      </c>
      <c r="AW1235" s="13" t="s">
        <v>36</v>
      </c>
      <c r="AX1235" s="13" t="s">
        <v>80</v>
      </c>
      <c r="AY1235" s="155" t="s">
        <v>127</v>
      </c>
    </row>
    <row r="1236" spans="2:65" s="12" customFormat="1" ht="11.25">
      <c r="B1236" s="148"/>
      <c r="D1236" s="144" t="s">
        <v>138</v>
      </c>
      <c r="E1236" s="149" t="s">
        <v>1</v>
      </c>
      <c r="F1236" s="150" t="s">
        <v>162</v>
      </c>
      <c r="H1236" s="149" t="s">
        <v>1</v>
      </c>
      <c r="I1236" s="151"/>
      <c r="L1236" s="148"/>
      <c r="M1236" s="152"/>
      <c r="T1236" s="153"/>
      <c r="AT1236" s="149" t="s">
        <v>138</v>
      </c>
      <c r="AU1236" s="149" t="s">
        <v>90</v>
      </c>
      <c r="AV1236" s="12" t="s">
        <v>88</v>
      </c>
      <c r="AW1236" s="12" t="s">
        <v>36</v>
      </c>
      <c r="AX1236" s="12" t="s">
        <v>80</v>
      </c>
      <c r="AY1236" s="149" t="s">
        <v>127</v>
      </c>
    </row>
    <row r="1237" spans="2:65" s="13" customFormat="1" ht="11.25">
      <c r="B1237" s="154"/>
      <c r="D1237" s="144" t="s">
        <v>138</v>
      </c>
      <c r="E1237" s="155" t="s">
        <v>1</v>
      </c>
      <c r="F1237" s="156" t="s">
        <v>202</v>
      </c>
      <c r="H1237" s="157">
        <v>10</v>
      </c>
      <c r="I1237" s="158"/>
      <c r="L1237" s="154"/>
      <c r="M1237" s="159"/>
      <c r="T1237" s="160"/>
      <c r="AT1237" s="155" t="s">
        <v>138</v>
      </c>
      <c r="AU1237" s="155" t="s">
        <v>90</v>
      </c>
      <c r="AV1237" s="13" t="s">
        <v>90</v>
      </c>
      <c r="AW1237" s="13" t="s">
        <v>36</v>
      </c>
      <c r="AX1237" s="13" t="s">
        <v>80</v>
      </c>
      <c r="AY1237" s="155" t="s">
        <v>127</v>
      </c>
    </row>
    <row r="1238" spans="2:65" s="12" customFormat="1" ht="11.25">
      <c r="B1238" s="148"/>
      <c r="D1238" s="144" t="s">
        <v>138</v>
      </c>
      <c r="E1238" s="149" t="s">
        <v>1</v>
      </c>
      <c r="F1238" s="150" t="s">
        <v>298</v>
      </c>
      <c r="H1238" s="149" t="s">
        <v>1</v>
      </c>
      <c r="I1238" s="151"/>
      <c r="L1238" s="148"/>
      <c r="M1238" s="152"/>
      <c r="T1238" s="153"/>
      <c r="AT1238" s="149" t="s">
        <v>138</v>
      </c>
      <c r="AU1238" s="149" t="s">
        <v>90</v>
      </c>
      <c r="AV1238" s="12" t="s">
        <v>88</v>
      </c>
      <c r="AW1238" s="12" t="s">
        <v>36</v>
      </c>
      <c r="AX1238" s="12" t="s">
        <v>80</v>
      </c>
      <c r="AY1238" s="149" t="s">
        <v>127</v>
      </c>
    </row>
    <row r="1239" spans="2:65" s="13" customFormat="1" ht="11.25">
      <c r="B1239" s="154"/>
      <c r="D1239" s="144" t="s">
        <v>138</v>
      </c>
      <c r="E1239" s="155" t="s">
        <v>1</v>
      </c>
      <c r="F1239" s="156" t="s">
        <v>152</v>
      </c>
      <c r="H1239" s="157">
        <v>3</v>
      </c>
      <c r="I1239" s="158"/>
      <c r="L1239" s="154"/>
      <c r="M1239" s="159"/>
      <c r="T1239" s="160"/>
      <c r="AT1239" s="155" t="s">
        <v>138</v>
      </c>
      <c r="AU1239" s="155" t="s">
        <v>90</v>
      </c>
      <c r="AV1239" s="13" t="s">
        <v>90</v>
      </c>
      <c r="AW1239" s="13" t="s">
        <v>36</v>
      </c>
      <c r="AX1239" s="13" t="s">
        <v>80</v>
      </c>
      <c r="AY1239" s="155" t="s">
        <v>127</v>
      </c>
    </row>
    <row r="1240" spans="2:65" s="12" customFormat="1" ht="11.25">
      <c r="B1240" s="148"/>
      <c r="D1240" s="144" t="s">
        <v>138</v>
      </c>
      <c r="E1240" s="149" t="s">
        <v>1</v>
      </c>
      <c r="F1240" s="150" t="s">
        <v>140</v>
      </c>
      <c r="H1240" s="149" t="s">
        <v>1</v>
      </c>
      <c r="I1240" s="151"/>
      <c r="L1240" s="148"/>
      <c r="M1240" s="152"/>
      <c r="T1240" s="153"/>
      <c r="AT1240" s="149" t="s">
        <v>138</v>
      </c>
      <c r="AU1240" s="149" t="s">
        <v>90</v>
      </c>
      <c r="AV1240" s="12" t="s">
        <v>88</v>
      </c>
      <c r="AW1240" s="12" t="s">
        <v>36</v>
      </c>
      <c r="AX1240" s="12" t="s">
        <v>80</v>
      </c>
      <c r="AY1240" s="149" t="s">
        <v>127</v>
      </c>
    </row>
    <row r="1241" spans="2:65" s="13" customFormat="1" ht="11.25">
      <c r="B1241" s="154"/>
      <c r="D1241" s="144" t="s">
        <v>138</v>
      </c>
      <c r="E1241" s="155" t="s">
        <v>1</v>
      </c>
      <c r="F1241" s="156" t="s">
        <v>242</v>
      </c>
      <c r="H1241" s="157">
        <v>16</v>
      </c>
      <c r="I1241" s="158"/>
      <c r="L1241" s="154"/>
      <c r="M1241" s="159"/>
      <c r="T1241" s="160"/>
      <c r="AT1241" s="155" t="s">
        <v>138</v>
      </c>
      <c r="AU1241" s="155" t="s">
        <v>90</v>
      </c>
      <c r="AV1241" s="13" t="s">
        <v>90</v>
      </c>
      <c r="AW1241" s="13" t="s">
        <v>36</v>
      </c>
      <c r="AX1241" s="13" t="s">
        <v>80</v>
      </c>
      <c r="AY1241" s="155" t="s">
        <v>127</v>
      </c>
    </row>
    <row r="1242" spans="2:65" s="12" customFormat="1" ht="11.25">
      <c r="B1242" s="148"/>
      <c r="D1242" s="144" t="s">
        <v>138</v>
      </c>
      <c r="E1242" s="149" t="s">
        <v>1</v>
      </c>
      <c r="F1242" s="150" t="s">
        <v>161</v>
      </c>
      <c r="H1242" s="149" t="s">
        <v>1</v>
      </c>
      <c r="I1242" s="151"/>
      <c r="L1242" s="148"/>
      <c r="M1242" s="152"/>
      <c r="T1242" s="153"/>
      <c r="AT1242" s="149" t="s">
        <v>138</v>
      </c>
      <c r="AU1242" s="149" t="s">
        <v>90</v>
      </c>
      <c r="AV1242" s="12" t="s">
        <v>88</v>
      </c>
      <c r="AW1242" s="12" t="s">
        <v>36</v>
      </c>
      <c r="AX1242" s="12" t="s">
        <v>80</v>
      </c>
      <c r="AY1242" s="149" t="s">
        <v>127</v>
      </c>
    </row>
    <row r="1243" spans="2:65" s="13" customFormat="1" ht="11.25">
      <c r="B1243" s="154"/>
      <c r="D1243" s="144" t="s">
        <v>138</v>
      </c>
      <c r="E1243" s="155" t="s">
        <v>1</v>
      </c>
      <c r="F1243" s="156" t="s">
        <v>202</v>
      </c>
      <c r="H1243" s="157">
        <v>10</v>
      </c>
      <c r="I1243" s="158"/>
      <c r="L1243" s="154"/>
      <c r="M1243" s="159"/>
      <c r="T1243" s="160"/>
      <c r="AT1243" s="155" t="s">
        <v>138</v>
      </c>
      <c r="AU1243" s="155" t="s">
        <v>90</v>
      </c>
      <c r="AV1243" s="13" t="s">
        <v>90</v>
      </c>
      <c r="AW1243" s="13" t="s">
        <v>36</v>
      </c>
      <c r="AX1243" s="13" t="s">
        <v>80</v>
      </c>
      <c r="AY1243" s="155" t="s">
        <v>127</v>
      </c>
    </row>
    <row r="1244" spans="2:65" s="12" customFormat="1" ht="11.25">
      <c r="B1244" s="148"/>
      <c r="D1244" s="144" t="s">
        <v>138</v>
      </c>
      <c r="E1244" s="149" t="s">
        <v>1</v>
      </c>
      <c r="F1244" s="150" t="s">
        <v>149</v>
      </c>
      <c r="H1244" s="149" t="s">
        <v>1</v>
      </c>
      <c r="I1244" s="151"/>
      <c r="L1244" s="148"/>
      <c r="M1244" s="152"/>
      <c r="T1244" s="153"/>
      <c r="AT1244" s="149" t="s">
        <v>138</v>
      </c>
      <c r="AU1244" s="149" t="s">
        <v>90</v>
      </c>
      <c r="AV1244" s="12" t="s">
        <v>88</v>
      </c>
      <c r="AW1244" s="12" t="s">
        <v>36</v>
      </c>
      <c r="AX1244" s="12" t="s">
        <v>80</v>
      </c>
      <c r="AY1244" s="149" t="s">
        <v>127</v>
      </c>
    </row>
    <row r="1245" spans="2:65" s="13" customFormat="1" ht="11.25">
      <c r="B1245" s="154"/>
      <c r="D1245" s="144" t="s">
        <v>138</v>
      </c>
      <c r="E1245" s="155" t="s">
        <v>1</v>
      </c>
      <c r="F1245" s="156" t="s">
        <v>196</v>
      </c>
      <c r="H1245" s="157">
        <v>9</v>
      </c>
      <c r="I1245" s="158"/>
      <c r="L1245" s="154"/>
      <c r="M1245" s="159"/>
      <c r="T1245" s="160"/>
      <c r="AT1245" s="155" t="s">
        <v>138</v>
      </c>
      <c r="AU1245" s="155" t="s">
        <v>90</v>
      </c>
      <c r="AV1245" s="13" t="s">
        <v>90</v>
      </c>
      <c r="AW1245" s="13" t="s">
        <v>36</v>
      </c>
      <c r="AX1245" s="13" t="s">
        <v>80</v>
      </c>
      <c r="AY1245" s="155" t="s">
        <v>127</v>
      </c>
    </row>
    <row r="1246" spans="2:65" s="14" customFormat="1" ht="11.25">
      <c r="B1246" s="161"/>
      <c r="D1246" s="144" t="s">
        <v>138</v>
      </c>
      <c r="E1246" s="162" t="s">
        <v>1</v>
      </c>
      <c r="F1246" s="163" t="s">
        <v>151</v>
      </c>
      <c r="H1246" s="164">
        <v>138</v>
      </c>
      <c r="I1246" s="165"/>
      <c r="L1246" s="161"/>
      <c r="M1246" s="166"/>
      <c r="T1246" s="167"/>
      <c r="AT1246" s="162" t="s">
        <v>138</v>
      </c>
      <c r="AU1246" s="162" t="s">
        <v>90</v>
      </c>
      <c r="AV1246" s="14" t="s">
        <v>134</v>
      </c>
      <c r="AW1246" s="14" t="s">
        <v>36</v>
      </c>
      <c r="AX1246" s="14" t="s">
        <v>88</v>
      </c>
      <c r="AY1246" s="162" t="s">
        <v>127</v>
      </c>
    </row>
    <row r="1247" spans="2:65" s="1" customFormat="1" ht="21.75" customHeight="1">
      <c r="B1247" s="31"/>
      <c r="C1247" s="131" t="s">
        <v>857</v>
      </c>
      <c r="D1247" s="131" t="s">
        <v>129</v>
      </c>
      <c r="E1247" s="132" t="s">
        <v>858</v>
      </c>
      <c r="F1247" s="133" t="s">
        <v>859</v>
      </c>
      <c r="G1247" s="134" t="s">
        <v>192</v>
      </c>
      <c r="H1247" s="135">
        <v>121</v>
      </c>
      <c r="I1247" s="136"/>
      <c r="J1247" s="137">
        <f>ROUND(I1247*H1247,2)</f>
        <v>0</v>
      </c>
      <c r="K1247" s="133" t="s">
        <v>133</v>
      </c>
      <c r="L1247" s="31"/>
      <c r="M1247" s="138" t="s">
        <v>1</v>
      </c>
      <c r="N1247" s="139" t="s">
        <v>45</v>
      </c>
      <c r="P1247" s="140">
        <f>O1247*H1247</f>
        <v>0</v>
      </c>
      <c r="Q1247" s="140">
        <v>9.0000000000000006E-5</v>
      </c>
      <c r="R1247" s="140">
        <f>Q1247*H1247</f>
        <v>1.089E-2</v>
      </c>
      <c r="S1247" s="140">
        <v>0</v>
      </c>
      <c r="T1247" s="141">
        <f>S1247*H1247</f>
        <v>0</v>
      </c>
      <c r="AR1247" s="142" t="s">
        <v>134</v>
      </c>
      <c r="AT1247" s="142" t="s">
        <v>129</v>
      </c>
      <c r="AU1247" s="142" t="s">
        <v>90</v>
      </c>
      <c r="AY1247" s="16" t="s">
        <v>127</v>
      </c>
      <c r="BE1247" s="143">
        <f>IF(N1247="základní",J1247,0)</f>
        <v>0</v>
      </c>
      <c r="BF1247" s="143">
        <f>IF(N1247="snížená",J1247,0)</f>
        <v>0</v>
      </c>
      <c r="BG1247" s="143">
        <f>IF(N1247="zákl. přenesená",J1247,0)</f>
        <v>0</v>
      </c>
      <c r="BH1247" s="143">
        <f>IF(N1247="sníž. přenesená",J1247,0)</f>
        <v>0</v>
      </c>
      <c r="BI1247" s="143">
        <f>IF(N1247="nulová",J1247,0)</f>
        <v>0</v>
      </c>
      <c r="BJ1247" s="16" t="s">
        <v>88</v>
      </c>
      <c r="BK1247" s="143">
        <f>ROUND(I1247*H1247,2)</f>
        <v>0</v>
      </c>
      <c r="BL1247" s="16" t="s">
        <v>134</v>
      </c>
      <c r="BM1247" s="142" t="s">
        <v>860</v>
      </c>
    </row>
    <row r="1248" spans="2:65" s="1" customFormat="1" ht="11.25">
      <c r="B1248" s="31"/>
      <c r="D1248" s="144" t="s">
        <v>136</v>
      </c>
      <c r="F1248" s="145" t="s">
        <v>861</v>
      </c>
      <c r="I1248" s="146"/>
      <c r="L1248" s="31"/>
      <c r="M1248" s="147"/>
      <c r="T1248" s="55"/>
      <c r="AT1248" s="16" t="s">
        <v>136</v>
      </c>
      <c r="AU1248" s="16" t="s">
        <v>90</v>
      </c>
    </row>
    <row r="1249" spans="2:65" s="12" customFormat="1" ht="11.25">
      <c r="B1249" s="148"/>
      <c r="D1249" s="144" t="s">
        <v>138</v>
      </c>
      <c r="E1249" s="149" t="s">
        <v>1</v>
      </c>
      <c r="F1249" s="150" t="s">
        <v>505</v>
      </c>
      <c r="H1249" s="149" t="s">
        <v>1</v>
      </c>
      <c r="I1249" s="151"/>
      <c r="L1249" s="148"/>
      <c r="M1249" s="152"/>
      <c r="T1249" s="153"/>
      <c r="AT1249" s="149" t="s">
        <v>138</v>
      </c>
      <c r="AU1249" s="149" t="s">
        <v>90</v>
      </c>
      <c r="AV1249" s="12" t="s">
        <v>88</v>
      </c>
      <c r="AW1249" s="12" t="s">
        <v>36</v>
      </c>
      <c r="AX1249" s="12" t="s">
        <v>80</v>
      </c>
      <c r="AY1249" s="149" t="s">
        <v>127</v>
      </c>
    </row>
    <row r="1250" spans="2:65" s="12" customFormat="1" ht="11.25">
      <c r="B1250" s="148"/>
      <c r="D1250" s="144" t="s">
        <v>138</v>
      </c>
      <c r="E1250" s="149" t="s">
        <v>1</v>
      </c>
      <c r="F1250" s="150" t="s">
        <v>158</v>
      </c>
      <c r="H1250" s="149" t="s">
        <v>1</v>
      </c>
      <c r="I1250" s="151"/>
      <c r="L1250" s="148"/>
      <c r="M1250" s="152"/>
      <c r="T1250" s="153"/>
      <c r="AT1250" s="149" t="s">
        <v>138</v>
      </c>
      <c r="AU1250" s="149" t="s">
        <v>90</v>
      </c>
      <c r="AV1250" s="12" t="s">
        <v>88</v>
      </c>
      <c r="AW1250" s="12" t="s">
        <v>36</v>
      </c>
      <c r="AX1250" s="12" t="s">
        <v>80</v>
      </c>
      <c r="AY1250" s="149" t="s">
        <v>127</v>
      </c>
    </row>
    <row r="1251" spans="2:65" s="13" customFormat="1" ht="11.25">
      <c r="B1251" s="154"/>
      <c r="D1251" s="144" t="s">
        <v>138</v>
      </c>
      <c r="E1251" s="155" t="s">
        <v>1</v>
      </c>
      <c r="F1251" s="156" t="s">
        <v>405</v>
      </c>
      <c r="H1251" s="157">
        <v>84</v>
      </c>
      <c r="I1251" s="158"/>
      <c r="L1251" s="154"/>
      <c r="M1251" s="159"/>
      <c r="T1251" s="160"/>
      <c r="AT1251" s="155" t="s">
        <v>138</v>
      </c>
      <c r="AU1251" s="155" t="s">
        <v>90</v>
      </c>
      <c r="AV1251" s="13" t="s">
        <v>90</v>
      </c>
      <c r="AW1251" s="13" t="s">
        <v>36</v>
      </c>
      <c r="AX1251" s="13" t="s">
        <v>80</v>
      </c>
      <c r="AY1251" s="155" t="s">
        <v>127</v>
      </c>
    </row>
    <row r="1252" spans="2:65" s="12" customFormat="1" ht="11.25">
      <c r="B1252" s="148"/>
      <c r="D1252" s="144" t="s">
        <v>138</v>
      </c>
      <c r="E1252" s="149" t="s">
        <v>1</v>
      </c>
      <c r="F1252" s="150" t="s">
        <v>162</v>
      </c>
      <c r="H1252" s="149" t="s">
        <v>1</v>
      </c>
      <c r="I1252" s="151"/>
      <c r="L1252" s="148"/>
      <c r="M1252" s="152"/>
      <c r="T1252" s="153"/>
      <c r="AT1252" s="149" t="s">
        <v>138</v>
      </c>
      <c r="AU1252" s="149" t="s">
        <v>90</v>
      </c>
      <c r="AV1252" s="12" t="s">
        <v>88</v>
      </c>
      <c r="AW1252" s="12" t="s">
        <v>36</v>
      </c>
      <c r="AX1252" s="12" t="s">
        <v>80</v>
      </c>
      <c r="AY1252" s="149" t="s">
        <v>127</v>
      </c>
    </row>
    <row r="1253" spans="2:65" s="13" customFormat="1" ht="11.25">
      <c r="B1253" s="154"/>
      <c r="D1253" s="144" t="s">
        <v>138</v>
      </c>
      <c r="E1253" s="155" t="s">
        <v>1</v>
      </c>
      <c r="F1253" s="156" t="s">
        <v>171</v>
      </c>
      <c r="H1253" s="157">
        <v>5</v>
      </c>
      <c r="I1253" s="158"/>
      <c r="L1253" s="154"/>
      <c r="M1253" s="159"/>
      <c r="T1253" s="160"/>
      <c r="AT1253" s="155" t="s">
        <v>138</v>
      </c>
      <c r="AU1253" s="155" t="s">
        <v>90</v>
      </c>
      <c r="AV1253" s="13" t="s">
        <v>90</v>
      </c>
      <c r="AW1253" s="13" t="s">
        <v>36</v>
      </c>
      <c r="AX1253" s="13" t="s">
        <v>80</v>
      </c>
      <c r="AY1253" s="155" t="s">
        <v>127</v>
      </c>
    </row>
    <row r="1254" spans="2:65" s="12" customFormat="1" ht="11.25">
      <c r="B1254" s="148"/>
      <c r="D1254" s="144" t="s">
        <v>138</v>
      </c>
      <c r="E1254" s="149" t="s">
        <v>1</v>
      </c>
      <c r="F1254" s="150" t="s">
        <v>298</v>
      </c>
      <c r="H1254" s="149" t="s">
        <v>1</v>
      </c>
      <c r="I1254" s="151"/>
      <c r="L1254" s="148"/>
      <c r="M1254" s="152"/>
      <c r="T1254" s="153"/>
      <c r="AT1254" s="149" t="s">
        <v>138</v>
      </c>
      <c r="AU1254" s="149" t="s">
        <v>90</v>
      </c>
      <c r="AV1254" s="12" t="s">
        <v>88</v>
      </c>
      <c r="AW1254" s="12" t="s">
        <v>36</v>
      </c>
      <c r="AX1254" s="12" t="s">
        <v>80</v>
      </c>
      <c r="AY1254" s="149" t="s">
        <v>127</v>
      </c>
    </row>
    <row r="1255" spans="2:65" s="13" customFormat="1" ht="11.25">
      <c r="B1255" s="154"/>
      <c r="D1255" s="144" t="s">
        <v>138</v>
      </c>
      <c r="E1255" s="155" t="s">
        <v>1</v>
      </c>
      <c r="F1255" s="156" t="s">
        <v>88</v>
      </c>
      <c r="H1255" s="157">
        <v>1</v>
      </c>
      <c r="I1255" s="158"/>
      <c r="L1255" s="154"/>
      <c r="M1255" s="159"/>
      <c r="T1255" s="160"/>
      <c r="AT1255" s="155" t="s">
        <v>138</v>
      </c>
      <c r="AU1255" s="155" t="s">
        <v>90</v>
      </c>
      <c r="AV1255" s="13" t="s">
        <v>90</v>
      </c>
      <c r="AW1255" s="13" t="s">
        <v>36</v>
      </c>
      <c r="AX1255" s="13" t="s">
        <v>80</v>
      </c>
      <c r="AY1255" s="155" t="s">
        <v>127</v>
      </c>
    </row>
    <row r="1256" spans="2:65" s="12" customFormat="1" ht="11.25">
      <c r="B1256" s="148"/>
      <c r="D1256" s="144" t="s">
        <v>138</v>
      </c>
      <c r="E1256" s="149" t="s">
        <v>1</v>
      </c>
      <c r="F1256" s="150" t="s">
        <v>140</v>
      </c>
      <c r="H1256" s="149" t="s">
        <v>1</v>
      </c>
      <c r="I1256" s="151"/>
      <c r="L1256" s="148"/>
      <c r="M1256" s="152"/>
      <c r="T1256" s="153"/>
      <c r="AT1256" s="149" t="s">
        <v>138</v>
      </c>
      <c r="AU1256" s="149" t="s">
        <v>90</v>
      </c>
      <c r="AV1256" s="12" t="s">
        <v>88</v>
      </c>
      <c r="AW1256" s="12" t="s">
        <v>36</v>
      </c>
      <c r="AX1256" s="12" t="s">
        <v>80</v>
      </c>
      <c r="AY1256" s="149" t="s">
        <v>127</v>
      </c>
    </row>
    <row r="1257" spans="2:65" s="13" customFormat="1" ht="11.25">
      <c r="B1257" s="154"/>
      <c r="D1257" s="144" t="s">
        <v>138</v>
      </c>
      <c r="E1257" s="155" t="s">
        <v>1</v>
      </c>
      <c r="F1257" s="156" t="s">
        <v>230</v>
      </c>
      <c r="H1257" s="157">
        <v>14</v>
      </c>
      <c r="I1257" s="158"/>
      <c r="L1257" s="154"/>
      <c r="M1257" s="159"/>
      <c r="T1257" s="160"/>
      <c r="AT1257" s="155" t="s">
        <v>138</v>
      </c>
      <c r="AU1257" s="155" t="s">
        <v>90</v>
      </c>
      <c r="AV1257" s="13" t="s">
        <v>90</v>
      </c>
      <c r="AW1257" s="13" t="s">
        <v>36</v>
      </c>
      <c r="AX1257" s="13" t="s">
        <v>80</v>
      </c>
      <c r="AY1257" s="155" t="s">
        <v>127</v>
      </c>
    </row>
    <row r="1258" spans="2:65" s="12" customFormat="1" ht="11.25">
      <c r="B1258" s="148"/>
      <c r="D1258" s="144" t="s">
        <v>138</v>
      </c>
      <c r="E1258" s="149" t="s">
        <v>1</v>
      </c>
      <c r="F1258" s="150" t="s">
        <v>161</v>
      </c>
      <c r="H1258" s="149" t="s">
        <v>1</v>
      </c>
      <c r="I1258" s="151"/>
      <c r="L1258" s="148"/>
      <c r="M1258" s="152"/>
      <c r="T1258" s="153"/>
      <c r="AT1258" s="149" t="s">
        <v>138</v>
      </c>
      <c r="AU1258" s="149" t="s">
        <v>90</v>
      </c>
      <c r="AV1258" s="12" t="s">
        <v>88</v>
      </c>
      <c r="AW1258" s="12" t="s">
        <v>36</v>
      </c>
      <c r="AX1258" s="12" t="s">
        <v>80</v>
      </c>
      <c r="AY1258" s="149" t="s">
        <v>127</v>
      </c>
    </row>
    <row r="1259" spans="2:65" s="13" customFormat="1" ht="11.25">
      <c r="B1259" s="154"/>
      <c r="D1259" s="144" t="s">
        <v>138</v>
      </c>
      <c r="E1259" s="155" t="s">
        <v>1</v>
      </c>
      <c r="F1259" s="156" t="s">
        <v>189</v>
      </c>
      <c r="H1259" s="157">
        <v>8</v>
      </c>
      <c r="I1259" s="158"/>
      <c r="L1259" s="154"/>
      <c r="M1259" s="159"/>
      <c r="T1259" s="160"/>
      <c r="AT1259" s="155" t="s">
        <v>138</v>
      </c>
      <c r="AU1259" s="155" t="s">
        <v>90</v>
      </c>
      <c r="AV1259" s="13" t="s">
        <v>90</v>
      </c>
      <c r="AW1259" s="13" t="s">
        <v>36</v>
      </c>
      <c r="AX1259" s="13" t="s">
        <v>80</v>
      </c>
      <c r="AY1259" s="155" t="s">
        <v>127</v>
      </c>
    </row>
    <row r="1260" spans="2:65" s="12" customFormat="1" ht="11.25">
      <c r="B1260" s="148"/>
      <c r="D1260" s="144" t="s">
        <v>138</v>
      </c>
      <c r="E1260" s="149" t="s">
        <v>1</v>
      </c>
      <c r="F1260" s="150" t="s">
        <v>149</v>
      </c>
      <c r="H1260" s="149" t="s">
        <v>1</v>
      </c>
      <c r="I1260" s="151"/>
      <c r="L1260" s="148"/>
      <c r="M1260" s="152"/>
      <c r="T1260" s="153"/>
      <c r="AT1260" s="149" t="s">
        <v>138</v>
      </c>
      <c r="AU1260" s="149" t="s">
        <v>90</v>
      </c>
      <c r="AV1260" s="12" t="s">
        <v>88</v>
      </c>
      <c r="AW1260" s="12" t="s">
        <v>36</v>
      </c>
      <c r="AX1260" s="12" t="s">
        <v>80</v>
      </c>
      <c r="AY1260" s="149" t="s">
        <v>127</v>
      </c>
    </row>
    <row r="1261" spans="2:65" s="13" customFormat="1" ht="11.25">
      <c r="B1261" s="154"/>
      <c r="D1261" s="144" t="s">
        <v>138</v>
      </c>
      <c r="E1261" s="155" t="s">
        <v>1</v>
      </c>
      <c r="F1261" s="156" t="s">
        <v>196</v>
      </c>
      <c r="H1261" s="157">
        <v>9</v>
      </c>
      <c r="I1261" s="158"/>
      <c r="L1261" s="154"/>
      <c r="M1261" s="159"/>
      <c r="T1261" s="160"/>
      <c r="AT1261" s="155" t="s">
        <v>138</v>
      </c>
      <c r="AU1261" s="155" t="s">
        <v>90</v>
      </c>
      <c r="AV1261" s="13" t="s">
        <v>90</v>
      </c>
      <c r="AW1261" s="13" t="s">
        <v>36</v>
      </c>
      <c r="AX1261" s="13" t="s">
        <v>80</v>
      </c>
      <c r="AY1261" s="155" t="s">
        <v>127</v>
      </c>
    </row>
    <row r="1262" spans="2:65" s="14" customFormat="1" ht="11.25">
      <c r="B1262" s="161"/>
      <c r="D1262" s="144" t="s">
        <v>138</v>
      </c>
      <c r="E1262" s="162" t="s">
        <v>1</v>
      </c>
      <c r="F1262" s="163" t="s">
        <v>151</v>
      </c>
      <c r="H1262" s="164">
        <v>121</v>
      </c>
      <c r="I1262" s="165"/>
      <c r="L1262" s="161"/>
      <c r="M1262" s="166"/>
      <c r="T1262" s="167"/>
      <c r="AT1262" s="162" t="s">
        <v>138</v>
      </c>
      <c r="AU1262" s="162" t="s">
        <v>90</v>
      </c>
      <c r="AV1262" s="14" t="s">
        <v>134</v>
      </c>
      <c r="AW1262" s="14" t="s">
        <v>36</v>
      </c>
      <c r="AX1262" s="14" t="s">
        <v>88</v>
      </c>
      <c r="AY1262" s="162" t="s">
        <v>127</v>
      </c>
    </row>
    <row r="1263" spans="2:65" s="1" customFormat="1" ht="21.75" customHeight="1">
      <c r="B1263" s="31"/>
      <c r="C1263" s="168" t="s">
        <v>862</v>
      </c>
      <c r="D1263" s="168" t="s">
        <v>352</v>
      </c>
      <c r="E1263" s="169" t="s">
        <v>863</v>
      </c>
      <c r="F1263" s="170" t="s">
        <v>864</v>
      </c>
      <c r="G1263" s="171" t="s">
        <v>803</v>
      </c>
      <c r="H1263" s="172">
        <v>1</v>
      </c>
      <c r="I1263" s="173"/>
      <c r="J1263" s="174">
        <f>ROUND(I1263*H1263,2)</f>
        <v>0</v>
      </c>
      <c r="K1263" s="170" t="s">
        <v>1</v>
      </c>
      <c r="L1263" s="175"/>
      <c r="M1263" s="176" t="s">
        <v>1</v>
      </c>
      <c r="N1263" s="177" t="s">
        <v>45</v>
      </c>
      <c r="P1263" s="140">
        <f>O1263*H1263</f>
        <v>0</v>
      </c>
      <c r="Q1263" s="140">
        <v>0.02</v>
      </c>
      <c r="R1263" s="140">
        <f>Q1263*H1263</f>
        <v>0.02</v>
      </c>
      <c r="S1263" s="140">
        <v>0</v>
      </c>
      <c r="T1263" s="141">
        <f>S1263*H1263</f>
        <v>0</v>
      </c>
      <c r="AR1263" s="142" t="s">
        <v>189</v>
      </c>
      <c r="AT1263" s="142" t="s">
        <v>352</v>
      </c>
      <c r="AU1263" s="142" t="s">
        <v>90</v>
      </c>
      <c r="AY1263" s="16" t="s">
        <v>127</v>
      </c>
      <c r="BE1263" s="143">
        <f>IF(N1263="základní",J1263,0)</f>
        <v>0</v>
      </c>
      <c r="BF1263" s="143">
        <f>IF(N1263="snížená",J1263,0)</f>
        <v>0</v>
      </c>
      <c r="BG1263" s="143">
        <f>IF(N1263="zákl. přenesená",J1263,0)</f>
        <v>0</v>
      </c>
      <c r="BH1263" s="143">
        <f>IF(N1263="sníž. přenesená",J1263,0)</f>
        <v>0</v>
      </c>
      <c r="BI1263" s="143">
        <f>IF(N1263="nulová",J1263,0)</f>
        <v>0</v>
      </c>
      <c r="BJ1263" s="16" t="s">
        <v>88</v>
      </c>
      <c r="BK1263" s="143">
        <f>ROUND(I1263*H1263,2)</f>
        <v>0</v>
      </c>
      <c r="BL1263" s="16" t="s">
        <v>134</v>
      </c>
      <c r="BM1263" s="142" t="s">
        <v>865</v>
      </c>
    </row>
    <row r="1264" spans="2:65" s="1" customFormat="1" ht="11.25">
      <c r="B1264" s="31"/>
      <c r="D1264" s="144" t="s">
        <v>136</v>
      </c>
      <c r="F1264" s="145" t="s">
        <v>864</v>
      </c>
      <c r="I1264" s="146"/>
      <c r="L1264" s="31"/>
      <c r="M1264" s="147"/>
      <c r="T1264" s="55"/>
      <c r="AT1264" s="16" t="s">
        <v>136</v>
      </c>
      <c r="AU1264" s="16" t="s">
        <v>90</v>
      </c>
    </row>
    <row r="1265" spans="2:65" s="12" customFormat="1" ht="11.25">
      <c r="B1265" s="148"/>
      <c r="D1265" s="144" t="s">
        <v>138</v>
      </c>
      <c r="E1265" s="149" t="s">
        <v>1</v>
      </c>
      <c r="F1265" s="150" t="s">
        <v>866</v>
      </c>
      <c r="H1265" s="149" t="s">
        <v>1</v>
      </c>
      <c r="I1265" s="151"/>
      <c r="L1265" s="148"/>
      <c r="M1265" s="152"/>
      <c r="T1265" s="153"/>
      <c r="AT1265" s="149" t="s">
        <v>138</v>
      </c>
      <c r="AU1265" s="149" t="s">
        <v>90</v>
      </c>
      <c r="AV1265" s="12" t="s">
        <v>88</v>
      </c>
      <c r="AW1265" s="12" t="s">
        <v>36</v>
      </c>
      <c r="AX1265" s="12" t="s">
        <v>80</v>
      </c>
      <c r="AY1265" s="149" t="s">
        <v>127</v>
      </c>
    </row>
    <row r="1266" spans="2:65" s="13" customFormat="1" ht="11.25">
      <c r="B1266" s="154"/>
      <c r="D1266" s="144" t="s">
        <v>138</v>
      </c>
      <c r="E1266" s="155" t="s">
        <v>1</v>
      </c>
      <c r="F1266" s="156" t="s">
        <v>88</v>
      </c>
      <c r="H1266" s="157">
        <v>1</v>
      </c>
      <c r="I1266" s="158"/>
      <c r="L1266" s="154"/>
      <c r="M1266" s="159"/>
      <c r="T1266" s="160"/>
      <c r="AT1266" s="155" t="s">
        <v>138</v>
      </c>
      <c r="AU1266" s="155" t="s">
        <v>90</v>
      </c>
      <c r="AV1266" s="13" t="s">
        <v>90</v>
      </c>
      <c r="AW1266" s="13" t="s">
        <v>36</v>
      </c>
      <c r="AX1266" s="13" t="s">
        <v>80</v>
      </c>
      <c r="AY1266" s="155" t="s">
        <v>127</v>
      </c>
    </row>
    <row r="1267" spans="2:65" s="11" customFormat="1" ht="22.9" customHeight="1">
      <c r="B1267" s="119"/>
      <c r="D1267" s="120" t="s">
        <v>79</v>
      </c>
      <c r="E1267" s="129" t="s">
        <v>196</v>
      </c>
      <c r="F1267" s="129" t="s">
        <v>867</v>
      </c>
      <c r="I1267" s="122"/>
      <c r="J1267" s="130">
        <f>BK1267</f>
        <v>0</v>
      </c>
      <c r="L1267" s="119"/>
      <c r="M1267" s="124"/>
      <c r="P1267" s="125">
        <f>SUM(P1268:P1313)</f>
        <v>0</v>
      </c>
      <c r="R1267" s="125">
        <f>SUM(R1268:R1313)</f>
        <v>2.9253300000000007</v>
      </c>
      <c r="T1267" s="126">
        <f>SUM(T1268:T1313)</f>
        <v>0</v>
      </c>
      <c r="AR1267" s="120" t="s">
        <v>88</v>
      </c>
      <c r="AT1267" s="127" t="s">
        <v>79</v>
      </c>
      <c r="AU1267" s="127" t="s">
        <v>88</v>
      </c>
      <c r="AY1267" s="120" t="s">
        <v>127</v>
      </c>
      <c r="BK1267" s="128">
        <f>SUM(BK1268:BK1313)</f>
        <v>0</v>
      </c>
    </row>
    <row r="1268" spans="2:65" s="1" customFormat="1" ht="24.2" customHeight="1">
      <c r="B1268" s="31"/>
      <c r="C1268" s="131" t="s">
        <v>868</v>
      </c>
      <c r="D1268" s="131" t="s">
        <v>129</v>
      </c>
      <c r="E1268" s="132" t="s">
        <v>869</v>
      </c>
      <c r="F1268" s="133" t="s">
        <v>870</v>
      </c>
      <c r="G1268" s="134" t="s">
        <v>192</v>
      </c>
      <c r="H1268" s="135">
        <v>12</v>
      </c>
      <c r="I1268" s="136"/>
      <c r="J1268" s="137">
        <f>ROUND(I1268*H1268,2)</f>
        <v>0</v>
      </c>
      <c r="K1268" s="133" t="s">
        <v>133</v>
      </c>
      <c r="L1268" s="31"/>
      <c r="M1268" s="138" t="s">
        <v>1</v>
      </c>
      <c r="N1268" s="139" t="s">
        <v>45</v>
      </c>
      <c r="P1268" s="140">
        <f>O1268*H1268</f>
        <v>0</v>
      </c>
      <c r="Q1268" s="140">
        <v>0.20219000000000001</v>
      </c>
      <c r="R1268" s="140">
        <f>Q1268*H1268</f>
        <v>2.4262800000000002</v>
      </c>
      <c r="S1268" s="140">
        <v>0</v>
      </c>
      <c r="T1268" s="141">
        <f>S1268*H1268</f>
        <v>0</v>
      </c>
      <c r="AR1268" s="142" t="s">
        <v>134</v>
      </c>
      <c r="AT1268" s="142" t="s">
        <v>129</v>
      </c>
      <c r="AU1268" s="142" t="s">
        <v>90</v>
      </c>
      <c r="AY1268" s="16" t="s">
        <v>127</v>
      </c>
      <c r="BE1268" s="143">
        <f>IF(N1268="základní",J1268,0)</f>
        <v>0</v>
      </c>
      <c r="BF1268" s="143">
        <f>IF(N1268="snížená",J1268,0)</f>
        <v>0</v>
      </c>
      <c r="BG1268" s="143">
        <f>IF(N1268="zákl. přenesená",J1268,0)</f>
        <v>0</v>
      </c>
      <c r="BH1268" s="143">
        <f>IF(N1268="sníž. přenesená",J1268,0)</f>
        <v>0</v>
      </c>
      <c r="BI1268" s="143">
        <f>IF(N1268="nulová",J1268,0)</f>
        <v>0</v>
      </c>
      <c r="BJ1268" s="16" t="s">
        <v>88</v>
      </c>
      <c r="BK1268" s="143">
        <f>ROUND(I1268*H1268,2)</f>
        <v>0</v>
      </c>
      <c r="BL1268" s="16" t="s">
        <v>134</v>
      </c>
      <c r="BM1268" s="142" t="s">
        <v>871</v>
      </c>
    </row>
    <row r="1269" spans="2:65" s="1" customFormat="1" ht="29.25">
      <c r="B1269" s="31"/>
      <c r="D1269" s="144" t="s">
        <v>136</v>
      </c>
      <c r="F1269" s="145" t="s">
        <v>872</v>
      </c>
      <c r="I1269" s="146"/>
      <c r="L1269" s="31"/>
      <c r="M1269" s="147"/>
      <c r="T1269" s="55"/>
      <c r="AT1269" s="16" t="s">
        <v>136</v>
      </c>
      <c r="AU1269" s="16" t="s">
        <v>90</v>
      </c>
    </row>
    <row r="1270" spans="2:65" s="12" customFormat="1" ht="11.25">
      <c r="B1270" s="148"/>
      <c r="D1270" s="144" t="s">
        <v>138</v>
      </c>
      <c r="E1270" s="149" t="s">
        <v>1</v>
      </c>
      <c r="F1270" s="150" t="s">
        <v>194</v>
      </c>
      <c r="H1270" s="149" t="s">
        <v>1</v>
      </c>
      <c r="I1270" s="151"/>
      <c r="L1270" s="148"/>
      <c r="M1270" s="152"/>
      <c r="T1270" s="153"/>
      <c r="AT1270" s="149" t="s">
        <v>138</v>
      </c>
      <c r="AU1270" s="149" t="s">
        <v>90</v>
      </c>
      <c r="AV1270" s="12" t="s">
        <v>88</v>
      </c>
      <c r="AW1270" s="12" t="s">
        <v>36</v>
      </c>
      <c r="AX1270" s="12" t="s">
        <v>80</v>
      </c>
      <c r="AY1270" s="149" t="s">
        <v>127</v>
      </c>
    </row>
    <row r="1271" spans="2:65" s="12" customFormat="1" ht="11.25">
      <c r="B1271" s="148"/>
      <c r="D1271" s="144" t="s">
        <v>138</v>
      </c>
      <c r="E1271" s="149" t="s">
        <v>1</v>
      </c>
      <c r="F1271" s="150" t="s">
        <v>158</v>
      </c>
      <c r="H1271" s="149" t="s">
        <v>1</v>
      </c>
      <c r="I1271" s="151"/>
      <c r="L1271" s="148"/>
      <c r="M1271" s="152"/>
      <c r="T1271" s="153"/>
      <c r="AT1271" s="149" t="s">
        <v>138</v>
      </c>
      <c r="AU1271" s="149" t="s">
        <v>90</v>
      </c>
      <c r="AV1271" s="12" t="s">
        <v>88</v>
      </c>
      <c r="AW1271" s="12" t="s">
        <v>36</v>
      </c>
      <c r="AX1271" s="12" t="s">
        <v>80</v>
      </c>
      <c r="AY1271" s="149" t="s">
        <v>127</v>
      </c>
    </row>
    <row r="1272" spans="2:65" s="13" customFormat="1" ht="11.25">
      <c r="B1272" s="154"/>
      <c r="D1272" s="144" t="s">
        <v>138</v>
      </c>
      <c r="E1272" s="155" t="s">
        <v>1</v>
      </c>
      <c r="F1272" s="156" t="s">
        <v>195</v>
      </c>
      <c r="H1272" s="157">
        <v>4</v>
      </c>
      <c r="I1272" s="158"/>
      <c r="L1272" s="154"/>
      <c r="M1272" s="159"/>
      <c r="T1272" s="160"/>
      <c r="AT1272" s="155" t="s">
        <v>138</v>
      </c>
      <c r="AU1272" s="155" t="s">
        <v>90</v>
      </c>
      <c r="AV1272" s="13" t="s">
        <v>90</v>
      </c>
      <c r="AW1272" s="13" t="s">
        <v>36</v>
      </c>
      <c r="AX1272" s="13" t="s">
        <v>80</v>
      </c>
      <c r="AY1272" s="155" t="s">
        <v>127</v>
      </c>
    </row>
    <row r="1273" spans="2:65" s="12" customFormat="1" ht="11.25">
      <c r="B1273" s="148"/>
      <c r="D1273" s="144" t="s">
        <v>138</v>
      </c>
      <c r="E1273" s="149" t="s">
        <v>1</v>
      </c>
      <c r="F1273" s="150" t="s">
        <v>140</v>
      </c>
      <c r="H1273" s="149" t="s">
        <v>1</v>
      </c>
      <c r="I1273" s="151"/>
      <c r="L1273" s="148"/>
      <c r="M1273" s="152"/>
      <c r="T1273" s="153"/>
      <c r="AT1273" s="149" t="s">
        <v>138</v>
      </c>
      <c r="AU1273" s="149" t="s">
        <v>90</v>
      </c>
      <c r="AV1273" s="12" t="s">
        <v>88</v>
      </c>
      <c r="AW1273" s="12" t="s">
        <v>36</v>
      </c>
      <c r="AX1273" s="12" t="s">
        <v>80</v>
      </c>
      <c r="AY1273" s="149" t="s">
        <v>127</v>
      </c>
    </row>
    <row r="1274" spans="2:65" s="13" customFormat="1" ht="11.25">
      <c r="B1274" s="154"/>
      <c r="D1274" s="144" t="s">
        <v>138</v>
      </c>
      <c r="E1274" s="155" t="s">
        <v>1</v>
      </c>
      <c r="F1274" s="156" t="s">
        <v>90</v>
      </c>
      <c r="H1274" s="157">
        <v>2</v>
      </c>
      <c r="I1274" s="158"/>
      <c r="L1274" s="154"/>
      <c r="M1274" s="159"/>
      <c r="T1274" s="160"/>
      <c r="AT1274" s="155" t="s">
        <v>138</v>
      </c>
      <c r="AU1274" s="155" t="s">
        <v>90</v>
      </c>
      <c r="AV1274" s="13" t="s">
        <v>90</v>
      </c>
      <c r="AW1274" s="13" t="s">
        <v>36</v>
      </c>
      <c r="AX1274" s="13" t="s">
        <v>80</v>
      </c>
      <c r="AY1274" s="155" t="s">
        <v>127</v>
      </c>
    </row>
    <row r="1275" spans="2:65" s="12" customFormat="1" ht="11.25">
      <c r="B1275" s="148"/>
      <c r="D1275" s="144" t="s">
        <v>138</v>
      </c>
      <c r="E1275" s="149" t="s">
        <v>1</v>
      </c>
      <c r="F1275" s="150" t="s">
        <v>161</v>
      </c>
      <c r="H1275" s="149" t="s">
        <v>1</v>
      </c>
      <c r="I1275" s="151"/>
      <c r="L1275" s="148"/>
      <c r="M1275" s="152"/>
      <c r="T1275" s="153"/>
      <c r="AT1275" s="149" t="s">
        <v>138</v>
      </c>
      <c r="AU1275" s="149" t="s">
        <v>90</v>
      </c>
      <c r="AV1275" s="12" t="s">
        <v>88</v>
      </c>
      <c r="AW1275" s="12" t="s">
        <v>36</v>
      </c>
      <c r="AX1275" s="12" t="s">
        <v>80</v>
      </c>
      <c r="AY1275" s="149" t="s">
        <v>127</v>
      </c>
    </row>
    <row r="1276" spans="2:65" s="13" customFormat="1" ht="11.25">
      <c r="B1276" s="154"/>
      <c r="D1276" s="144" t="s">
        <v>138</v>
      </c>
      <c r="E1276" s="155" t="s">
        <v>1</v>
      </c>
      <c r="F1276" s="156" t="s">
        <v>90</v>
      </c>
      <c r="H1276" s="157">
        <v>2</v>
      </c>
      <c r="I1276" s="158"/>
      <c r="L1276" s="154"/>
      <c r="M1276" s="159"/>
      <c r="T1276" s="160"/>
      <c r="AT1276" s="155" t="s">
        <v>138</v>
      </c>
      <c r="AU1276" s="155" t="s">
        <v>90</v>
      </c>
      <c r="AV1276" s="13" t="s">
        <v>90</v>
      </c>
      <c r="AW1276" s="13" t="s">
        <v>36</v>
      </c>
      <c r="AX1276" s="13" t="s">
        <v>80</v>
      </c>
      <c r="AY1276" s="155" t="s">
        <v>127</v>
      </c>
    </row>
    <row r="1277" spans="2:65" s="12" customFormat="1" ht="11.25">
      <c r="B1277" s="148"/>
      <c r="D1277" s="144" t="s">
        <v>138</v>
      </c>
      <c r="E1277" s="149" t="s">
        <v>1</v>
      </c>
      <c r="F1277" s="150" t="s">
        <v>149</v>
      </c>
      <c r="H1277" s="149" t="s">
        <v>1</v>
      </c>
      <c r="I1277" s="151"/>
      <c r="L1277" s="148"/>
      <c r="M1277" s="152"/>
      <c r="T1277" s="153"/>
      <c r="AT1277" s="149" t="s">
        <v>138</v>
      </c>
      <c r="AU1277" s="149" t="s">
        <v>90</v>
      </c>
      <c r="AV1277" s="12" t="s">
        <v>88</v>
      </c>
      <c r="AW1277" s="12" t="s">
        <v>36</v>
      </c>
      <c r="AX1277" s="12" t="s">
        <v>80</v>
      </c>
      <c r="AY1277" s="149" t="s">
        <v>127</v>
      </c>
    </row>
    <row r="1278" spans="2:65" s="13" customFormat="1" ht="11.25">
      <c r="B1278" s="154"/>
      <c r="D1278" s="144" t="s">
        <v>138</v>
      </c>
      <c r="E1278" s="155" t="s">
        <v>1</v>
      </c>
      <c r="F1278" s="156" t="s">
        <v>195</v>
      </c>
      <c r="H1278" s="157">
        <v>4</v>
      </c>
      <c r="I1278" s="158"/>
      <c r="L1278" s="154"/>
      <c r="M1278" s="159"/>
      <c r="T1278" s="160"/>
      <c r="AT1278" s="155" t="s">
        <v>138</v>
      </c>
      <c r="AU1278" s="155" t="s">
        <v>90</v>
      </c>
      <c r="AV1278" s="13" t="s">
        <v>90</v>
      </c>
      <c r="AW1278" s="13" t="s">
        <v>36</v>
      </c>
      <c r="AX1278" s="13" t="s">
        <v>80</v>
      </c>
      <c r="AY1278" s="155" t="s">
        <v>127</v>
      </c>
    </row>
    <row r="1279" spans="2:65" s="14" customFormat="1" ht="11.25">
      <c r="B1279" s="161"/>
      <c r="D1279" s="144" t="s">
        <v>138</v>
      </c>
      <c r="E1279" s="162" t="s">
        <v>1</v>
      </c>
      <c r="F1279" s="163" t="s">
        <v>151</v>
      </c>
      <c r="H1279" s="164">
        <v>12</v>
      </c>
      <c r="I1279" s="165"/>
      <c r="L1279" s="161"/>
      <c r="M1279" s="166"/>
      <c r="T1279" s="167"/>
      <c r="AT1279" s="162" t="s">
        <v>138</v>
      </c>
      <c r="AU1279" s="162" t="s">
        <v>90</v>
      </c>
      <c r="AV1279" s="14" t="s">
        <v>134</v>
      </c>
      <c r="AW1279" s="14" t="s">
        <v>36</v>
      </c>
      <c r="AX1279" s="14" t="s">
        <v>88</v>
      </c>
      <c r="AY1279" s="162" t="s">
        <v>127</v>
      </c>
    </row>
    <row r="1280" spans="2:65" s="1" customFormat="1" ht="16.5" customHeight="1">
      <c r="B1280" s="31"/>
      <c r="C1280" s="168" t="s">
        <v>873</v>
      </c>
      <c r="D1280" s="168" t="s">
        <v>352</v>
      </c>
      <c r="E1280" s="169" t="s">
        <v>874</v>
      </c>
      <c r="F1280" s="170" t="s">
        <v>875</v>
      </c>
      <c r="G1280" s="171" t="s">
        <v>192</v>
      </c>
      <c r="H1280" s="172">
        <v>12.24</v>
      </c>
      <c r="I1280" s="173"/>
      <c r="J1280" s="174">
        <f>ROUND(I1280*H1280,2)</f>
        <v>0</v>
      </c>
      <c r="K1280" s="170" t="s">
        <v>133</v>
      </c>
      <c r="L1280" s="175"/>
      <c r="M1280" s="176" t="s">
        <v>1</v>
      </c>
      <c r="N1280" s="177" t="s">
        <v>45</v>
      </c>
      <c r="P1280" s="140">
        <f>O1280*H1280</f>
        <v>0</v>
      </c>
      <c r="Q1280" s="140">
        <v>0.04</v>
      </c>
      <c r="R1280" s="140">
        <f>Q1280*H1280</f>
        <v>0.48960000000000004</v>
      </c>
      <c r="S1280" s="140">
        <v>0</v>
      </c>
      <c r="T1280" s="141">
        <f>S1280*H1280</f>
        <v>0</v>
      </c>
      <c r="AR1280" s="142" t="s">
        <v>189</v>
      </c>
      <c r="AT1280" s="142" t="s">
        <v>352</v>
      </c>
      <c r="AU1280" s="142" t="s">
        <v>90</v>
      </c>
      <c r="AY1280" s="16" t="s">
        <v>127</v>
      </c>
      <c r="BE1280" s="143">
        <f>IF(N1280="základní",J1280,0)</f>
        <v>0</v>
      </c>
      <c r="BF1280" s="143">
        <f>IF(N1280="snížená",J1280,0)</f>
        <v>0</v>
      </c>
      <c r="BG1280" s="143">
        <f>IF(N1280="zákl. přenesená",J1280,0)</f>
        <v>0</v>
      </c>
      <c r="BH1280" s="143">
        <f>IF(N1280="sníž. přenesená",J1280,0)</f>
        <v>0</v>
      </c>
      <c r="BI1280" s="143">
        <f>IF(N1280="nulová",J1280,0)</f>
        <v>0</v>
      </c>
      <c r="BJ1280" s="16" t="s">
        <v>88</v>
      </c>
      <c r="BK1280" s="143">
        <f>ROUND(I1280*H1280,2)</f>
        <v>0</v>
      </c>
      <c r="BL1280" s="16" t="s">
        <v>134</v>
      </c>
      <c r="BM1280" s="142" t="s">
        <v>876</v>
      </c>
    </row>
    <row r="1281" spans="2:65" s="1" customFormat="1" ht="11.25">
      <c r="B1281" s="31"/>
      <c r="D1281" s="144" t="s">
        <v>136</v>
      </c>
      <c r="F1281" s="145" t="s">
        <v>875</v>
      </c>
      <c r="I1281" s="146"/>
      <c r="L1281" s="31"/>
      <c r="M1281" s="147"/>
      <c r="T1281" s="55"/>
      <c r="AT1281" s="16" t="s">
        <v>136</v>
      </c>
      <c r="AU1281" s="16" t="s">
        <v>90</v>
      </c>
    </row>
    <row r="1282" spans="2:65" s="12" customFormat="1" ht="11.25">
      <c r="B1282" s="148"/>
      <c r="D1282" s="144" t="s">
        <v>138</v>
      </c>
      <c r="E1282" s="149" t="s">
        <v>1</v>
      </c>
      <c r="F1282" s="150" t="s">
        <v>194</v>
      </c>
      <c r="H1282" s="149" t="s">
        <v>1</v>
      </c>
      <c r="I1282" s="151"/>
      <c r="L1282" s="148"/>
      <c r="M1282" s="152"/>
      <c r="T1282" s="153"/>
      <c r="AT1282" s="149" t="s">
        <v>138</v>
      </c>
      <c r="AU1282" s="149" t="s">
        <v>90</v>
      </c>
      <c r="AV1282" s="12" t="s">
        <v>88</v>
      </c>
      <c r="AW1282" s="12" t="s">
        <v>36</v>
      </c>
      <c r="AX1282" s="12" t="s">
        <v>80</v>
      </c>
      <c r="AY1282" s="149" t="s">
        <v>127</v>
      </c>
    </row>
    <row r="1283" spans="2:65" s="12" customFormat="1" ht="11.25">
      <c r="B1283" s="148"/>
      <c r="D1283" s="144" t="s">
        <v>138</v>
      </c>
      <c r="E1283" s="149" t="s">
        <v>1</v>
      </c>
      <c r="F1283" s="150" t="s">
        <v>158</v>
      </c>
      <c r="H1283" s="149" t="s">
        <v>1</v>
      </c>
      <c r="I1283" s="151"/>
      <c r="L1283" s="148"/>
      <c r="M1283" s="152"/>
      <c r="T1283" s="153"/>
      <c r="AT1283" s="149" t="s">
        <v>138</v>
      </c>
      <c r="AU1283" s="149" t="s">
        <v>90</v>
      </c>
      <c r="AV1283" s="12" t="s">
        <v>88</v>
      </c>
      <c r="AW1283" s="12" t="s">
        <v>36</v>
      </c>
      <c r="AX1283" s="12" t="s">
        <v>80</v>
      </c>
      <c r="AY1283" s="149" t="s">
        <v>127</v>
      </c>
    </row>
    <row r="1284" spans="2:65" s="13" customFormat="1" ht="11.25">
      <c r="B1284" s="154"/>
      <c r="D1284" s="144" t="s">
        <v>138</v>
      </c>
      <c r="E1284" s="155" t="s">
        <v>1</v>
      </c>
      <c r="F1284" s="156" t="s">
        <v>195</v>
      </c>
      <c r="H1284" s="157">
        <v>4</v>
      </c>
      <c r="I1284" s="158"/>
      <c r="L1284" s="154"/>
      <c r="M1284" s="159"/>
      <c r="T1284" s="160"/>
      <c r="AT1284" s="155" t="s">
        <v>138</v>
      </c>
      <c r="AU1284" s="155" t="s">
        <v>90</v>
      </c>
      <c r="AV1284" s="13" t="s">
        <v>90</v>
      </c>
      <c r="AW1284" s="13" t="s">
        <v>36</v>
      </c>
      <c r="AX1284" s="13" t="s">
        <v>80</v>
      </c>
      <c r="AY1284" s="155" t="s">
        <v>127</v>
      </c>
    </row>
    <row r="1285" spans="2:65" s="12" customFormat="1" ht="11.25">
      <c r="B1285" s="148"/>
      <c r="D1285" s="144" t="s">
        <v>138</v>
      </c>
      <c r="E1285" s="149" t="s">
        <v>1</v>
      </c>
      <c r="F1285" s="150" t="s">
        <v>140</v>
      </c>
      <c r="H1285" s="149" t="s">
        <v>1</v>
      </c>
      <c r="I1285" s="151"/>
      <c r="L1285" s="148"/>
      <c r="M1285" s="152"/>
      <c r="T1285" s="153"/>
      <c r="AT1285" s="149" t="s">
        <v>138</v>
      </c>
      <c r="AU1285" s="149" t="s">
        <v>90</v>
      </c>
      <c r="AV1285" s="12" t="s">
        <v>88</v>
      </c>
      <c r="AW1285" s="12" t="s">
        <v>36</v>
      </c>
      <c r="AX1285" s="12" t="s">
        <v>80</v>
      </c>
      <c r="AY1285" s="149" t="s">
        <v>127</v>
      </c>
    </row>
    <row r="1286" spans="2:65" s="13" customFormat="1" ht="11.25">
      <c r="B1286" s="154"/>
      <c r="D1286" s="144" t="s">
        <v>138</v>
      </c>
      <c r="E1286" s="155" t="s">
        <v>1</v>
      </c>
      <c r="F1286" s="156" t="s">
        <v>90</v>
      </c>
      <c r="H1286" s="157">
        <v>2</v>
      </c>
      <c r="I1286" s="158"/>
      <c r="L1286" s="154"/>
      <c r="M1286" s="159"/>
      <c r="T1286" s="160"/>
      <c r="AT1286" s="155" t="s">
        <v>138</v>
      </c>
      <c r="AU1286" s="155" t="s">
        <v>90</v>
      </c>
      <c r="AV1286" s="13" t="s">
        <v>90</v>
      </c>
      <c r="AW1286" s="13" t="s">
        <v>36</v>
      </c>
      <c r="AX1286" s="13" t="s">
        <v>80</v>
      </c>
      <c r="AY1286" s="155" t="s">
        <v>127</v>
      </c>
    </row>
    <row r="1287" spans="2:65" s="12" customFormat="1" ht="11.25">
      <c r="B1287" s="148"/>
      <c r="D1287" s="144" t="s">
        <v>138</v>
      </c>
      <c r="E1287" s="149" t="s">
        <v>1</v>
      </c>
      <c r="F1287" s="150" t="s">
        <v>161</v>
      </c>
      <c r="H1287" s="149" t="s">
        <v>1</v>
      </c>
      <c r="I1287" s="151"/>
      <c r="L1287" s="148"/>
      <c r="M1287" s="152"/>
      <c r="T1287" s="153"/>
      <c r="AT1287" s="149" t="s">
        <v>138</v>
      </c>
      <c r="AU1287" s="149" t="s">
        <v>90</v>
      </c>
      <c r="AV1287" s="12" t="s">
        <v>88</v>
      </c>
      <c r="AW1287" s="12" t="s">
        <v>36</v>
      </c>
      <c r="AX1287" s="12" t="s">
        <v>80</v>
      </c>
      <c r="AY1287" s="149" t="s">
        <v>127</v>
      </c>
    </row>
    <row r="1288" spans="2:65" s="13" customFormat="1" ht="11.25">
      <c r="B1288" s="154"/>
      <c r="D1288" s="144" t="s">
        <v>138</v>
      </c>
      <c r="E1288" s="155" t="s">
        <v>1</v>
      </c>
      <c r="F1288" s="156" t="s">
        <v>90</v>
      </c>
      <c r="H1288" s="157">
        <v>2</v>
      </c>
      <c r="I1288" s="158"/>
      <c r="L1288" s="154"/>
      <c r="M1288" s="159"/>
      <c r="T1288" s="160"/>
      <c r="AT1288" s="155" t="s">
        <v>138</v>
      </c>
      <c r="AU1288" s="155" t="s">
        <v>90</v>
      </c>
      <c r="AV1288" s="13" t="s">
        <v>90</v>
      </c>
      <c r="AW1288" s="13" t="s">
        <v>36</v>
      </c>
      <c r="AX1288" s="13" t="s">
        <v>80</v>
      </c>
      <c r="AY1288" s="155" t="s">
        <v>127</v>
      </c>
    </row>
    <row r="1289" spans="2:65" s="12" customFormat="1" ht="11.25">
      <c r="B1289" s="148"/>
      <c r="D1289" s="144" t="s">
        <v>138</v>
      </c>
      <c r="E1289" s="149" t="s">
        <v>1</v>
      </c>
      <c r="F1289" s="150" t="s">
        <v>149</v>
      </c>
      <c r="H1289" s="149" t="s">
        <v>1</v>
      </c>
      <c r="I1289" s="151"/>
      <c r="L1289" s="148"/>
      <c r="M1289" s="152"/>
      <c r="T1289" s="153"/>
      <c r="AT1289" s="149" t="s">
        <v>138</v>
      </c>
      <c r="AU1289" s="149" t="s">
        <v>90</v>
      </c>
      <c r="AV1289" s="12" t="s">
        <v>88</v>
      </c>
      <c r="AW1289" s="12" t="s">
        <v>36</v>
      </c>
      <c r="AX1289" s="12" t="s">
        <v>80</v>
      </c>
      <c r="AY1289" s="149" t="s">
        <v>127</v>
      </c>
    </row>
    <row r="1290" spans="2:65" s="13" customFormat="1" ht="11.25">
      <c r="B1290" s="154"/>
      <c r="D1290" s="144" t="s">
        <v>138</v>
      </c>
      <c r="E1290" s="155" t="s">
        <v>1</v>
      </c>
      <c r="F1290" s="156" t="s">
        <v>195</v>
      </c>
      <c r="H1290" s="157">
        <v>4</v>
      </c>
      <c r="I1290" s="158"/>
      <c r="L1290" s="154"/>
      <c r="M1290" s="159"/>
      <c r="T1290" s="160"/>
      <c r="AT1290" s="155" t="s">
        <v>138</v>
      </c>
      <c r="AU1290" s="155" t="s">
        <v>90</v>
      </c>
      <c r="AV1290" s="13" t="s">
        <v>90</v>
      </c>
      <c r="AW1290" s="13" t="s">
        <v>36</v>
      </c>
      <c r="AX1290" s="13" t="s">
        <v>80</v>
      </c>
      <c r="AY1290" s="155" t="s">
        <v>127</v>
      </c>
    </row>
    <row r="1291" spans="2:65" s="14" customFormat="1" ht="11.25">
      <c r="B1291" s="161"/>
      <c r="D1291" s="144" t="s">
        <v>138</v>
      </c>
      <c r="E1291" s="162" t="s">
        <v>1</v>
      </c>
      <c r="F1291" s="163" t="s">
        <v>151</v>
      </c>
      <c r="H1291" s="164">
        <v>12</v>
      </c>
      <c r="I1291" s="165"/>
      <c r="L1291" s="161"/>
      <c r="M1291" s="166"/>
      <c r="T1291" s="167"/>
      <c r="AT1291" s="162" t="s">
        <v>138</v>
      </c>
      <c r="AU1291" s="162" t="s">
        <v>90</v>
      </c>
      <c r="AV1291" s="14" t="s">
        <v>134</v>
      </c>
      <c r="AW1291" s="14" t="s">
        <v>36</v>
      </c>
      <c r="AX1291" s="14" t="s">
        <v>88</v>
      </c>
      <c r="AY1291" s="162" t="s">
        <v>127</v>
      </c>
    </row>
    <row r="1292" spans="2:65" s="13" customFormat="1" ht="11.25">
      <c r="B1292" s="154"/>
      <c r="D1292" s="144" t="s">
        <v>138</v>
      </c>
      <c r="F1292" s="156" t="s">
        <v>877</v>
      </c>
      <c r="H1292" s="157">
        <v>12.24</v>
      </c>
      <c r="I1292" s="158"/>
      <c r="L1292" s="154"/>
      <c r="M1292" s="159"/>
      <c r="T1292" s="160"/>
      <c r="AT1292" s="155" t="s">
        <v>138</v>
      </c>
      <c r="AU1292" s="155" t="s">
        <v>90</v>
      </c>
      <c r="AV1292" s="13" t="s">
        <v>90</v>
      </c>
      <c r="AW1292" s="13" t="s">
        <v>4</v>
      </c>
      <c r="AX1292" s="13" t="s">
        <v>88</v>
      </c>
      <c r="AY1292" s="155" t="s">
        <v>127</v>
      </c>
    </row>
    <row r="1293" spans="2:65" s="1" customFormat="1" ht="24.2" customHeight="1">
      <c r="B1293" s="31"/>
      <c r="C1293" s="131" t="s">
        <v>878</v>
      </c>
      <c r="D1293" s="131" t="s">
        <v>129</v>
      </c>
      <c r="E1293" s="132" t="s">
        <v>879</v>
      </c>
      <c r="F1293" s="133" t="s">
        <v>880</v>
      </c>
      <c r="G1293" s="134" t="s">
        <v>192</v>
      </c>
      <c r="H1293" s="135">
        <v>27</v>
      </c>
      <c r="I1293" s="136"/>
      <c r="J1293" s="137">
        <f>ROUND(I1293*H1293,2)</f>
        <v>0</v>
      </c>
      <c r="K1293" s="133" t="s">
        <v>133</v>
      </c>
      <c r="L1293" s="31"/>
      <c r="M1293" s="138" t="s">
        <v>1</v>
      </c>
      <c r="N1293" s="139" t="s">
        <v>45</v>
      </c>
      <c r="P1293" s="140">
        <f>O1293*H1293</f>
        <v>0</v>
      </c>
      <c r="Q1293" s="140">
        <v>1.0000000000000001E-5</v>
      </c>
      <c r="R1293" s="140">
        <f>Q1293*H1293</f>
        <v>2.7E-4</v>
      </c>
      <c r="S1293" s="140">
        <v>0</v>
      </c>
      <c r="T1293" s="141">
        <f>S1293*H1293</f>
        <v>0</v>
      </c>
      <c r="AR1293" s="142" t="s">
        <v>134</v>
      </c>
      <c r="AT1293" s="142" t="s">
        <v>129</v>
      </c>
      <c r="AU1293" s="142" t="s">
        <v>90</v>
      </c>
      <c r="AY1293" s="16" t="s">
        <v>127</v>
      </c>
      <c r="BE1293" s="143">
        <f>IF(N1293="základní",J1293,0)</f>
        <v>0</v>
      </c>
      <c r="BF1293" s="143">
        <f>IF(N1293="snížená",J1293,0)</f>
        <v>0</v>
      </c>
      <c r="BG1293" s="143">
        <f>IF(N1293="zákl. přenesená",J1293,0)</f>
        <v>0</v>
      </c>
      <c r="BH1293" s="143">
        <f>IF(N1293="sníž. přenesená",J1293,0)</f>
        <v>0</v>
      </c>
      <c r="BI1293" s="143">
        <f>IF(N1293="nulová",J1293,0)</f>
        <v>0</v>
      </c>
      <c r="BJ1293" s="16" t="s">
        <v>88</v>
      </c>
      <c r="BK1293" s="143">
        <f>ROUND(I1293*H1293,2)</f>
        <v>0</v>
      </c>
      <c r="BL1293" s="16" t="s">
        <v>134</v>
      </c>
      <c r="BM1293" s="142" t="s">
        <v>881</v>
      </c>
    </row>
    <row r="1294" spans="2:65" s="1" customFormat="1" ht="19.5">
      <c r="B1294" s="31"/>
      <c r="D1294" s="144" t="s">
        <v>136</v>
      </c>
      <c r="F1294" s="145" t="s">
        <v>882</v>
      </c>
      <c r="I1294" s="146"/>
      <c r="L1294" s="31"/>
      <c r="M1294" s="147"/>
      <c r="T1294" s="55"/>
      <c r="AT1294" s="16" t="s">
        <v>136</v>
      </c>
      <c r="AU1294" s="16" t="s">
        <v>90</v>
      </c>
    </row>
    <row r="1295" spans="2:65" s="12" customFormat="1" ht="11.25">
      <c r="B1295" s="148"/>
      <c r="D1295" s="144" t="s">
        <v>138</v>
      </c>
      <c r="E1295" s="149" t="s">
        <v>1</v>
      </c>
      <c r="F1295" s="150" t="s">
        <v>228</v>
      </c>
      <c r="H1295" s="149" t="s">
        <v>1</v>
      </c>
      <c r="I1295" s="151"/>
      <c r="L1295" s="148"/>
      <c r="M1295" s="152"/>
      <c r="T1295" s="153"/>
      <c r="AT1295" s="149" t="s">
        <v>138</v>
      </c>
      <c r="AU1295" s="149" t="s">
        <v>90</v>
      </c>
      <c r="AV1295" s="12" t="s">
        <v>88</v>
      </c>
      <c r="AW1295" s="12" t="s">
        <v>36</v>
      </c>
      <c r="AX1295" s="12" t="s">
        <v>80</v>
      </c>
      <c r="AY1295" s="149" t="s">
        <v>127</v>
      </c>
    </row>
    <row r="1296" spans="2:65" s="12" customFormat="1" ht="11.25">
      <c r="B1296" s="148"/>
      <c r="D1296" s="144" t="s">
        <v>138</v>
      </c>
      <c r="E1296" s="149" t="s">
        <v>1</v>
      </c>
      <c r="F1296" s="150" t="s">
        <v>883</v>
      </c>
      <c r="H1296" s="149" t="s">
        <v>1</v>
      </c>
      <c r="I1296" s="151"/>
      <c r="L1296" s="148"/>
      <c r="M1296" s="152"/>
      <c r="T1296" s="153"/>
      <c r="AT1296" s="149" t="s">
        <v>138</v>
      </c>
      <c r="AU1296" s="149" t="s">
        <v>90</v>
      </c>
      <c r="AV1296" s="12" t="s">
        <v>88</v>
      </c>
      <c r="AW1296" s="12" t="s">
        <v>36</v>
      </c>
      <c r="AX1296" s="12" t="s">
        <v>80</v>
      </c>
      <c r="AY1296" s="149" t="s">
        <v>127</v>
      </c>
    </row>
    <row r="1297" spans="2:65" s="12" customFormat="1" ht="11.25">
      <c r="B1297" s="148"/>
      <c r="D1297" s="144" t="s">
        <v>138</v>
      </c>
      <c r="E1297" s="149" t="s">
        <v>1</v>
      </c>
      <c r="F1297" s="150" t="s">
        <v>158</v>
      </c>
      <c r="H1297" s="149" t="s">
        <v>1</v>
      </c>
      <c r="I1297" s="151"/>
      <c r="L1297" s="148"/>
      <c r="M1297" s="152"/>
      <c r="T1297" s="153"/>
      <c r="AT1297" s="149" t="s">
        <v>138</v>
      </c>
      <c r="AU1297" s="149" t="s">
        <v>90</v>
      </c>
      <c r="AV1297" s="12" t="s">
        <v>88</v>
      </c>
      <c r="AW1297" s="12" t="s">
        <v>36</v>
      </c>
      <c r="AX1297" s="12" t="s">
        <v>80</v>
      </c>
      <c r="AY1297" s="149" t="s">
        <v>127</v>
      </c>
    </row>
    <row r="1298" spans="2:65" s="13" customFormat="1" ht="11.25">
      <c r="B1298" s="154"/>
      <c r="D1298" s="144" t="s">
        <v>138</v>
      </c>
      <c r="E1298" s="155" t="s">
        <v>1</v>
      </c>
      <c r="F1298" s="156" t="s">
        <v>884</v>
      </c>
      <c r="H1298" s="157">
        <v>27</v>
      </c>
      <c r="I1298" s="158"/>
      <c r="L1298" s="154"/>
      <c r="M1298" s="159"/>
      <c r="T1298" s="160"/>
      <c r="AT1298" s="155" t="s">
        <v>138</v>
      </c>
      <c r="AU1298" s="155" t="s">
        <v>90</v>
      </c>
      <c r="AV1298" s="13" t="s">
        <v>90</v>
      </c>
      <c r="AW1298" s="13" t="s">
        <v>36</v>
      </c>
      <c r="AX1298" s="13" t="s">
        <v>80</v>
      </c>
      <c r="AY1298" s="155" t="s">
        <v>127</v>
      </c>
    </row>
    <row r="1299" spans="2:65" s="14" customFormat="1" ht="11.25">
      <c r="B1299" s="161"/>
      <c r="D1299" s="144" t="s">
        <v>138</v>
      </c>
      <c r="E1299" s="162" t="s">
        <v>1</v>
      </c>
      <c r="F1299" s="163" t="s">
        <v>151</v>
      </c>
      <c r="H1299" s="164">
        <v>27</v>
      </c>
      <c r="I1299" s="165"/>
      <c r="L1299" s="161"/>
      <c r="M1299" s="166"/>
      <c r="T1299" s="167"/>
      <c r="AT1299" s="162" t="s">
        <v>138</v>
      </c>
      <c r="AU1299" s="162" t="s">
        <v>90</v>
      </c>
      <c r="AV1299" s="14" t="s">
        <v>134</v>
      </c>
      <c r="AW1299" s="14" t="s">
        <v>4</v>
      </c>
      <c r="AX1299" s="14" t="s">
        <v>88</v>
      </c>
      <c r="AY1299" s="162" t="s">
        <v>127</v>
      </c>
    </row>
    <row r="1300" spans="2:65" s="1" customFormat="1" ht="24.2" customHeight="1">
      <c r="B1300" s="31"/>
      <c r="C1300" s="131" t="s">
        <v>885</v>
      </c>
      <c r="D1300" s="131" t="s">
        <v>129</v>
      </c>
      <c r="E1300" s="132" t="s">
        <v>886</v>
      </c>
      <c r="F1300" s="133" t="s">
        <v>887</v>
      </c>
      <c r="G1300" s="134" t="s">
        <v>192</v>
      </c>
      <c r="H1300" s="135">
        <v>27</v>
      </c>
      <c r="I1300" s="136"/>
      <c r="J1300" s="137">
        <f>ROUND(I1300*H1300,2)</f>
        <v>0</v>
      </c>
      <c r="K1300" s="133" t="s">
        <v>133</v>
      </c>
      <c r="L1300" s="31"/>
      <c r="M1300" s="138" t="s">
        <v>1</v>
      </c>
      <c r="N1300" s="139" t="s">
        <v>45</v>
      </c>
      <c r="P1300" s="140">
        <f>O1300*H1300</f>
        <v>0</v>
      </c>
      <c r="Q1300" s="140">
        <v>3.4000000000000002E-4</v>
      </c>
      <c r="R1300" s="140">
        <f>Q1300*H1300</f>
        <v>9.1800000000000007E-3</v>
      </c>
      <c r="S1300" s="140">
        <v>0</v>
      </c>
      <c r="T1300" s="141">
        <f>S1300*H1300</f>
        <v>0</v>
      </c>
      <c r="AR1300" s="142" t="s">
        <v>134</v>
      </c>
      <c r="AT1300" s="142" t="s">
        <v>129</v>
      </c>
      <c r="AU1300" s="142" t="s">
        <v>90</v>
      </c>
      <c r="AY1300" s="16" t="s">
        <v>127</v>
      </c>
      <c r="BE1300" s="143">
        <f>IF(N1300="základní",J1300,0)</f>
        <v>0</v>
      </c>
      <c r="BF1300" s="143">
        <f>IF(N1300="snížená",J1300,0)</f>
        <v>0</v>
      </c>
      <c r="BG1300" s="143">
        <f>IF(N1300="zákl. přenesená",J1300,0)</f>
        <v>0</v>
      </c>
      <c r="BH1300" s="143">
        <f>IF(N1300="sníž. přenesená",J1300,0)</f>
        <v>0</v>
      </c>
      <c r="BI1300" s="143">
        <f>IF(N1300="nulová",J1300,0)</f>
        <v>0</v>
      </c>
      <c r="BJ1300" s="16" t="s">
        <v>88</v>
      </c>
      <c r="BK1300" s="143">
        <f>ROUND(I1300*H1300,2)</f>
        <v>0</v>
      </c>
      <c r="BL1300" s="16" t="s">
        <v>134</v>
      </c>
      <c r="BM1300" s="142" t="s">
        <v>888</v>
      </c>
    </row>
    <row r="1301" spans="2:65" s="1" customFormat="1" ht="29.25">
      <c r="B1301" s="31"/>
      <c r="D1301" s="144" t="s">
        <v>136</v>
      </c>
      <c r="F1301" s="145" t="s">
        <v>889</v>
      </c>
      <c r="I1301" s="146"/>
      <c r="L1301" s="31"/>
      <c r="M1301" s="147"/>
      <c r="T1301" s="55"/>
      <c r="AT1301" s="16" t="s">
        <v>136</v>
      </c>
      <c r="AU1301" s="16" t="s">
        <v>90</v>
      </c>
    </row>
    <row r="1302" spans="2:65" s="12" customFormat="1" ht="11.25">
      <c r="B1302" s="148"/>
      <c r="D1302" s="144" t="s">
        <v>138</v>
      </c>
      <c r="E1302" s="149" t="s">
        <v>1</v>
      </c>
      <c r="F1302" s="150" t="s">
        <v>228</v>
      </c>
      <c r="H1302" s="149" t="s">
        <v>1</v>
      </c>
      <c r="I1302" s="151"/>
      <c r="L1302" s="148"/>
      <c r="M1302" s="152"/>
      <c r="T1302" s="153"/>
      <c r="AT1302" s="149" t="s">
        <v>138</v>
      </c>
      <c r="AU1302" s="149" t="s">
        <v>90</v>
      </c>
      <c r="AV1302" s="12" t="s">
        <v>88</v>
      </c>
      <c r="AW1302" s="12" t="s">
        <v>36</v>
      </c>
      <c r="AX1302" s="12" t="s">
        <v>80</v>
      </c>
      <c r="AY1302" s="149" t="s">
        <v>127</v>
      </c>
    </row>
    <row r="1303" spans="2:65" s="12" customFormat="1" ht="11.25">
      <c r="B1303" s="148"/>
      <c r="D1303" s="144" t="s">
        <v>138</v>
      </c>
      <c r="E1303" s="149" t="s">
        <v>1</v>
      </c>
      <c r="F1303" s="150" t="s">
        <v>883</v>
      </c>
      <c r="H1303" s="149" t="s">
        <v>1</v>
      </c>
      <c r="I1303" s="151"/>
      <c r="L1303" s="148"/>
      <c r="M1303" s="152"/>
      <c r="T1303" s="153"/>
      <c r="AT1303" s="149" t="s">
        <v>138</v>
      </c>
      <c r="AU1303" s="149" t="s">
        <v>90</v>
      </c>
      <c r="AV1303" s="12" t="s">
        <v>88</v>
      </c>
      <c r="AW1303" s="12" t="s">
        <v>36</v>
      </c>
      <c r="AX1303" s="12" t="s">
        <v>80</v>
      </c>
      <c r="AY1303" s="149" t="s">
        <v>127</v>
      </c>
    </row>
    <row r="1304" spans="2:65" s="12" customFormat="1" ht="11.25">
      <c r="B1304" s="148"/>
      <c r="D1304" s="144" t="s">
        <v>138</v>
      </c>
      <c r="E1304" s="149" t="s">
        <v>1</v>
      </c>
      <c r="F1304" s="150" t="s">
        <v>158</v>
      </c>
      <c r="H1304" s="149" t="s">
        <v>1</v>
      </c>
      <c r="I1304" s="151"/>
      <c r="L1304" s="148"/>
      <c r="M1304" s="152"/>
      <c r="T1304" s="153"/>
      <c r="AT1304" s="149" t="s">
        <v>138</v>
      </c>
      <c r="AU1304" s="149" t="s">
        <v>90</v>
      </c>
      <c r="AV1304" s="12" t="s">
        <v>88</v>
      </c>
      <c r="AW1304" s="12" t="s">
        <v>36</v>
      </c>
      <c r="AX1304" s="12" t="s">
        <v>80</v>
      </c>
      <c r="AY1304" s="149" t="s">
        <v>127</v>
      </c>
    </row>
    <row r="1305" spans="2:65" s="13" customFormat="1" ht="11.25">
      <c r="B1305" s="154"/>
      <c r="D1305" s="144" t="s">
        <v>138</v>
      </c>
      <c r="E1305" s="155" t="s">
        <v>1</v>
      </c>
      <c r="F1305" s="156" t="s">
        <v>884</v>
      </c>
      <c r="H1305" s="157">
        <v>27</v>
      </c>
      <c r="I1305" s="158"/>
      <c r="L1305" s="154"/>
      <c r="M1305" s="159"/>
      <c r="T1305" s="160"/>
      <c r="AT1305" s="155" t="s">
        <v>138</v>
      </c>
      <c r="AU1305" s="155" t="s">
        <v>90</v>
      </c>
      <c r="AV1305" s="13" t="s">
        <v>90</v>
      </c>
      <c r="AW1305" s="13" t="s">
        <v>36</v>
      </c>
      <c r="AX1305" s="13" t="s">
        <v>80</v>
      </c>
      <c r="AY1305" s="155" t="s">
        <v>127</v>
      </c>
    </row>
    <row r="1306" spans="2:65" s="14" customFormat="1" ht="11.25">
      <c r="B1306" s="161"/>
      <c r="D1306" s="144" t="s">
        <v>138</v>
      </c>
      <c r="E1306" s="162" t="s">
        <v>1</v>
      </c>
      <c r="F1306" s="163" t="s">
        <v>151</v>
      </c>
      <c r="H1306" s="164">
        <v>27</v>
      </c>
      <c r="I1306" s="165"/>
      <c r="L1306" s="161"/>
      <c r="M1306" s="166"/>
      <c r="T1306" s="167"/>
      <c r="AT1306" s="162" t="s">
        <v>138</v>
      </c>
      <c r="AU1306" s="162" t="s">
        <v>90</v>
      </c>
      <c r="AV1306" s="14" t="s">
        <v>134</v>
      </c>
      <c r="AW1306" s="14" t="s">
        <v>4</v>
      </c>
      <c r="AX1306" s="14" t="s">
        <v>88</v>
      </c>
      <c r="AY1306" s="162" t="s">
        <v>127</v>
      </c>
    </row>
    <row r="1307" spans="2:65" s="1" customFormat="1" ht="21.75" customHeight="1">
      <c r="B1307" s="31"/>
      <c r="C1307" s="131" t="s">
        <v>890</v>
      </c>
      <c r="D1307" s="131" t="s">
        <v>129</v>
      </c>
      <c r="E1307" s="132" t="s">
        <v>891</v>
      </c>
      <c r="F1307" s="133" t="s">
        <v>892</v>
      </c>
      <c r="G1307" s="134" t="s">
        <v>192</v>
      </c>
      <c r="H1307" s="135">
        <v>27</v>
      </c>
      <c r="I1307" s="136"/>
      <c r="J1307" s="137">
        <f>ROUND(I1307*H1307,2)</f>
        <v>0</v>
      </c>
      <c r="K1307" s="133" t="s">
        <v>133</v>
      </c>
      <c r="L1307" s="31"/>
      <c r="M1307" s="138" t="s">
        <v>1</v>
      </c>
      <c r="N1307" s="139" t="s">
        <v>45</v>
      </c>
      <c r="P1307" s="140">
        <f>O1307*H1307</f>
        <v>0</v>
      </c>
      <c r="Q1307" s="140">
        <v>0</v>
      </c>
      <c r="R1307" s="140">
        <f>Q1307*H1307</f>
        <v>0</v>
      </c>
      <c r="S1307" s="140">
        <v>0</v>
      </c>
      <c r="T1307" s="141">
        <f>S1307*H1307</f>
        <v>0</v>
      </c>
      <c r="AR1307" s="142" t="s">
        <v>134</v>
      </c>
      <c r="AT1307" s="142" t="s">
        <v>129</v>
      </c>
      <c r="AU1307" s="142" t="s">
        <v>90</v>
      </c>
      <c r="AY1307" s="16" t="s">
        <v>127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6" t="s">
        <v>88</v>
      </c>
      <c r="BK1307" s="143">
        <f>ROUND(I1307*H1307,2)</f>
        <v>0</v>
      </c>
      <c r="BL1307" s="16" t="s">
        <v>134</v>
      </c>
      <c r="BM1307" s="142" t="s">
        <v>893</v>
      </c>
    </row>
    <row r="1308" spans="2:65" s="1" customFormat="1" ht="19.5">
      <c r="B1308" s="31"/>
      <c r="D1308" s="144" t="s">
        <v>136</v>
      </c>
      <c r="F1308" s="145" t="s">
        <v>894</v>
      </c>
      <c r="I1308" s="146"/>
      <c r="L1308" s="31"/>
      <c r="M1308" s="147"/>
      <c r="T1308" s="55"/>
      <c r="AT1308" s="16" t="s">
        <v>136</v>
      </c>
      <c r="AU1308" s="16" t="s">
        <v>90</v>
      </c>
    </row>
    <row r="1309" spans="2:65" s="12" customFormat="1" ht="11.25">
      <c r="B1309" s="148"/>
      <c r="D1309" s="144" t="s">
        <v>138</v>
      </c>
      <c r="E1309" s="149" t="s">
        <v>1</v>
      </c>
      <c r="F1309" s="150" t="s">
        <v>228</v>
      </c>
      <c r="H1309" s="149" t="s">
        <v>1</v>
      </c>
      <c r="I1309" s="151"/>
      <c r="L1309" s="148"/>
      <c r="M1309" s="152"/>
      <c r="T1309" s="153"/>
      <c r="AT1309" s="149" t="s">
        <v>138</v>
      </c>
      <c r="AU1309" s="149" t="s">
        <v>90</v>
      </c>
      <c r="AV1309" s="12" t="s">
        <v>88</v>
      </c>
      <c r="AW1309" s="12" t="s">
        <v>36</v>
      </c>
      <c r="AX1309" s="12" t="s">
        <v>80</v>
      </c>
      <c r="AY1309" s="149" t="s">
        <v>127</v>
      </c>
    </row>
    <row r="1310" spans="2:65" s="12" customFormat="1" ht="11.25">
      <c r="B1310" s="148"/>
      <c r="D1310" s="144" t="s">
        <v>138</v>
      </c>
      <c r="E1310" s="149" t="s">
        <v>1</v>
      </c>
      <c r="F1310" s="150" t="s">
        <v>883</v>
      </c>
      <c r="H1310" s="149" t="s">
        <v>1</v>
      </c>
      <c r="I1310" s="151"/>
      <c r="L1310" s="148"/>
      <c r="M1310" s="152"/>
      <c r="T1310" s="153"/>
      <c r="AT1310" s="149" t="s">
        <v>138</v>
      </c>
      <c r="AU1310" s="149" t="s">
        <v>90</v>
      </c>
      <c r="AV1310" s="12" t="s">
        <v>88</v>
      </c>
      <c r="AW1310" s="12" t="s">
        <v>36</v>
      </c>
      <c r="AX1310" s="12" t="s">
        <v>80</v>
      </c>
      <c r="AY1310" s="149" t="s">
        <v>127</v>
      </c>
    </row>
    <row r="1311" spans="2:65" s="12" customFormat="1" ht="11.25">
      <c r="B1311" s="148"/>
      <c r="D1311" s="144" t="s">
        <v>138</v>
      </c>
      <c r="E1311" s="149" t="s">
        <v>1</v>
      </c>
      <c r="F1311" s="150" t="s">
        <v>158</v>
      </c>
      <c r="H1311" s="149" t="s">
        <v>1</v>
      </c>
      <c r="I1311" s="151"/>
      <c r="L1311" s="148"/>
      <c r="M1311" s="152"/>
      <c r="T1311" s="153"/>
      <c r="AT1311" s="149" t="s">
        <v>138</v>
      </c>
      <c r="AU1311" s="149" t="s">
        <v>90</v>
      </c>
      <c r="AV1311" s="12" t="s">
        <v>88</v>
      </c>
      <c r="AW1311" s="12" t="s">
        <v>36</v>
      </c>
      <c r="AX1311" s="12" t="s">
        <v>80</v>
      </c>
      <c r="AY1311" s="149" t="s">
        <v>127</v>
      </c>
    </row>
    <row r="1312" spans="2:65" s="13" customFormat="1" ht="11.25">
      <c r="B1312" s="154"/>
      <c r="D1312" s="144" t="s">
        <v>138</v>
      </c>
      <c r="E1312" s="155" t="s">
        <v>1</v>
      </c>
      <c r="F1312" s="156" t="s">
        <v>884</v>
      </c>
      <c r="H1312" s="157">
        <v>27</v>
      </c>
      <c r="I1312" s="158"/>
      <c r="L1312" s="154"/>
      <c r="M1312" s="159"/>
      <c r="T1312" s="160"/>
      <c r="AT1312" s="155" t="s">
        <v>138</v>
      </c>
      <c r="AU1312" s="155" t="s">
        <v>90</v>
      </c>
      <c r="AV1312" s="13" t="s">
        <v>90</v>
      </c>
      <c r="AW1312" s="13" t="s">
        <v>36</v>
      </c>
      <c r="AX1312" s="13" t="s">
        <v>80</v>
      </c>
      <c r="AY1312" s="155" t="s">
        <v>127</v>
      </c>
    </row>
    <row r="1313" spans="2:65" s="14" customFormat="1" ht="11.25">
      <c r="B1313" s="161"/>
      <c r="D1313" s="144" t="s">
        <v>138</v>
      </c>
      <c r="E1313" s="162" t="s">
        <v>1</v>
      </c>
      <c r="F1313" s="163" t="s">
        <v>151</v>
      </c>
      <c r="H1313" s="164">
        <v>27</v>
      </c>
      <c r="I1313" s="165"/>
      <c r="L1313" s="161"/>
      <c r="M1313" s="166"/>
      <c r="T1313" s="167"/>
      <c r="AT1313" s="162" t="s">
        <v>138</v>
      </c>
      <c r="AU1313" s="162" t="s">
        <v>90</v>
      </c>
      <c r="AV1313" s="14" t="s">
        <v>134</v>
      </c>
      <c r="AW1313" s="14" t="s">
        <v>4</v>
      </c>
      <c r="AX1313" s="14" t="s">
        <v>88</v>
      </c>
      <c r="AY1313" s="162" t="s">
        <v>127</v>
      </c>
    </row>
    <row r="1314" spans="2:65" s="11" customFormat="1" ht="22.9" customHeight="1">
      <c r="B1314" s="119"/>
      <c r="D1314" s="120" t="s">
        <v>79</v>
      </c>
      <c r="E1314" s="129" t="s">
        <v>708</v>
      </c>
      <c r="F1314" s="129" t="s">
        <v>895</v>
      </c>
      <c r="I1314" s="122"/>
      <c r="J1314" s="130">
        <f>BK1314</f>
        <v>0</v>
      </c>
      <c r="L1314" s="119"/>
      <c r="M1314" s="124"/>
      <c r="P1314" s="125">
        <f>SUM(P1315:P1316)</f>
        <v>0</v>
      </c>
      <c r="R1314" s="125">
        <f>SUM(R1315:R1316)</f>
        <v>0</v>
      </c>
      <c r="T1314" s="126">
        <f>SUM(T1315:T1316)</f>
        <v>0</v>
      </c>
      <c r="AR1314" s="120" t="s">
        <v>88</v>
      </c>
      <c r="AT1314" s="127" t="s">
        <v>79</v>
      </c>
      <c r="AU1314" s="127" t="s">
        <v>88</v>
      </c>
      <c r="AY1314" s="120" t="s">
        <v>127</v>
      </c>
      <c r="BK1314" s="128">
        <f>SUM(BK1315:BK1316)</f>
        <v>0</v>
      </c>
    </row>
    <row r="1315" spans="2:65" s="1" customFormat="1" ht="24.2" customHeight="1">
      <c r="B1315" s="31"/>
      <c r="C1315" s="131" t="s">
        <v>896</v>
      </c>
      <c r="D1315" s="131" t="s">
        <v>129</v>
      </c>
      <c r="E1315" s="132" t="s">
        <v>897</v>
      </c>
      <c r="F1315" s="133" t="s">
        <v>898</v>
      </c>
      <c r="G1315" s="134" t="s">
        <v>331</v>
      </c>
      <c r="H1315" s="135">
        <v>603.07100000000003</v>
      </c>
      <c r="I1315" s="136"/>
      <c r="J1315" s="137">
        <f>ROUND(I1315*H1315,2)</f>
        <v>0</v>
      </c>
      <c r="K1315" s="133" t="s">
        <v>133</v>
      </c>
      <c r="L1315" s="31"/>
      <c r="M1315" s="138" t="s">
        <v>1</v>
      </c>
      <c r="N1315" s="139" t="s">
        <v>45</v>
      </c>
      <c r="P1315" s="140">
        <f>O1315*H1315</f>
        <v>0</v>
      </c>
      <c r="Q1315" s="140">
        <v>0</v>
      </c>
      <c r="R1315" s="140">
        <f>Q1315*H1315</f>
        <v>0</v>
      </c>
      <c r="S1315" s="140">
        <v>0</v>
      </c>
      <c r="T1315" s="141">
        <f>S1315*H1315</f>
        <v>0</v>
      </c>
      <c r="AR1315" s="142" t="s">
        <v>134</v>
      </c>
      <c r="AT1315" s="142" t="s">
        <v>129</v>
      </c>
      <c r="AU1315" s="142" t="s">
        <v>90</v>
      </c>
      <c r="AY1315" s="16" t="s">
        <v>127</v>
      </c>
      <c r="BE1315" s="143">
        <f>IF(N1315="základní",J1315,0)</f>
        <v>0</v>
      </c>
      <c r="BF1315" s="143">
        <f>IF(N1315="snížená",J1315,0)</f>
        <v>0</v>
      </c>
      <c r="BG1315" s="143">
        <f>IF(N1315="zákl. přenesená",J1315,0)</f>
        <v>0</v>
      </c>
      <c r="BH1315" s="143">
        <f>IF(N1315="sníž. přenesená",J1315,0)</f>
        <v>0</v>
      </c>
      <c r="BI1315" s="143">
        <f>IF(N1315="nulová",J1315,0)</f>
        <v>0</v>
      </c>
      <c r="BJ1315" s="16" t="s">
        <v>88</v>
      </c>
      <c r="BK1315" s="143">
        <f>ROUND(I1315*H1315,2)</f>
        <v>0</v>
      </c>
      <c r="BL1315" s="16" t="s">
        <v>134</v>
      </c>
      <c r="BM1315" s="142" t="s">
        <v>899</v>
      </c>
    </row>
    <row r="1316" spans="2:65" s="1" customFormat="1" ht="19.5">
      <c r="B1316" s="31"/>
      <c r="D1316" s="144" t="s">
        <v>136</v>
      </c>
      <c r="F1316" s="145" t="s">
        <v>898</v>
      </c>
      <c r="I1316" s="146"/>
      <c r="L1316" s="31"/>
      <c r="M1316" s="147"/>
      <c r="T1316" s="55"/>
      <c r="AT1316" s="16" t="s">
        <v>136</v>
      </c>
      <c r="AU1316" s="16" t="s">
        <v>90</v>
      </c>
    </row>
    <row r="1317" spans="2:65" s="11" customFormat="1" ht="22.9" customHeight="1">
      <c r="B1317" s="119"/>
      <c r="D1317" s="120" t="s">
        <v>79</v>
      </c>
      <c r="E1317" s="129" t="s">
        <v>900</v>
      </c>
      <c r="F1317" s="129" t="s">
        <v>901</v>
      </c>
      <c r="I1317" s="122"/>
      <c r="J1317" s="130">
        <f>BK1317</f>
        <v>0</v>
      </c>
      <c r="L1317" s="119"/>
      <c r="M1317" s="124"/>
      <c r="P1317" s="125">
        <f>SUM(P1318:P1340)</f>
        <v>0</v>
      </c>
      <c r="R1317" s="125">
        <f>SUM(R1318:R1340)</f>
        <v>0</v>
      </c>
      <c r="T1317" s="126">
        <f>SUM(T1318:T1340)</f>
        <v>0</v>
      </c>
      <c r="AR1317" s="120" t="s">
        <v>88</v>
      </c>
      <c r="AT1317" s="127" t="s">
        <v>79</v>
      </c>
      <c r="AU1317" s="127" t="s">
        <v>88</v>
      </c>
      <c r="AY1317" s="120" t="s">
        <v>127</v>
      </c>
      <c r="BK1317" s="128">
        <f>SUM(BK1318:BK1340)</f>
        <v>0</v>
      </c>
    </row>
    <row r="1318" spans="2:65" s="1" customFormat="1" ht="24.2" customHeight="1">
      <c r="B1318" s="31"/>
      <c r="C1318" s="131" t="s">
        <v>902</v>
      </c>
      <c r="D1318" s="131" t="s">
        <v>129</v>
      </c>
      <c r="E1318" s="132" t="s">
        <v>903</v>
      </c>
      <c r="F1318" s="133" t="s">
        <v>904</v>
      </c>
      <c r="G1318" s="134" t="s">
        <v>331</v>
      </c>
      <c r="H1318" s="135">
        <v>179.50200000000001</v>
      </c>
      <c r="I1318" s="136"/>
      <c r="J1318" s="137">
        <f>ROUND(I1318*H1318,2)</f>
        <v>0</v>
      </c>
      <c r="K1318" s="133" t="s">
        <v>133</v>
      </c>
      <c r="L1318" s="31"/>
      <c r="M1318" s="138" t="s">
        <v>1</v>
      </c>
      <c r="N1318" s="139" t="s">
        <v>45</v>
      </c>
      <c r="P1318" s="140">
        <f>O1318*H1318</f>
        <v>0</v>
      </c>
      <c r="Q1318" s="140">
        <v>0</v>
      </c>
      <c r="R1318" s="140">
        <f>Q1318*H1318</f>
        <v>0</v>
      </c>
      <c r="S1318" s="140">
        <v>0</v>
      </c>
      <c r="T1318" s="141">
        <f>S1318*H1318</f>
        <v>0</v>
      </c>
      <c r="AR1318" s="142" t="s">
        <v>134</v>
      </c>
      <c r="AT1318" s="142" t="s">
        <v>129</v>
      </c>
      <c r="AU1318" s="142" t="s">
        <v>90</v>
      </c>
      <c r="AY1318" s="16" t="s">
        <v>127</v>
      </c>
      <c r="BE1318" s="143">
        <f>IF(N1318="základní",J1318,0)</f>
        <v>0</v>
      </c>
      <c r="BF1318" s="143">
        <f>IF(N1318="snížená",J1318,0)</f>
        <v>0</v>
      </c>
      <c r="BG1318" s="143">
        <f>IF(N1318="zákl. přenesená",J1318,0)</f>
        <v>0</v>
      </c>
      <c r="BH1318" s="143">
        <f>IF(N1318="sníž. přenesená",J1318,0)</f>
        <v>0</v>
      </c>
      <c r="BI1318" s="143">
        <f>IF(N1318="nulová",J1318,0)</f>
        <v>0</v>
      </c>
      <c r="BJ1318" s="16" t="s">
        <v>88</v>
      </c>
      <c r="BK1318" s="143">
        <f>ROUND(I1318*H1318,2)</f>
        <v>0</v>
      </c>
      <c r="BL1318" s="16" t="s">
        <v>134</v>
      </c>
      <c r="BM1318" s="142" t="s">
        <v>905</v>
      </c>
    </row>
    <row r="1319" spans="2:65" s="1" customFormat="1" ht="19.5">
      <c r="B1319" s="31"/>
      <c r="D1319" s="144" t="s">
        <v>136</v>
      </c>
      <c r="F1319" s="145" t="s">
        <v>906</v>
      </c>
      <c r="I1319" s="146"/>
      <c r="L1319" s="31"/>
      <c r="M1319" s="147"/>
      <c r="T1319" s="55"/>
      <c r="AT1319" s="16" t="s">
        <v>136</v>
      </c>
      <c r="AU1319" s="16" t="s">
        <v>90</v>
      </c>
    </row>
    <row r="1320" spans="2:65" s="1" customFormat="1" ht="24.2" customHeight="1">
      <c r="B1320" s="31"/>
      <c r="C1320" s="131" t="s">
        <v>907</v>
      </c>
      <c r="D1320" s="131" t="s">
        <v>129</v>
      </c>
      <c r="E1320" s="132" t="s">
        <v>908</v>
      </c>
      <c r="F1320" s="133" t="s">
        <v>909</v>
      </c>
      <c r="G1320" s="134" t="s">
        <v>331</v>
      </c>
      <c r="H1320" s="135">
        <v>2692.53</v>
      </c>
      <c r="I1320" s="136"/>
      <c r="J1320" s="137">
        <f>ROUND(I1320*H1320,2)</f>
        <v>0</v>
      </c>
      <c r="K1320" s="133" t="s">
        <v>133</v>
      </c>
      <c r="L1320" s="31"/>
      <c r="M1320" s="138" t="s">
        <v>1</v>
      </c>
      <c r="N1320" s="139" t="s">
        <v>45</v>
      </c>
      <c r="P1320" s="140">
        <f>O1320*H1320</f>
        <v>0</v>
      </c>
      <c r="Q1320" s="140">
        <v>0</v>
      </c>
      <c r="R1320" s="140">
        <f>Q1320*H1320</f>
        <v>0</v>
      </c>
      <c r="S1320" s="140">
        <v>0</v>
      </c>
      <c r="T1320" s="141">
        <f>S1320*H1320</f>
        <v>0</v>
      </c>
      <c r="AR1320" s="142" t="s">
        <v>134</v>
      </c>
      <c r="AT1320" s="142" t="s">
        <v>129</v>
      </c>
      <c r="AU1320" s="142" t="s">
        <v>90</v>
      </c>
      <c r="AY1320" s="16" t="s">
        <v>127</v>
      </c>
      <c r="BE1320" s="143">
        <f>IF(N1320="základní",J1320,0)</f>
        <v>0</v>
      </c>
      <c r="BF1320" s="143">
        <f>IF(N1320="snížená",J1320,0)</f>
        <v>0</v>
      </c>
      <c r="BG1320" s="143">
        <f>IF(N1320="zákl. přenesená",J1320,0)</f>
        <v>0</v>
      </c>
      <c r="BH1320" s="143">
        <f>IF(N1320="sníž. přenesená",J1320,0)</f>
        <v>0</v>
      </c>
      <c r="BI1320" s="143">
        <f>IF(N1320="nulová",J1320,0)</f>
        <v>0</v>
      </c>
      <c r="BJ1320" s="16" t="s">
        <v>88</v>
      </c>
      <c r="BK1320" s="143">
        <f>ROUND(I1320*H1320,2)</f>
        <v>0</v>
      </c>
      <c r="BL1320" s="16" t="s">
        <v>134</v>
      </c>
      <c r="BM1320" s="142" t="s">
        <v>910</v>
      </c>
    </row>
    <row r="1321" spans="2:65" s="1" customFormat="1" ht="29.25">
      <c r="B1321" s="31"/>
      <c r="D1321" s="144" t="s">
        <v>136</v>
      </c>
      <c r="F1321" s="145" t="s">
        <v>911</v>
      </c>
      <c r="I1321" s="146"/>
      <c r="L1321" s="31"/>
      <c r="M1321" s="147"/>
      <c r="T1321" s="55"/>
      <c r="AT1321" s="16" t="s">
        <v>136</v>
      </c>
      <c r="AU1321" s="16" t="s">
        <v>90</v>
      </c>
    </row>
    <row r="1322" spans="2:65" s="13" customFormat="1" ht="11.25">
      <c r="B1322" s="154"/>
      <c r="D1322" s="144" t="s">
        <v>138</v>
      </c>
      <c r="F1322" s="156" t="s">
        <v>912</v>
      </c>
      <c r="H1322" s="157">
        <v>2692.53</v>
      </c>
      <c r="I1322" s="158"/>
      <c r="L1322" s="154"/>
      <c r="M1322" s="159"/>
      <c r="T1322" s="160"/>
      <c r="AT1322" s="155" t="s">
        <v>138</v>
      </c>
      <c r="AU1322" s="155" t="s">
        <v>90</v>
      </c>
      <c r="AV1322" s="13" t="s">
        <v>90</v>
      </c>
      <c r="AW1322" s="13" t="s">
        <v>4</v>
      </c>
      <c r="AX1322" s="13" t="s">
        <v>88</v>
      </c>
      <c r="AY1322" s="155" t="s">
        <v>127</v>
      </c>
    </row>
    <row r="1323" spans="2:65" s="1" customFormat="1" ht="16.5" customHeight="1">
      <c r="B1323" s="31"/>
      <c r="C1323" s="131" t="s">
        <v>913</v>
      </c>
      <c r="D1323" s="131" t="s">
        <v>129</v>
      </c>
      <c r="E1323" s="132" t="s">
        <v>914</v>
      </c>
      <c r="F1323" s="133" t="s">
        <v>915</v>
      </c>
      <c r="G1323" s="134" t="s">
        <v>331</v>
      </c>
      <c r="H1323" s="135">
        <v>179.50200000000001</v>
      </c>
      <c r="I1323" s="136"/>
      <c r="J1323" s="137">
        <f>ROUND(I1323*H1323,2)</f>
        <v>0</v>
      </c>
      <c r="K1323" s="133" t="s">
        <v>133</v>
      </c>
      <c r="L1323" s="31"/>
      <c r="M1323" s="138" t="s">
        <v>1</v>
      </c>
      <c r="N1323" s="139" t="s">
        <v>45</v>
      </c>
      <c r="P1323" s="140">
        <f>O1323*H1323</f>
        <v>0</v>
      </c>
      <c r="Q1323" s="140">
        <v>0</v>
      </c>
      <c r="R1323" s="140">
        <f>Q1323*H1323</f>
        <v>0</v>
      </c>
      <c r="S1323" s="140">
        <v>0</v>
      </c>
      <c r="T1323" s="141">
        <f>S1323*H1323</f>
        <v>0</v>
      </c>
      <c r="AR1323" s="142" t="s">
        <v>134</v>
      </c>
      <c r="AT1323" s="142" t="s">
        <v>129</v>
      </c>
      <c r="AU1323" s="142" t="s">
        <v>90</v>
      </c>
      <c r="AY1323" s="16" t="s">
        <v>127</v>
      </c>
      <c r="BE1323" s="143">
        <f>IF(N1323="základní",J1323,0)</f>
        <v>0</v>
      </c>
      <c r="BF1323" s="143">
        <f>IF(N1323="snížená",J1323,0)</f>
        <v>0</v>
      </c>
      <c r="BG1323" s="143">
        <f>IF(N1323="zákl. přenesená",J1323,0)</f>
        <v>0</v>
      </c>
      <c r="BH1323" s="143">
        <f>IF(N1323="sníž. přenesená",J1323,0)</f>
        <v>0</v>
      </c>
      <c r="BI1323" s="143">
        <f>IF(N1323="nulová",J1323,0)</f>
        <v>0</v>
      </c>
      <c r="BJ1323" s="16" t="s">
        <v>88</v>
      </c>
      <c r="BK1323" s="143">
        <f>ROUND(I1323*H1323,2)</f>
        <v>0</v>
      </c>
      <c r="BL1323" s="16" t="s">
        <v>134</v>
      </c>
      <c r="BM1323" s="142" t="s">
        <v>916</v>
      </c>
    </row>
    <row r="1324" spans="2:65" s="1" customFormat="1" ht="11.25">
      <c r="B1324" s="31"/>
      <c r="D1324" s="144" t="s">
        <v>136</v>
      </c>
      <c r="F1324" s="145" t="s">
        <v>915</v>
      </c>
      <c r="I1324" s="146"/>
      <c r="L1324" s="31"/>
      <c r="M1324" s="147"/>
      <c r="T1324" s="55"/>
      <c r="AT1324" s="16" t="s">
        <v>136</v>
      </c>
      <c r="AU1324" s="16" t="s">
        <v>90</v>
      </c>
    </row>
    <row r="1325" spans="2:65" s="1" customFormat="1" ht="33" customHeight="1">
      <c r="B1325" s="31"/>
      <c r="C1325" s="131" t="s">
        <v>917</v>
      </c>
      <c r="D1325" s="131" t="s">
        <v>129</v>
      </c>
      <c r="E1325" s="132" t="s">
        <v>918</v>
      </c>
      <c r="F1325" s="133" t="s">
        <v>919</v>
      </c>
      <c r="G1325" s="134" t="s">
        <v>331</v>
      </c>
      <c r="H1325" s="135">
        <v>24.974</v>
      </c>
      <c r="I1325" s="136"/>
      <c r="J1325" s="137">
        <f>ROUND(I1325*H1325,2)</f>
        <v>0</v>
      </c>
      <c r="K1325" s="133" t="s">
        <v>133</v>
      </c>
      <c r="L1325" s="31"/>
      <c r="M1325" s="138" t="s">
        <v>1</v>
      </c>
      <c r="N1325" s="139" t="s">
        <v>45</v>
      </c>
      <c r="P1325" s="140">
        <f>O1325*H1325</f>
        <v>0</v>
      </c>
      <c r="Q1325" s="140">
        <v>0</v>
      </c>
      <c r="R1325" s="140">
        <f>Q1325*H1325</f>
        <v>0</v>
      </c>
      <c r="S1325" s="140">
        <v>0</v>
      </c>
      <c r="T1325" s="141">
        <f>S1325*H1325</f>
        <v>0</v>
      </c>
      <c r="AR1325" s="142" t="s">
        <v>134</v>
      </c>
      <c r="AT1325" s="142" t="s">
        <v>129</v>
      </c>
      <c r="AU1325" s="142" t="s">
        <v>90</v>
      </c>
      <c r="AY1325" s="16" t="s">
        <v>127</v>
      </c>
      <c r="BE1325" s="143">
        <f>IF(N1325="základní",J1325,0)</f>
        <v>0</v>
      </c>
      <c r="BF1325" s="143">
        <f>IF(N1325="snížená",J1325,0)</f>
        <v>0</v>
      </c>
      <c r="BG1325" s="143">
        <f>IF(N1325="zákl. přenesená",J1325,0)</f>
        <v>0</v>
      </c>
      <c r="BH1325" s="143">
        <f>IF(N1325="sníž. přenesená",J1325,0)</f>
        <v>0</v>
      </c>
      <c r="BI1325" s="143">
        <f>IF(N1325="nulová",J1325,0)</f>
        <v>0</v>
      </c>
      <c r="BJ1325" s="16" t="s">
        <v>88</v>
      </c>
      <c r="BK1325" s="143">
        <f>ROUND(I1325*H1325,2)</f>
        <v>0</v>
      </c>
      <c r="BL1325" s="16" t="s">
        <v>134</v>
      </c>
      <c r="BM1325" s="142" t="s">
        <v>920</v>
      </c>
    </row>
    <row r="1326" spans="2:65" s="1" customFormat="1" ht="19.5">
      <c r="B1326" s="31"/>
      <c r="D1326" s="144" t="s">
        <v>136</v>
      </c>
      <c r="F1326" s="145" t="s">
        <v>919</v>
      </c>
      <c r="I1326" s="146"/>
      <c r="L1326" s="31"/>
      <c r="M1326" s="147"/>
      <c r="T1326" s="55"/>
      <c r="AT1326" s="16" t="s">
        <v>136</v>
      </c>
      <c r="AU1326" s="16" t="s">
        <v>90</v>
      </c>
    </row>
    <row r="1327" spans="2:65" s="13" customFormat="1" ht="11.25">
      <c r="B1327" s="154"/>
      <c r="D1327" s="144" t="s">
        <v>138</v>
      </c>
      <c r="E1327" s="155" t="s">
        <v>1</v>
      </c>
      <c r="F1327" s="156" t="s">
        <v>921</v>
      </c>
      <c r="H1327" s="157">
        <v>24.974</v>
      </c>
      <c r="I1327" s="158"/>
      <c r="L1327" s="154"/>
      <c r="M1327" s="159"/>
      <c r="T1327" s="160"/>
      <c r="AT1327" s="155" t="s">
        <v>138</v>
      </c>
      <c r="AU1327" s="155" t="s">
        <v>90</v>
      </c>
      <c r="AV1327" s="13" t="s">
        <v>90</v>
      </c>
      <c r="AW1327" s="13" t="s">
        <v>36</v>
      </c>
      <c r="AX1327" s="13" t="s">
        <v>80</v>
      </c>
      <c r="AY1327" s="155" t="s">
        <v>127</v>
      </c>
    </row>
    <row r="1328" spans="2:65" s="14" customFormat="1" ht="11.25">
      <c r="B1328" s="161"/>
      <c r="D1328" s="144" t="s">
        <v>138</v>
      </c>
      <c r="E1328" s="162" t="s">
        <v>1</v>
      </c>
      <c r="F1328" s="163" t="s">
        <v>151</v>
      </c>
      <c r="H1328" s="164">
        <v>24.974</v>
      </c>
      <c r="I1328" s="165"/>
      <c r="L1328" s="161"/>
      <c r="M1328" s="166"/>
      <c r="T1328" s="167"/>
      <c r="AT1328" s="162" t="s">
        <v>138</v>
      </c>
      <c r="AU1328" s="162" t="s">
        <v>90</v>
      </c>
      <c r="AV1328" s="14" t="s">
        <v>134</v>
      </c>
      <c r="AW1328" s="14" t="s">
        <v>36</v>
      </c>
      <c r="AX1328" s="14" t="s">
        <v>88</v>
      </c>
      <c r="AY1328" s="162" t="s">
        <v>127</v>
      </c>
    </row>
    <row r="1329" spans="2:65" s="1" customFormat="1" ht="33" customHeight="1">
      <c r="B1329" s="31"/>
      <c r="C1329" s="131" t="s">
        <v>922</v>
      </c>
      <c r="D1329" s="131" t="s">
        <v>129</v>
      </c>
      <c r="E1329" s="132" t="s">
        <v>923</v>
      </c>
      <c r="F1329" s="133" t="s">
        <v>924</v>
      </c>
      <c r="G1329" s="134" t="s">
        <v>331</v>
      </c>
      <c r="H1329" s="135">
        <v>91.251999999999995</v>
      </c>
      <c r="I1329" s="136"/>
      <c r="J1329" s="137">
        <f>ROUND(I1329*H1329,2)</f>
        <v>0</v>
      </c>
      <c r="K1329" s="133" t="s">
        <v>133</v>
      </c>
      <c r="L1329" s="31"/>
      <c r="M1329" s="138" t="s">
        <v>1</v>
      </c>
      <c r="N1329" s="139" t="s">
        <v>45</v>
      </c>
      <c r="P1329" s="140">
        <f>O1329*H1329</f>
        <v>0</v>
      </c>
      <c r="Q1329" s="140">
        <v>0</v>
      </c>
      <c r="R1329" s="140">
        <f>Q1329*H1329</f>
        <v>0</v>
      </c>
      <c r="S1329" s="140">
        <v>0</v>
      </c>
      <c r="T1329" s="141">
        <f>S1329*H1329</f>
        <v>0</v>
      </c>
      <c r="AR1329" s="142" t="s">
        <v>134</v>
      </c>
      <c r="AT1329" s="142" t="s">
        <v>129</v>
      </c>
      <c r="AU1329" s="142" t="s">
        <v>90</v>
      </c>
      <c r="AY1329" s="16" t="s">
        <v>127</v>
      </c>
      <c r="BE1329" s="143">
        <f>IF(N1329="základní",J1329,0)</f>
        <v>0</v>
      </c>
      <c r="BF1329" s="143">
        <f>IF(N1329="snížená",J1329,0)</f>
        <v>0</v>
      </c>
      <c r="BG1329" s="143">
        <f>IF(N1329="zákl. přenesená",J1329,0)</f>
        <v>0</v>
      </c>
      <c r="BH1329" s="143">
        <f>IF(N1329="sníž. přenesená",J1329,0)</f>
        <v>0</v>
      </c>
      <c r="BI1329" s="143">
        <f>IF(N1329="nulová",J1329,0)</f>
        <v>0</v>
      </c>
      <c r="BJ1329" s="16" t="s">
        <v>88</v>
      </c>
      <c r="BK1329" s="143">
        <f>ROUND(I1329*H1329,2)</f>
        <v>0</v>
      </c>
      <c r="BL1329" s="16" t="s">
        <v>134</v>
      </c>
      <c r="BM1329" s="142" t="s">
        <v>925</v>
      </c>
    </row>
    <row r="1330" spans="2:65" s="1" customFormat="1" ht="19.5">
      <c r="B1330" s="31"/>
      <c r="D1330" s="144" t="s">
        <v>136</v>
      </c>
      <c r="F1330" s="145" t="s">
        <v>924</v>
      </c>
      <c r="I1330" s="146"/>
      <c r="L1330" s="31"/>
      <c r="M1330" s="147"/>
      <c r="T1330" s="55"/>
      <c r="AT1330" s="16" t="s">
        <v>136</v>
      </c>
      <c r="AU1330" s="16" t="s">
        <v>90</v>
      </c>
    </row>
    <row r="1331" spans="2:65" s="13" customFormat="1" ht="11.25">
      <c r="B1331" s="154"/>
      <c r="D1331" s="144" t="s">
        <v>138</v>
      </c>
      <c r="E1331" s="155" t="s">
        <v>1</v>
      </c>
      <c r="F1331" s="156" t="s">
        <v>926</v>
      </c>
      <c r="H1331" s="157">
        <v>91.251999999999995</v>
      </c>
      <c r="I1331" s="158"/>
      <c r="L1331" s="154"/>
      <c r="M1331" s="159"/>
      <c r="T1331" s="160"/>
      <c r="AT1331" s="155" t="s">
        <v>138</v>
      </c>
      <c r="AU1331" s="155" t="s">
        <v>90</v>
      </c>
      <c r="AV1331" s="13" t="s">
        <v>90</v>
      </c>
      <c r="AW1331" s="13" t="s">
        <v>36</v>
      </c>
      <c r="AX1331" s="13" t="s">
        <v>80</v>
      </c>
      <c r="AY1331" s="155" t="s">
        <v>127</v>
      </c>
    </row>
    <row r="1332" spans="2:65" s="14" customFormat="1" ht="11.25">
      <c r="B1332" s="161"/>
      <c r="D1332" s="144" t="s">
        <v>138</v>
      </c>
      <c r="E1332" s="162" t="s">
        <v>1</v>
      </c>
      <c r="F1332" s="163" t="s">
        <v>151</v>
      </c>
      <c r="H1332" s="164">
        <v>91.251999999999995</v>
      </c>
      <c r="I1332" s="165"/>
      <c r="L1332" s="161"/>
      <c r="M1332" s="166"/>
      <c r="T1332" s="167"/>
      <c r="AT1332" s="162" t="s">
        <v>138</v>
      </c>
      <c r="AU1332" s="162" t="s">
        <v>90</v>
      </c>
      <c r="AV1332" s="14" t="s">
        <v>134</v>
      </c>
      <c r="AW1332" s="14" t="s">
        <v>36</v>
      </c>
      <c r="AX1332" s="14" t="s">
        <v>88</v>
      </c>
      <c r="AY1332" s="162" t="s">
        <v>127</v>
      </c>
    </row>
    <row r="1333" spans="2:65" s="1" customFormat="1" ht="24.2" customHeight="1">
      <c r="B1333" s="31"/>
      <c r="C1333" s="131" t="s">
        <v>927</v>
      </c>
      <c r="D1333" s="131" t="s">
        <v>129</v>
      </c>
      <c r="E1333" s="132" t="s">
        <v>928</v>
      </c>
      <c r="F1333" s="133" t="s">
        <v>330</v>
      </c>
      <c r="G1333" s="134" t="s">
        <v>331</v>
      </c>
      <c r="H1333" s="135">
        <v>63.015000000000001</v>
      </c>
      <c r="I1333" s="136"/>
      <c r="J1333" s="137">
        <f>ROUND(I1333*H1333,2)</f>
        <v>0</v>
      </c>
      <c r="K1333" s="133" t="s">
        <v>133</v>
      </c>
      <c r="L1333" s="31"/>
      <c r="M1333" s="138" t="s">
        <v>1</v>
      </c>
      <c r="N1333" s="139" t="s">
        <v>45</v>
      </c>
      <c r="P1333" s="140">
        <f>O1333*H1333</f>
        <v>0</v>
      </c>
      <c r="Q1333" s="140">
        <v>0</v>
      </c>
      <c r="R1333" s="140">
        <f>Q1333*H1333</f>
        <v>0</v>
      </c>
      <c r="S1333" s="140">
        <v>0</v>
      </c>
      <c r="T1333" s="141">
        <f>S1333*H1333</f>
        <v>0</v>
      </c>
      <c r="AR1333" s="142" t="s">
        <v>134</v>
      </c>
      <c r="AT1333" s="142" t="s">
        <v>129</v>
      </c>
      <c r="AU1333" s="142" t="s">
        <v>90</v>
      </c>
      <c r="AY1333" s="16" t="s">
        <v>127</v>
      </c>
      <c r="BE1333" s="143">
        <f>IF(N1333="základní",J1333,0)</f>
        <v>0</v>
      </c>
      <c r="BF1333" s="143">
        <f>IF(N1333="snížená",J1333,0)</f>
        <v>0</v>
      </c>
      <c r="BG1333" s="143">
        <f>IF(N1333="zákl. přenesená",J1333,0)</f>
        <v>0</v>
      </c>
      <c r="BH1333" s="143">
        <f>IF(N1333="sníž. přenesená",J1333,0)</f>
        <v>0</v>
      </c>
      <c r="BI1333" s="143">
        <f>IF(N1333="nulová",J1333,0)</f>
        <v>0</v>
      </c>
      <c r="BJ1333" s="16" t="s">
        <v>88</v>
      </c>
      <c r="BK1333" s="143">
        <f>ROUND(I1333*H1333,2)</f>
        <v>0</v>
      </c>
      <c r="BL1333" s="16" t="s">
        <v>134</v>
      </c>
      <c r="BM1333" s="142" t="s">
        <v>929</v>
      </c>
    </row>
    <row r="1334" spans="2:65" s="1" customFormat="1" ht="19.5">
      <c r="B1334" s="31"/>
      <c r="D1334" s="144" t="s">
        <v>136</v>
      </c>
      <c r="F1334" s="145" t="s">
        <v>330</v>
      </c>
      <c r="I1334" s="146"/>
      <c r="L1334" s="31"/>
      <c r="M1334" s="147"/>
      <c r="T1334" s="55"/>
      <c r="AT1334" s="16" t="s">
        <v>136</v>
      </c>
      <c r="AU1334" s="16" t="s">
        <v>90</v>
      </c>
    </row>
    <row r="1335" spans="2:65" s="13" customFormat="1" ht="11.25">
      <c r="B1335" s="154"/>
      <c r="D1335" s="144" t="s">
        <v>138</v>
      </c>
      <c r="E1335" s="155" t="s">
        <v>1</v>
      </c>
      <c r="F1335" s="156" t="s">
        <v>930</v>
      </c>
      <c r="H1335" s="157">
        <v>63.015000000000001</v>
      </c>
      <c r="I1335" s="158"/>
      <c r="L1335" s="154"/>
      <c r="M1335" s="159"/>
      <c r="T1335" s="160"/>
      <c r="AT1335" s="155" t="s">
        <v>138</v>
      </c>
      <c r="AU1335" s="155" t="s">
        <v>90</v>
      </c>
      <c r="AV1335" s="13" t="s">
        <v>90</v>
      </c>
      <c r="AW1335" s="13" t="s">
        <v>36</v>
      </c>
      <c r="AX1335" s="13" t="s">
        <v>80</v>
      </c>
      <c r="AY1335" s="155" t="s">
        <v>127</v>
      </c>
    </row>
    <row r="1336" spans="2:65" s="14" customFormat="1" ht="11.25">
      <c r="B1336" s="161"/>
      <c r="D1336" s="144" t="s">
        <v>138</v>
      </c>
      <c r="E1336" s="162" t="s">
        <v>1</v>
      </c>
      <c r="F1336" s="163" t="s">
        <v>151</v>
      </c>
      <c r="H1336" s="164">
        <v>63.015000000000001</v>
      </c>
      <c r="I1336" s="165"/>
      <c r="L1336" s="161"/>
      <c r="M1336" s="166"/>
      <c r="T1336" s="167"/>
      <c r="AT1336" s="162" t="s">
        <v>138</v>
      </c>
      <c r="AU1336" s="162" t="s">
        <v>90</v>
      </c>
      <c r="AV1336" s="14" t="s">
        <v>134</v>
      </c>
      <c r="AW1336" s="14" t="s">
        <v>36</v>
      </c>
      <c r="AX1336" s="14" t="s">
        <v>88</v>
      </c>
      <c r="AY1336" s="162" t="s">
        <v>127</v>
      </c>
    </row>
    <row r="1337" spans="2:65" s="1" customFormat="1" ht="16.5" customHeight="1">
      <c r="B1337" s="31"/>
      <c r="C1337" s="131" t="s">
        <v>931</v>
      </c>
      <c r="D1337" s="131" t="s">
        <v>129</v>
      </c>
      <c r="E1337" s="132" t="s">
        <v>932</v>
      </c>
      <c r="F1337" s="133" t="s">
        <v>933</v>
      </c>
      <c r="G1337" s="134" t="s">
        <v>331</v>
      </c>
      <c r="H1337" s="135">
        <v>0.26100000000000001</v>
      </c>
      <c r="I1337" s="136"/>
      <c r="J1337" s="137">
        <f>ROUND(I1337*H1337,2)</f>
        <v>0</v>
      </c>
      <c r="K1337" s="133" t="s">
        <v>1</v>
      </c>
      <c r="L1337" s="31"/>
      <c r="M1337" s="138" t="s">
        <v>1</v>
      </c>
      <c r="N1337" s="139" t="s">
        <v>45</v>
      </c>
      <c r="P1337" s="140">
        <f>O1337*H1337</f>
        <v>0</v>
      </c>
      <c r="Q1337" s="140">
        <v>0</v>
      </c>
      <c r="R1337" s="140">
        <f>Q1337*H1337</f>
        <v>0</v>
      </c>
      <c r="S1337" s="140">
        <v>0</v>
      </c>
      <c r="T1337" s="141">
        <f>S1337*H1337</f>
        <v>0</v>
      </c>
      <c r="AR1337" s="142" t="s">
        <v>134</v>
      </c>
      <c r="AT1337" s="142" t="s">
        <v>129</v>
      </c>
      <c r="AU1337" s="142" t="s">
        <v>90</v>
      </c>
      <c r="AY1337" s="16" t="s">
        <v>127</v>
      </c>
      <c r="BE1337" s="143">
        <f>IF(N1337="základní",J1337,0)</f>
        <v>0</v>
      </c>
      <c r="BF1337" s="143">
        <f>IF(N1337="snížená",J1337,0)</f>
        <v>0</v>
      </c>
      <c r="BG1337" s="143">
        <f>IF(N1337="zákl. přenesená",J1337,0)</f>
        <v>0</v>
      </c>
      <c r="BH1337" s="143">
        <f>IF(N1337="sníž. přenesená",J1337,0)</f>
        <v>0</v>
      </c>
      <c r="BI1337" s="143">
        <f>IF(N1337="nulová",J1337,0)</f>
        <v>0</v>
      </c>
      <c r="BJ1337" s="16" t="s">
        <v>88</v>
      </c>
      <c r="BK1337" s="143">
        <f>ROUND(I1337*H1337,2)</f>
        <v>0</v>
      </c>
      <c r="BL1337" s="16" t="s">
        <v>134</v>
      </c>
      <c r="BM1337" s="142" t="s">
        <v>934</v>
      </c>
    </row>
    <row r="1338" spans="2:65" s="1" customFormat="1" ht="11.25">
      <c r="B1338" s="31"/>
      <c r="D1338" s="144" t="s">
        <v>136</v>
      </c>
      <c r="F1338" s="145" t="s">
        <v>933</v>
      </c>
      <c r="I1338" s="146"/>
      <c r="L1338" s="31"/>
      <c r="M1338" s="147"/>
      <c r="T1338" s="55"/>
      <c r="AT1338" s="16" t="s">
        <v>136</v>
      </c>
      <c r="AU1338" s="16" t="s">
        <v>90</v>
      </c>
    </row>
    <row r="1339" spans="2:65" s="13" customFormat="1" ht="11.25">
      <c r="B1339" s="154"/>
      <c r="D1339" s="144" t="s">
        <v>138</v>
      </c>
      <c r="E1339" s="155" t="s">
        <v>1</v>
      </c>
      <c r="F1339" s="156" t="s">
        <v>935</v>
      </c>
      <c r="H1339" s="157">
        <v>0.26100000000000001</v>
      </c>
      <c r="I1339" s="158"/>
      <c r="L1339" s="154"/>
      <c r="M1339" s="159"/>
      <c r="T1339" s="160"/>
      <c r="AT1339" s="155" t="s">
        <v>138</v>
      </c>
      <c r="AU1339" s="155" t="s">
        <v>90</v>
      </c>
      <c r="AV1339" s="13" t="s">
        <v>90</v>
      </c>
      <c r="AW1339" s="13" t="s">
        <v>36</v>
      </c>
      <c r="AX1339" s="13" t="s">
        <v>80</v>
      </c>
      <c r="AY1339" s="155" t="s">
        <v>127</v>
      </c>
    </row>
    <row r="1340" spans="2:65" s="14" customFormat="1" ht="11.25">
      <c r="B1340" s="161"/>
      <c r="D1340" s="144" t="s">
        <v>138</v>
      </c>
      <c r="E1340" s="162" t="s">
        <v>1</v>
      </c>
      <c r="F1340" s="163" t="s">
        <v>151</v>
      </c>
      <c r="H1340" s="164">
        <v>0.26100000000000001</v>
      </c>
      <c r="I1340" s="165"/>
      <c r="L1340" s="161"/>
      <c r="M1340" s="178"/>
      <c r="N1340" s="179"/>
      <c r="O1340" s="179"/>
      <c r="P1340" s="179"/>
      <c r="Q1340" s="179"/>
      <c r="R1340" s="179"/>
      <c r="S1340" s="179"/>
      <c r="T1340" s="180"/>
      <c r="AT1340" s="162" t="s">
        <v>138</v>
      </c>
      <c r="AU1340" s="162" t="s">
        <v>90</v>
      </c>
      <c r="AV1340" s="14" t="s">
        <v>134</v>
      </c>
      <c r="AW1340" s="14" t="s">
        <v>36</v>
      </c>
      <c r="AX1340" s="14" t="s">
        <v>88</v>
      </c>
      <c r="AY1340" s="162" t="s">
        <v>127</v>
      </c>
    </row>
    <row r="1341" spans="2:65" s="1" customFormat="1" ht="6.95" customHeight="1">
      <c r="B1341" s="43"/>
      <c r="C1341" s="44"/>
      <c r="D1341" s="44"/>
      <c r="E1341" s="44"/>
      <c r="F1341" s="44"/>
      <c r="G1341" s="44"/>
      <c r="H1341" s="44"/>
      <c r="I1341" s="44"/>
      <c r="J1341" s="44"/>
      <c r="K1341" s="44"/>
      <c r="L1341" s="31"/>
    </row>
  </sheetData>
  <sheetProtection algorithmName="SHA-512" hashValue="byo1cAhG9VTQX8aCcc9FGWaId60XpqE37JUJLBIx+SNR0jx1QYm+rlY5xIfZoFVj95bJe2yqSP1DPOgeLC1CYw==" saltValue="pua0Pn5OLDF+byP5VFtp4ooPm3IwH3yLwvM+/oZaWuEez3kOKxhHuftaz/3DmI2pkmVCSbvajIi1qWWKixNcuw==" spinCount="100000" sheet="1" objects="1" scenarios="1" formatColumns="0" formatRows="0" autoFilter="0"/>
  <autoFilter ref="C124:K134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9" t="str">
        <f>'Rekapitulace stavby'!K6</f>
        <v>Pardubice, Ohrazenice ul. Fričova II. etapa – vodovod</v>
      </c>
      <c r="F7" s="220"/>
      <c r="G7" s="220"/>
      <c r="H7" s="220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0" t="s">
        <v>936</v>
      </c>
      <c r="F9" s="221"/>
      <c r="G9" s="221"/>
      <c r="H9" s="22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26. 4. 2023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2" t="str">
        <f>'Rekapitulace stavby'!E14</f>
        <v>Vyplň údaj</v>
      </c>
      <c r="F18" s="184"/>
      <c r="G18" s="184"/>
      <c r="H18" s="1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89" t="s">
        <v>1</v>
      </c>
      <c r="F27" s="189"/>
      <c r="G27" s="189"/>
      <c r="H27" s="18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ROUND((SUM(BE122:BE174)),  2)</f>
        <v>0</v>
      </c>
      <c r="I33" s="91">
        <v>0.21</v>
      </c>
      <c r="J33" s="90">
        <f>ROUND(((SUM(BE122:BE174))*I33),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ROUND((SUM(BF122:BF174)),  2)</f>
        <v>0</v>
      </c>
      <c r="I34" s="91">
        <v>0.15</v>
      </c>
      <c r="J34" s="90">
        <f>ROUND(((SUM(BF122:BF174))*I34),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ROUND((SUM(BG122:BG174)),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ROUND((SUM(BH122:BH174)),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ROUND((SUM(BI122:BI174)),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9" t="str">
        <f>E7</f>
        <v>Pardubice, Ohrazenice ul. Fričova II. etapa – vodovod</v>
      </c>
      <c r="F85" s="220"/>
      <c r="G85" s="220"/>
      <c r="H85" s="220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0" t="str">
        <f>E9</f>
        <v>839-10 - VON 01 - Vedlejší a ostatní náklady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Pardubice</v>
      </c>
      <c r="I89" s="26" t="s">
        <v>22</v>
      </c>
      <c r="J89" s="51" t="str">
        <f>IF(J12="","",J12)</f>
        <v>26. 4. 2023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J122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937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938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939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19.899999999999999" customHeight="1">
      <c r="B100" s="107"/>
      <c r="D100" s="108" t="s">
        <v>940</v>
      </c>
      <c r="E100" s="109"/>
      <c r="F100" s="109"/>
      <c r="G100" s="109"/>
      <c r="H100" s="109"/>
      <c r="I100" s="109"/>
      <c r="J100" s="110">
        <f>J150</f>
        <v>0</v>
      </c>
      <c r="L100" s="107"/>
    </row>
    <row r="101" spans="2:12" s="9" customFormat="1" ht="19.899999999999999" customHeight="1">
      <c r="B101" s="107"/>
      <c r="D101" s="108" t="s">
        <v>941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customHeight="1">
      <c r="B102" s="107"/>
      <c r="D102" s="108" t="s">
        <v>942</v>
      </c>
      <c r="E102" s="109"/>
      <c r="F102" s="109"/>
      <c r="G102" s="109"/>
      <c r="H102" s="109"/>
      <c r="I102" s="109"/>
      <c r="J102" s="110">
        <f>J166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112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19" t="str">
        <f>E7</f>
        <v>Pardubice, Ohrazenice ul. Fričova II. etapa – vodovod</v>
      </c>
      <c r="F112" s="220"/>
      <c r="G112" s="220"/>
      <c r="H112" s="220"/>
      <c r="L112" s="31"/>
    </row>
    <row r="113" spans="2:65" s="1" customFormat="1" ht="12" customHeight="1">
      <c r="B113" s="31"/>
      <c r="C113" s="26" t="s">
        <v>96</v>
      </c>
      <c r="L113" s="31"/>
    </row>
    <row r="114" spans="2:65" s="1" customFormat="1" ht="16.5" customHeight="1">
      <c r="B114" s="31"/>
      <c r="E114" s="200" t="str">
        <f>E9</f>
        <v>839-10 - VON 01 - Vedlejší a ostatní náklady</v>
      </c>
      <c r="F114" s="221"/>
      <c r="G114" s="221"/>
      <c r="H114" s="22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Pardubice</v>
      </c>
      <c r="I116" s="26" t="s">
        <v>22</v>
      </c>
      <c r="J116" s="51" t="str">
        <f>IF(J12="","",J12)</f>
        <v>26. 4. 2023</v>
      </c>
      <c r="L116" s="31"/>
    </row>
    <row r="117" spans="2:65" s="1" customFormat="1" ht="6.95" customHeight="1">
      <c r="B117" s="31"/>
      <c r="L117" s="31"/>
    </row>
    <row r="118" spans="2:65" s="1" customFormat="1" ht="25.7" customHeight="1">
      <c r="B118" s="31"/>
      <c r="C118" s="26" t="s">
        <v>24</v>
      </c>
      <c r="F118" s="24" t="str">
        <f>E15</f>
        <v>Vodovody a kanalizace Pardubice, a.s.</v>
      </c>
      <c r="I118" s="26" t="s">
        <v>32</v>
      </c>
      <c r="J118" s="29" t="str">
        <f>E21</f>
        <v>VK PROJEKT, spol. s r.o.</v>
      </c>
      <c r="L118" s="31"/>
    </row>
    <row r="119" spans="2:65" s="1" customFormat="1" ht="15.2" customHeight="1">
      <c r="B119" s="31"/>
      <c r="C119" s="26" t="s">
        <v>30</v>
      </c>
      <c r="F119" s="24" t="str">
        <f>IF(E18="","",E18)</f>
        <v>Vyplň údaj</v>
      </c>
      <c r="I119" s="26" t="s">
        <v>37</v>
      </c>
      <c r="J119" s="29" t="str">
        <f>E24</f>
        <v>Ladislav Konvalina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113</v>
      </c>
      <c r="D121" s="113" t="s">
        <v>65</v>
      </c>
      <c r="E121" s="113" t="s">
        <v>61</v>
      </c>
      <c r="F121" s="113" t="s">
        <v>62</v>
      </c>
      <c r="G121" s="113" t="s">
        <v>114</v>
      </c>
      <c r="H121" s="113" t="s">
        <v>115</v>
      </c>
      <c r="I121" s="113" t="s">
        <v>116</v>
      </c>
      <c r="J121" s="113" t="s">
        <v>100</v>
      </c>
      <c r="K121" s="114" t="s">
        <v>117</v>
      </c>
      <c r="L121" s="111"/>
      <c r="M121" s="58" t="s">
        <v>1</v>
      </c>
      <c r="N121" s="59" t="s">
        <v>44</v>
      </c>
      <c r="O121" s="59" t="s">
        <v>118</v>
      </c>
      <c r="P121" s="59" t="s">
        <v>119</v>
      </c>
      <c r="Q121" s="59" t="s">
        <v>120</v>
      </c>
      <c r="R121" s="59" t="s">
        <v>121</v>
      </c>
      <c r="S121" s="59" t="s">
        <v>122</v>
      </c>
      <c r="T121" s="60" t="s">
        <v>123</v>
      </c>
    </row>
    <row r="122" spans="2:65" s="1" customFormat="1" ht="22.9" customHeight="1">
      <c r="B122" s="31"/>
      <c r="C122" s="63" t="s">
        <v>124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0</v>
      </c>
      <c r="S122" s="52"/>
      <c r="T122" s="117">
        <f>T123</f>
        <v>0</v>
      </c>
      <c r="AT122" s="16" t="s">
        <v>79</v>
      </c>
      <c r="AU122" s="16" t="s">
        <v>102</v>
      </c>
      <c r="BK122" s="118">
        <f>BK123</f>
        <v>0</v>
      </c>
    </row>
    <row r="123" spans="2:65" s="11" customFormat="1" ht="25.9" customHeight="1">
      <c r="B123" s="119"/>
      <c r="D123" s="120" t="s">
        <v>79</v>
      </c>
      <c r="E123" s="121" t="s">
        <v>943</v>
      </c>
      <c r="F123" s="121" t="s">
        <v>944</v>
      </c>
      <c r="I123" s="122"/>
      <c r="J123" s="123">
        <f>BK123</f>
        <v>0</v>
      </c>
      <c r="L123" s="119"/>
      <c r="M123" s="124"/>
      <c r="P123" s="125">
        <f>P124+P129+P150+P161+P166</f>
        <v>0</v>
      </c>
      <c r="R123" s="125">
        <f>R124+R129+R150+R161+R166</f>
        <v>0</v>
      </c>
      <c r="T123" s="126">
        <f>T124+T129+T150+T161+T166</f>
        <v>0</v>
      </c>
      <c r="AR123" s="120" t="s">
        <v>88</v>
      </c>
      <c r="AT123" s="127" t="s">
        <v>79</v>
      </c>
      <c r="AU123" s="127" t="s">
        <v>80</v>
      </c>
      <c r="AY123" s="120" t="s">
        <v>127</v>
      </c>
      <c r="BK123" s="128">
        <f>BK124+BK129+BK150+BK161+BK166</f>
        <v>0</v>
      </c>
    </row>
    <row r="124" spans="2:65" s="11" customFormat="1" ht="22.9" customHeight="1">
      <c r="B124" s="119"/>
      <c r="D124" s="120" t="s">
        <v>79</v>
      </c>
      <c r="E124" s="129" t="s">
        <v>80</v>
      </c>
      <c r="F124" s="129" t="s">
        <v>944</v>
      </c>
      <c r="I124" s="122"/>
      <c r="J124" s="130">
        <f>BK124</f>
        <v>0</v>
      </c>
      <c r="L124" s="119"/>
      <c r="M124" s="124"/>
      <c r="P124" s="125">
        <f>SUM(P125:P128)</f>
        <v>0</v>
      </c>
      <c r="R124" s="125">
        <f>SUM(R125:R128)</f>
        <v>0</v>
      </c>
      <c r="T124" s="126">
        <f>SUM(T125:T128)</f>
        <v>0</v>
      </c>
      <c r="AR124" s="120" t="s">
        <v>88</v>
      </c>
      <c r="AT124" s="127" t="s">
        <v>79</v>
      </c>
      <c r="AU124" s="127" t="s">
        <v>88</v>
      </c>
      <c r="AY124" s="120" t="s">
        <v>127</v>
      </c>
      <c r="BK124" s="128">
        <f>SUM(BK125:BK128)</f>
        <v>0</v>
      </c>
    </row>
    <row r="125" spans="2:65" s="1" customFormat="1" ht="16.5" customHeight="1">
      <c r="B125" s="31"/>
      <c r="C125" s="131" t="s">
        <v>88</v>
      </c>
      <c r="D125" s="131" t="s">
        <v>129</v>
      </c>
      <c r="E125" s="132" t="s">
        <v>945</v>
      </c>
      <c r="F125" s="133" t="s">
        <v>946</v>
      </c>
      <c r="G125" s="134" t="s">
        <v>803</v>
      </c>
      <c r="H125" s="135">
        <v>1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45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947</v>
      </c>
      <c r="AT125" s="142" t="s">
        <v>129</v>
      </c>
      <c r="AU125" s="142" t="s">
        <v>90</v>
      </c>
      <c r="AY125" s="16" t="s">
        <v>127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88</v>
      </c>
      <c r="BK125" s="143">
        <f>ROUND(I125*H125,2)</f>
        <v>0</v>
      </c>
      <c r="BL125" s="16" t="s">
        <v>947</v>
      </c>
      <c r="BM125" s="142" t="s">
        <v>948</v>
      </c>
    </row>
    <row r="126" spans="2:65" s="1" customFormat="1" ht="11.25">
      <c r="B126" s="31"/>
      <c r="D126" s="144" t="s">
        <v>136</v>
      </c>
      <c r="F126" s="145" t="s">
        <v>946</v>
      </c>
      <c r="I126" s="146"/>
      <c r="L126" s="31"/>
      <c r="M126" s="147"/>
      <c r="T126" s="55"/>
      <c r="AT126" s="16" t="s">
        <v>136</v>
      </c>
      <c r="AU126" s="16" t="s">
        <v>90</v>
      </c>
    </row>
    <row r="127" spans="2:65" s="12" customFormat="1" ht="11.25">
      <c r="B127" s="148"/>
      <c r="D127" s="144" t="s">
        <v>138</v>
      </c>
      <c r="E127" s="149" t="s">
        <v>1</v>
      </c>
      <c r="F127" s="150" t="s">
        <v>949</v>
      </c>
      <c r="H127" s="149" t="s">
        <v>1</v>
      </c>
      <c r="I127" s="151"/>
      <c r="L127" s="148"/>
      <c r="M127" s="152"/>
      <c r="T127" s="153"/>
      <c r="AT127" s="149" t="s">
        <v>138</v>
      </c>
      <c r="AU127" s="149" t="s">
        <v>90</v>
      </c>
      <c r="AV127" s="12" t="s">
        <v>88</v>
      </c>
      <c r="AW127" s="12" t="s">
        <v>36</v>
      </c>
      <c r="AX127" s="12" t="s">
        <v>80</v>
      </c>
      <c r="AY127" s="149" t="s">
        <v>127</v>
      </c>
    </row>
    <row r="128" spans="2:65" s="13" customFormat="1" ht="11.25">
      <c r="B128" s="154"/>
      <c r="D128" s="144" t="s">
        <v>138</v>
      </c>
      <c r="E128" s="155" t="s">
        <v>1</v>
      </c>
      <c r="F128" s="156" t="s">
        <v>88</v>
      </c>
      <c r="H128" s="157">
        <v>1</v>
      </c>
      <c r="I128" s="158"/>
      <c r="L128" s="154"/>
      <c r="M128" s="159"/>
      <c r="T128" s="160"/>
      <c r="AT128" s="155" t="s">
        <v>138</v>
      </c>
      <c r="AU128" s="155" t="s">
        <v>90</v>
      </c>
      <c r="AV128" s="13" t="s">
        <v>90</v>
      </c>
      <c r="AW128" s="13" t="s">
        <v>36</v>
      </c>
      <c r="AX128" s="13" t="s">
        <v>88</v>
      </c>
      <c r="AY128" s="155" t="s">
        <v>127</v>
      </c>
    </row>
    <row r="129" spans="2:65" s="11" customFormat="1" ht="22.9" customHeight="1">
      <c r="B129" s="119"/>
      <c r="D129" s="120" t="s">
        <v>79</v>
      </c>
      <c r="E129" s="129" t="s">
        <v>950</v>
      </c>
      <c r="F129" s="129" t="s">
        <v>951</v>
      </c>
      <c r="I129" s="122"/>
      <c r="J129" s="130">
        <f>BK129</f>
        <v>0</v>
      </c>
      <c r="L129" s="119"/>
      <c r="M129" s="124"/>
      <c r="P129" s="125">
        <f>SUM(P130:P149)</f>
        <v>0</v>
      </c>
      <c r="R129" s="125">
        <f>SUM(R130:R149)</f>
        <v>0</v>
      </c>
      <c r="T129" s="126">
        <f>SUM(T130:T149)</f>
        <v>0</v>
      </c>
      <c r="AR129" s="120" t="s">
        <v>171</v>
      </c>
      <c r="AT129" s="127" t="s">
        <v>79</v>
      </c>
      <c r="AU129" s="127" t="s">
        <v>88</v>
      </c>
      <c r="AY129" s="120" t="s">
        <v>127</v>
      </c>
      <c r="BK129" s="128">
        <f>SUM(BK130:BK149)</f>
        <v>0</v>
      </c>
    </row>
    <row r="130" spans="2:65" s="1" customFormat="1" ht="24.2" customHeight="1">
      <c r="B130" s="31"/>
      <c r="C130" s="131" t="s">
        <v>90</v>
      </c>
      <c r="D130" s="131" t="s">
        <v>129</v>
      </c>
      <c r="E130" s="132" t="s">
        <v>952</v>
      </c>
      <c r="F130" s="133" t="s">
        <v>953</v>
      </c>
      <c r="G130" s="134" t="s">
        <v>954</v>
      </c>
      <c r="H130" s="135">
        <v>1</v>
      </c>
      <c r="I130" s="136"/>
      <c r="J130" s="137">
        <f>ROUND(I130*H130,2)</f>
        <v>0</v>
      </c>
      <c r="K130" s="133" t="s">
        <v>133</v>
      </c>
      <c r="L130" s="31"/>
      <c r="M130" s="138" t="s">
        <v>1</v>
      </c>
      <c r="N130" s="139" t="s">
        <v>45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134</v>
      </c>
      <c r="AT130" s="142" t="s">
        <v>129</v>
      </c>
      <c r="AU130" s="142" t="s">
        <v>90</v>
      </c>
      <c r="AY130" s="16" t="s">
        <v>127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88</v>
      </c>
      <c r="BK130" s="143">
        <f>ROUND(I130*H130,2)</f>
        <v>0</v>
      </c>
      <c r="BL130" s="16" t="s">
        <v>134</v>
      </c>
      <c r="BM130" s="142" t="s">
        <v>955</v>
      </c>
    </row>
    <row r="131" spans="2:65" s="1" customFormat="1" ht="11.25">
      <c r="B131" s="31"/>
      <c r="D131" s="144" t="s">
        <v>136</v>
      </c>
      <c r="F131" s="145" t="s">
        <v>953</v>
      </c>
      <c r="I131" s="146"/>
      <c r="L131" s="31"/>
      <c r="M131" s="147"/>
      <c r="T131" s="55"/>
      <c r="AT131" s="16" t="s">
        <v>136</v>
      </c>
      <c r="AU131" s="16" t="s">
        <v>90</v>
      </c>
    </row>
    <row r="132" spans="2:65" s="13" customFormat="1" ht="11.25">
      <c r="B132" s="154"/>
      <c r="D132" s="144" t="s">
        <v>138</v>
      </c>
      <c r="E132" s="155" t="s">
        <v>1</v>
      </c>
      <c r="F132" s="156" t="s">
        <v>88</v>
      </c>
      <c r="H132" s="157">
        <v>1</v>
      </c>
      <c r="I132" s="158"/>
      <c r="L132" s="154"/>
      <c r="M132" s="159"/>
      <c r="T132" s="160"/>
      <c r="AT132" s="155" t="s">
        <v>138</v>
      </c>
      <c r="AU132" s="155" t="s">
        <v>90</v>
      </c>
      <c r="AV132" s="13" t="s">
        <v>90</v>
      </c>
      <c r="AW132" s="13" t="s">
        <v>36</v>
      </c>
      <c r="AX132" s="13" t="s">
        <v>80</v>
      </c>
      <c r="AY132" s="155" t="s">
        <v>127</v>
      </c>
    </row>
    <row r="133" spans="2:65" s="14" customFormat="1" ht="11.25">
      <c r="B133" s="161"/>
      <c r="D133" s="144" t="s">
        <v>138</v>
      </c>
      <c r="E133" s="162" t="s">
        <v>1</v>
      </c>
      <c r="F133" s="163" t="s">
        <v>151</v>
      </c>
      <c r="H133" s="164">
        <v>1</v>
      </c>
      <c r="I133" s="165"/>
      <c r="L133" s="161"/>
      <c r="M133" s="166"/>
      <c r="T133" s="167"/>
      <c r="AT133" s="162" t="s">
        <v>138</v>
      </c>
      <c r="AU133" s="162" t="s">
        <v>90</v>
      </c>
      <c r="AV133" s="14" t="s">
        <v>134</v>
      </c>
      <c r="AW133" s="14" t="s">
        <v>36</v>
      </c>
      <c r="AX133" s="14" t="s">
        <v>88</v>
      </c>
      <c r="AY133" s="162" t="s">
        <v>127</v>
      </c>
    </row>
    <row r="134" spans="2:65" s="1" customFormat="1" ht="16.5" customHeight="1">
      <c r="B134" s="31"/>
      <c r="C134" s="131" t="s">
        <v>152</v>
      </c>
      <c r="D134" s="131" t="s">
        <v>129</v>
      </c>
      <c r="E134" s="132" t="s">
        <v>956</v>
      </c>
      <c r="F134" s="133" t="s">
        <v>957</v>
      </c>
      <c r="G134" s="134" t="s">
        <v>803</v>
      </c>
      <c r="H134" s="135">
        <v>1</v>
      </c>
      <c r="I134" s="136"/>
      <c r="J134" s="137">
        <f>ROUND(I134*H134,2)</f>
        <v>0</v>
      </c>
      <c r="K134" s="133" t="s">
        <v>133</v>
      </c>
      <c r="L134" s="31"/>
      <c r="M134" s="138" t="s">
        <v>1</v>
      </c>
      <c r="N134" s="139" t="s">
        <v>45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958</v>
      </c>
      <c r="AT134" s="142" t="s">
        <v>129</v>
      </c>
      <c r="AU134" s="142" t="s">
        <v>90</v>
      </c>
      <c r="AY134" s="16" t="s">
        <v>127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88</v>
      </c>
      <c r="BK134" s="143">
        <f>ROUND(I134*H134,2)</f>
        <v>0</v>
      </c>
      <c r="BL134" s="16" t="s">
        <v>958</v>
      </c>
      <c r="BM134" s="142" t="s">
        <v>959</v>
      </c>
    </row>
    <row r="135" spans="2:65" s="1" customFormat="1" ht="19.5">
      <c r="B135" s="31"/>
      <c r="D135" s="144" t="s">
        <v>136</v>
      </c>
      <c r="F135" s="145" t="s">
        <v>960</v>
      </c>
      <c r="I135" s="146"/>
      <c r="L135" s="31"/>
      <c r="M135" s="147"/>
      <c r="T135" s="55"/>
      <c r="AT135" s="16" t="s">
        <v>136</v>
      </c>
      <c r="AU135" s="16" t="s">
        <v>90</v>
      </c>
    </row>
    <row r="136" spans="2:65" s="12" customFormat="1" ht="33.75">
      <c r="B136" s="148"/>
      <c r="D136" s="144" t="s">
        <v>138</v>
      </c>
      <c r="E136" s="149" t="s">
        <v>1</v>
      </c>
      <c r="F136" s="150" t="s">
        <v>961</v>
      </c>
      <c r="H136" s="149" t="s">
        <v>1</v>
      </c>
      <c r="I136" s="151"/>
      <c r="L136" s="148"/>
      <c r="M136" s="152"/>
      <c r="T136" s="153"/>
      <c r="AT136" s="149" t="s">
        <v>138</v>
      </c>
      <c r="AU136" s="149" t="s">
        <v>90</v>
      </c>
      <c r="AV136" s="12" t="s">
        <v>88</v>
      </c>
      <c r="AW136" s="12" t="s">
        <v>36</v>
      </c>
      <c r="AX136" s="12" t="s">
        <v>80</v>
      </c>
      <c r="AY136" s="149" t="s">
        <v>127</v>
      </c>
    </row>
    <row r="137" spans="2:65" s="12" customFormat="1" ht="11.25">
      <c r="B137" s="148"/>
      <c r="D137" s="144" t="s">
        <v>138</v>
      </c>
      <c r="E137" s="149" t="s">
        <v>1</v>
      </c>
      <c r="F137" s="150" t="s">
        <v>962</v>
      </c>
      <c r="H137" s="149" t="s">
        <v>1</v>
      </c>
      <c r="I137" s="151"/>
      <c r="L137" s="148"/>
      <c r="M137" s="152"/>
      <c r="T137" s="153"/>
      <c r="AT137" s="149" t="s">
        <v>138</v>
      </c>
      <c r="AU137" s="149" t="s">
        <v>90</v>
      </c>
      <c r="AV137" s="12" t="s">
        <v>88</v>
      </c>
      <c r="AW137" s="12" t="s">
        <v>36</v>
      </c>
      <c r="AX137" s="12" t="s">
        <v>80</v>
      </c>
      <c r="AY137" s="149" t="s">
        <v>127</v>
      </c>
    </row>
    <row r="138" spans="2:65" s="13" customFormat="1" ht="11.25">
      <c r="B138" s="154"/>
      <c r="D138" s="144" t="s">
        <v>138</v>
      </c>
      <c r="E138" s="155" t="s">
        <v>1</v>
      </c>
      <c r="F138" s="156" t="s">
        <v>88</v>
      </c>
      <c r="H138" s="157">
        <v>1</v>
      </c>
      <c r="I138" s="158"/>
      <c r="L138" s="154"/>
      <c r="M138" s="159"/>
      <c r="T138" s="160"/>
      <c r="AT138" s="155" t="s">
        <v>138</v>
      </c>
      <c r="AU138" s="155" t="s">
        <v>90</v>
      </c>
      <c r="AV138" s="13" t="s">
        <v>90</v>
      </c>
      <c r="AW138" s="13" t="s">
        <v>36</v>
      </c>
      <c r="AX138" s="13" t="s">
        <v>80</v>
      </c>
      <c r="AY138" s="155" t="s">
        <v>127</v>
      </c>
    </row>
    <row r="139" spans="2:65" s="1" customFormat="1" ht="16.5" customHeight="1">
      <c r="B139" s="31"/>
      <c r="C139" s="131" t="s">
        <v>134</v>
      </c>
      <c r="D139" s="131" t="s">
        <v>129</v>
      </c>
      <c r="E139" s="132" t="s">
        <v>963</v>
      </c>
      <c r="F139" s="133" t="s">
        <v>964</v>
      </c>
      <c r="G139" s="134" t="s">
        <v>803</v>
      </c>
      <c r="H139" s="135">
        <v>1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958</v>
      </c>
      <c r="AT139" s="142" t="s">
        <v>129</v>
      </c>
      <c r="AU139" s="142" t="s">
        <v>90</v>
      </c>
      <c r="AY139" s="16" t="s">
        <v>127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88</v>
      </c>
      <c r="BK139" s="143">
        <f>ROUND(I139*H139,2)</f>
        <v>0</v>
      </c>
      <c r="BL139" s="16" t="s">
        <v>958</v>
      </c>
      <c r="BM139" s="142" t="s">
        <v>965</v>
      </c>
    </row>
    <row r="140" spans="2:65" s="1" customFormat="1" ht="11.25">
      <c r="B140" s="31"/>
      <c r="D140" s="144" t="s">
        <v>136</v>
      </c>
      <c r="F140" s="145" t="s">
        <v>964</v>
      </c>
      <c r="I140" s="146"/>
      <c r="L140" s="31"/>
      <c r="M140" s="147"/>
      <c r="T140" s="55"/>
      <c r="AT140" s="16" t="s">
        <v>136</v>
      </c>
      <c r="AU140" s="16" t="s">
        <v>90</v>
      </c>
    </row>
    <row r="141" spans="2:65" s="13" customFormat="1" ht="11.25">
      <c r="B141" s="154"/>
      <c r="D141" s="144" t="s">
        <v>138</v>
      </c>
      <c r="E141" s="155" t="s">
        <v>1</v>
      </c>
      <c r="F141" s="156" t="s">
        <v>88</v>
      </c>
      <c r="H141" s="157">
        <v>1</v>
      </c>
      <c r="I141" s="158"/>
      <c r="L141" s="154"/>
      <c r="M141" s="159"/>
      <c r="T141" s="160"/>
      <c r="AT141" s="155" t="s">
        <v>138</v>
      </c>
      <c r="AU141" s="155" t="s">
        <v>90</v>
      </c>
      <c r="AV141" s="13" t="s">
        <v>90</v>
      </c>
      <c r="AW141" s="13" t="s">
        <v>36</v>
      </c>
      <c r="AX141" s="13" t="s">
        <v>80</v>
      </c>
      <c r="AY141" s="155" t="s">
        <v>127</v>
      </c>
    </row>
    <row r="142" spans="2:65" s="1" customFormat="1" ht="24.2" customHeight="1">
      <c r="B142" s="31"/>
      <c r="C142" s="131" t="s">
        <v>171</v>
      </c>
      <c r="D142" s="131" t="s">
        <v>129</v>
      </c>
      <c r="E142" s="132" t="s">
        <v>966</v>
      </c>
      <c r="F142" s="133" t="s">
        <v>967</v>
      </c>
      <c r="G142" s="134" t="s">
        <v>803</v>
      </c>
      <c r="H142" s="135">
        <v>1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45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958</v>
      </c>
      <c r="AT142" s="142" t="s">
        <v>129</v>
      </c>
      <c r="AU142" s="142" t="s">
        <v>90</v>
      </c>
      <c r="AY142" s="16" t="s">
        <v>127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88</v>
      </c>
      <c r="BK142" s="143">
        <f>ROUND(I142*H142,2)</f>
        <v>0</v>
      </c>
      <c r="BL142" s="16" t="s">
        <v>958</v>
      </c>
      <c r="BM142" s="142" t="s">
        <v>968</v>
      </c>
    </row>
    <row r="143" spans="2:65" s="1" customFormat="1" ht="11.25">
      <c r="B143" s="31"/>
      <c r="D143" s="144" t="s">
        <v>136</v>
      </c>
      <c r="F143" s="145" t="s">
        <v>967</v>
      </c>
      <c r="I143" s="146"/>
      <c r="L143" s="31"/>
      <c r="M143" s="147"/>
      <c r="T143" s="55"/>
      <c r="AT143" s="16" t="s">
        <v>136</v>
      </c>
      <c r="AU143" s="16" t="s">
        <v>90</v>
      </c>
    </row>
    <row r="144" spans="2:65" s="13" customFormat="1" ht="11.25">
      <c r="B144" s="154"/>
      <c r="D144" s="144" t="s">
        <v>138</v>
      </c>
      <c r="E144" s="155" t="s">
        <v>1</v>
      </c>
      <c r="F144" s="156" t="s">
        <v>88</v>
      </c>
      <c r="H144" s="157">
        <v>1</v>
      </c>
      <c r="I144" s="158"/>
      <c r="L144" s="154"/>
      <c r="M144" s="159"/>
      <c r="T144" s="160"/>
      <c r="AT144" s="155" t="s">
        <v>138</v>
      </c>
      <c r="AU144" s="155" t="s">
        <v>90</v>
      </c>
      <c r="AV144" s="13" t="s">
        <v>90</v>
      </c>
      <c r="AW144" s="13" t="s">
        <v>36</v>
      </c>
      <c r="AX144" s="13" t="s">
        <v>80</v>
      </c>
      <c r="AY144" s="155" t="s">
        <v>127</v>
      </c>
    </row>
    <row r="145" spans="2:65" s="1" customFormat="1" ht="16.5" customHeight="1">
      <c r="B145" s="31"/>
      <c r="C145" s="131" t="s">
        <v>177</v>
      </c>
      <c r="D145" s="131" t="s">
        <v>129</v>
      </c>
      <c r="E145" s="132" t="s">
        <v>969</v>
      </c>
      <c r="F145" s="133" t="s">
        <v>970</v>
      </c>
      <c r="G145" s="134" t="s">
        <v>803</v>
      </c>
      <c r="H145" s="135">
        <v>1</v>
      </c>
      <c r="I145" s="136"/>
      <c r="J145" s="137">
        <f>ROUND(I145*H145,2)</f>
        <v>0</v>
      </c>
      <c r="K145" s="133" t="s">
        <v>133</v>
      </c>
      <c r="L145" s="31"/>
      <c r="M145" s="138" t="s">
        <v>1</v>
      </c>
      <c r="N145" s="139" t="s">
        <v>45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958</v>
      </c>
      <c r="AT145" s="142" t="s">
        <v>129</v>
      </c>
      <c r="AU145" s="142" t="s">
        <v>90</v>
      </c>
      <c r="AY145" s="16" t="s">
        <v>127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88</v>
      </c>
      <c r="BK145" s="143">
        <f>ROUND(I145*H145,2)</f>
        <v>0</v>
      </c>
      <c r="BL145" s="16" t="s">
        <v>958</v>
      </c>
      <c r="BM145" s="142" t="s">
        <v>971</v>
      </c>
    </row>
    <row r="146" spans="2:65" s="1" customFormat="1" ht="11.25">
      <c r="B146" s="31"/>
      <c r="D146" s="144" t="s">
        <v>136</v>
      </c>
      <c r="F146" s="145" t="s">
        <v>970</v>
      </c>
      <c r="I146" s="146"/>
      <c r="L146" s="31"/>
      <c r="M146" s="147"/>
      <c r="T146" s="55"/>
      <c r="AT146" s="16" t="s">
        <v>136</v>
      </c>
      <c r="AU146" s="16" t="s">
        <v>90</v>
      </c>
    </row>
    <row r="147" spans="2:65" s="12" customFormat="1" ht="22.5">
      <c r="B147" s="148"/>
      <c r="D147" s="144" t="s">
        <v>138</v>
      </c>
      <c r="E147" s="149" t="s">
        <v>1</v>
      </c>
      <c r="F147" s="150" t="s">
        <v>972</v>
      </c>
      <c r="H147" s="149" t="s">
        <v>1</v>
      </c>
      <c r="I147" s="151"/>
      <c r="L147" s="148"/>
      <c r="M147" s="152"/>
      <c r="T147" s="153"/>
      <c r="AT147" s="149" t="s">
        <v>138</v>
      </c>
      <c r="AU147" s="149" t="s">
        <v>90</v>
      </c>
      <c r="AV147" s="12" t="s">
        <v>88</v>
      </c>
      <c r="AW147" s="12" t="s">
        <v>36</v>
      </c>
      <c r="AX147" s="12" t="s">
        <v>80</v>
      </c>
      <c r="AY147" s="149" t="s">
        <v>127</v>
      </c>
    </row>
    <row r="148" spans="2:65" s="12" customFormat="1" ht="22.5">
      <c r="B148" s="148"/>
      <c r="D148" s="144" t="s">
        <v>138</v>
      </c>
      <c r="E148" s="149" t="s">
        <v>1</v>
      </c>
      <c r="F148" s="150" t="s">
        <v>973</v>
      </c>
      <c r="H148" s="149" t="s">
        <v>1</v>
      </c>
      <c r="I148" s="151"/>
      <c r="L148" s="148"/>
      <c r="M148" s="152"/>
      <c r="T148" s="153"/>
      <c r="AT148" s="149" t="s">
        <v>138</v>
      </c>
      <c r="AU148" s="149" t="s">
        <v>90</v>
      </c>
      <c r="AV148" s="12" t="s">
        <v>88</v>
      </c>
      <c r="AW148" s="12" t="s">
        <v>36</v>
      </c>
      <c r="AX148" s="12" t="s">
        <v>80</v>
      </c>
      <c r="AY148" s="149" t="s">
        <v>127</v>
      </c>
    </row>
    <row r="149" spans="2:65" s="13" customFormat="1" ht="11.25">
      <c r="B149" s="154"/>
      <c r="D149" s="144" t="s">
        <v>138</v>
      </c>
      <c r="E149" s="155" t="s">
        <v>1</v>
      </c>
      <c r="F149" s="156" t="s">
        <v>88</v>
      </c>
      <c r="H149" s="157">
        <v>1</v>
      </c>
      <c r="I149" s="158"/>
      <c r="L149" s="154"/>
      <c r="M149" s="159"/>
      <c r="T149" s="160"/>
      <c r="AT149" s="155" t="s">
        <v>138</v>
      </c>
      <c r="AU149" s="155" t="s">
        <v>90</v>
      </c>
      <c r="AV149" s="13" t="s">
        <v>90</v>
      </c>
      <c r="AW149" s="13" t="s">
        <v>36</v>
      </c>
      <c r="AX149" s="13" t="s">
        <v>88</v>
      </c>
      <c r="AY149" s="155" t="s">
        <v>127</v>
      </c>
    </row>
    <row r="150" spans="2:65" s="11" customFormat="1" ht="22.9" customHeight="1">
      <c r="B150" s="119"/>
      <c r="D150" s="120" t="s">
        <v>79</v>
      </c>
      <c r="E150" s="129" t="s">
        <v>974</v>
      </c>
      <c r="F150" s="129" t="s">
        <v>975</v>
      </c>
      <c r="I150" s="122"/>
      <c r="J150" s="130">
        <f>BK150</f>
        <v>0</v>
      </c>
      <c r="L150" s="119"/>
      <c r="M150" s="124"/>
      <c r="P150" s="125">
        <f>SUM(P151:P160)</f>
        <v>0</v>
      </c>
      <c r="R150" s="125">
        <f>SUM(R151:R160)</f>
        <v>0</v>
      </c>
      <c r="T150" s="126">
        <f>SUM(T151:T160)</f>
        <v>0</v>
      </c>
      <c r="AR150" s="120" t="s">
        <v>171</v>
      </c>
      <c r="AT150" s="127" t="s">
        <v>79</v>
      </c>
      <c r="AU150" s="127" t="s">
        <v>88</v>
      </c>
      <c r="AY150" s="120" t="s">
        <v>127</v>
      </c>
      <c r="BK150" s="128">
        <f>SUM(BK151:BK160)</f>
        <v>0</v>
      </c>
    </row>
    <row r="151" spans="2:65" s="1" customFormat="1" ht="24.2" customHeight="1">
      <c r="B151" s="31"/>
      <c r="C151" s="131" t="s">
        <v>182</v>
      </c>
      <c r="D151" s="131" t="s">
        <v>129</v>
      </c>
      <c r="E151" s="132" t="s">
        <v>976</v>
      </c>
      <c r="F151" s="133" t="s">
        <v>977</v>
      </c>
      <c r="G151" s="134" t="s">
        <v>803</v>
      </c>
      <c r="H151" s="135">
        <v>1</v>
      </c>
      <c r="I151" s="136"/>
      <c r="J151" s="137">
        <f>ROUND(I151*H151,2)</f>
        <v>0</v>
      </c>
      <c r="K151" s="133" t="s">
        <v>1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958</v>
      </c>
      <c r="AT151" s="142" t="s">
        <v>129</v>
      </c>
      <c r="AU151" s="142" t="s">
        <v>90</v>
      </c>
      <c r="AY151" s="16" t="s">
        <v>127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958</v>
      </c>
      <c r="BM151" s="142" t="s">
        <v>978</v>
      </c>
    </row>
    <row r="152" spans="2:65" s="1" customFormat="1" ht="19.5">
      <c r="B152" s="31"/>
      <c r="D152" s="144" t="s">
        <v>136</v>
      </c>
      <c r="F152" s="145" t="s">
        <v>977</v>
      </c>
      <c r="I152" s="146"/>
      <c r="L152" s="31"/>
      <c r="M152" s="147"/>
      <c r="T152" s="55"/>
      <c r="AT152" s="16" t="s">
        <v>136</v>
      </c>
      <c r="AU152" s="16" t="s">
        <v>90</v>
      </c>
    </row>
    <row r="153" spans="2:65" s="12" customFormat="1" ht="11.25">
      <c r="B153" s="148"/>
      <c r="D153" s="144" t="s">
        <v>138</v>
      </c>
      <c r="E153" s="149" t="s">
        <v>1</v>
      </c>
      <c r="F153" s="150" t="s">
        <v>979</v>
      </c>
      <c r="H153" s="149" t="s">
        <v>1</v>
      </c>
      <c r="I153" s="151"/>
      <c r="L153" s="148"/>
      <c r="M153" s="152"/>
      <c r="T153" s="153"/>
      <c r="AT153" s="149" t="s">
        <v>138</v>
      </c>
      <c r="AU153" s="149" t="s">
        <v>90</v>
      </c>
      <c r="AV153" s="12" t="s">
        <v>88</v>
      </c>
      <c r="AW153" s="12" t="s">
        <v>36</v>
      </c>
      <c r="AX153" s="12" t="s">
        <v>80</v>
      </c>
      <c r="AY153" s="149" t="s">
        <v>127</v>
      </c>
    </row>
    <row r="154" spans="2:65" s="13" customFormat="1" ht="11.25">
      <c r="B154" s="154"/>
      <c r="D154" s="144" t="s">
        <v>138</v>
      </c>
      <c r="E154" s="155" t="s">
        <v>1</v>
      </c>
      <c r="F154" s="156" t="s">
        <v>88</v>
      </c>
      <c r="H154" s="157">
        <v>1</v>
      </c>
      <c r="I154" s="158"/>
      <c r="L154" s="154"/>
      <c r="M154" s="159"/>
      <c r="T154" s="160"/>
      <c r="AT154" s="155" t="s">
        <v>138</v>
      </c>
      <c r="AU154" s="155" t="s">
        <v>90</v>
      </c>
      <c r="AV154" s="13" t="s">
        <v>90</v>
      </c>
      <c r="AW154" s="13" t="s">
        <v>36</v>
      </c>
      <c r="AX154" s="13" t="s">
        <v>88</v>
      </c>
      <c r="AY154" s="155" t="s">
        <v>127</v>
      </c>
    </row>
    <row r="155" spans="2:65" s="1" customFormat="1" ht="16.5" customHeight="1">
      <c r="B155" s="31"/>
      <c r="C155" s="131" t="s">
        <v>189</v>
      </c>
      <c r="D155" s="131" t="s">
        <v>129</v>
      </c>
      <c r="E155" s="132" t="s">
        <v>980</v>
      </c>
      <c r="F155" s="133" t="s">
        <v>981</v>
      </c>
      <c r="G155" s="134" t="s">
        <v>803</v>
      </c>
      <c r="H155" s="135">
        <v>1</v>
      </c>
      <c r="I155" s="136"/>
      <c r="J155" s="137">
        <f>ROUND(I155*H155,2)</f>
        <v>0</v>
      </c>
      <c r="K155" s="133" t="s">
        <v>133</v>
      </c>
      <c r="L155" s="31"/>
      <c r="M155" s="138" t="s">
        <v>1</v>
      </c>
      <c r="N155" s="139" t="s">
        <v>45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958</v>
      </c>
      <c r="AT155" s="142" t="s">
        <v>129</v>
      </c>
      <c r="AU155" s="142" t="s">
        <v>90</v>
      </c>
      <c r="AY155" s="16" t="s">
        <v>127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88</v>
      </c>
      <c r="BK155" s="143">
        <f>ROUND(I155*H155,2)</f>
        <v>0</v>
      </c>
      <c r="BL155" s="16" t="s">
        <v>958</v>
      </c>
      <c r="BM155" s="142" t="s">
        <v>982</v>
      </c>
    </row>
    <row r="156" spans="2:65" s="1" customFormat="1" ht="11.25">
      <c r="B156" s="31"/>
      <c r="D156" s="144" t="s">
        <v>136</v>
      </c>
      <c r="F156" s="145" t="s">
        <v>981</v>
      </c>
      <c r="I156" s="146"/>
      <c r="L156" s="31"/>
      <c r="M156" s="147"/>
      <c r="T156" s="55"/>
      <c r="AT156" s="16" t="s">
        <v>136</v>
      </c>
      <c r="AU156" s="16" t="s">
        <v>90</v>
      </c>
    </row>
    <row r="157" spans="2:65" s="1" customFormat="1" ht="16.5" customHeight="1">
      <c r="B157" s="31"/>
      <c r="C157" s="131" t="s">
        <v>196</v>
      </c>
      <c r="D157" s="131" t="s">
        <v>129</v>
      </c>
      <c r="E157" s="132" t="s">
        <v>983</v>
      </c>
      <c r="F157" s="133" t="s">
        <v>984</v>
      </c>
      <c r="G157" s="134" t="s">
        <v>803</v>
      </c>
      <c r="H157" s="135">
        <v>1</v>
      </c>
      <c r="I157" s="136"/>
      <c r="J157" s="137">
        <f>ROUND(I157*H157,2)</f>
        <v>0</v>
      </c>
      <c r="K157" s="133" t="s">
        <v>133</v>
      </c>
      <c r="L157" s="31"/>
      <c r="M157" s="138" t="s">
        <v>1</v>
      </c>
      <c r="N157" s="139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958</v>
      </c>
      <c r="AT157" s="142" t="s">
        <v>129</v>
      </c>
      <c r="AU157" s="142" t="s">
        <v>90</v>
      </c>
      <c r="AY157" s="16" t="s">
        <v>127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88</v>
      </c>
      <c r="BK157" s="143">
        <f>ROUND(I157*H157,2)</f>
        <v>0</v>
      </c>
      <c r="BL157" s="16" t="s">
        <v>958</v>
      </c>
      <c r="BM157" s="142" t="s">
        <v>985</v>
      </c>
    </row>
    <row r="158" spans="2:65" s="1" customFormat="1" ht="11.25">
      <c r="B158" s="31"/>
      <c r="D158" s="144" t="s">
        <v>136</v>
      </c>
      <c r="F158" s="145" t="s">
        <v>984</v>
      </c>
      <c r="I158" s="146"/>
      <c r="L158" s="31"/>
      <c r="M158" s="147"/>
      <c r="T158" s="55"/>
      <c r="AT158" s="16" t="s">
        <v>136</v>
      </c>
      <c r="AU158" s="16" t="s">
        <v>90</v>
      </c>
    </row>
    <row r="159" spans="2:65" s="12" customFormat="1" ht="11.25">
      <c r="B159" s="148"/>
      <c r="D159" s="144" t="s">
        <v>138</v>
      </c>
      <c r="E159" s="149" t="s">
        <v>1</v>
      </c>
      <c r="F159" s="150" t="s">
        <v>986</v>
      </c>
      <c r="H159" s="149" t="s">
        <v>1</v>
      </c>
      <c r="I159" s="151"/>
      <c r="L159" s="148"/>
      <c r="M159" s="152"/>
      <c r="T159" s="153"/>
      <c r="AT159" s="149" t="s">
        <v>138</v>
      </c>
      <c r="AU159" s="149" t="s">
        <v>90</v>
      </c>
      <c r="AV159" s="12" t="s">
        <v>88</v>
      </c>
      <c r="AW159" s="12" t="s">
        <v>36</v>
      </c>
      <c r="AX159" s="12" t="s">
        <v>80</v>
      </c>
      <c r="AY159" s="149" t="s">
        <v>127</v>
      </c>
    </row>
    <row r="160" spans="2:65" s="13" customFormat="1" ht="11.25">
      <c r="B160" s="154"/>
      <c r="D160" s="144" t="s">
        <v>138</v>
      </c>
      <c r="E160" s="155" t="s">
        <v>1</v>
      </c>
      <c r="F160" s="156" t="s">
        <v>88</v>
      </c>
      <c r="H160" s="157">
        <v>1</v>
      </c>
      <c r="I160" s="158"/>
      <c r="L160" s="154"/>
      <c r="M160" s="159"/>
      <c r="T160" s="160"/>
      <c r="AT160" s="155" t="s">
        <v>138</v>
      </c>
      <c r="AU160" s="155" t="s">
        <v>90</v>
      </c>
      <c r="AV160" s="13" t="s">
        <v>90</v>
      </c>
      <c r="AW160" s="13" t="s">
        <v>36</v>
      </c>
      <c r="AX160" s="13" t="s">
        <v>88</v>
      </c>
      <c r="AY160" s="155" t="s">
        <v>127</v>
      </c>
    </row>
    <row r="161" spans="2:65" s="11" customFormat="1" ht="22.9" customHeight="1">
      <c r="B161" s="119"/>
      <c r="D161" s="120" t="s">
        <v>79</v>
      </c>
      <c r="E161" s="129" t="s">
        <v>987</v>
      </c>
      <c r="F161" s="129" t="s">
        <v>988</v>
      </c>
      <c r="I161" s="122"/>
      <c r="J161" s="130">
        <f>BK161</f>
        <v>0</v>
      </c>
      <c r="L161" s="119"/>
      <c r="M161" s="124"/>
      <c r="P161" s="125">
        <f>SUM(P162:P165)</f>
        <v>0</v>
      </c>
      <c r="R161" s="125">
        <f>SUM(R162:R165)</f>
        <v>0</v>
      </c>
      <c r="T161" s="126">
        <f>SUM(T162:T165)</f>
        <v>0</v>
      </c>
      <c r="AR161" s="120" t="s">
        <v>171</v>
      </c>
      <c r="AT161" s="127" t="s">
        <v>79</v>
      </c>
      <c r="AU161" s="127" t="s">
        <v>88</v>
      </c>
      <c r="AY161" s="120" t="s">
        <v>127</v>
      </c>
      <c r="BK161" s="128">
        <f>SUM(BK162:BK165)</f>
        <v>0</v>
      </c>
    </row>
    <row r="162" spans="2:65" s="1" customFormat="1" ht="16.5" customHeight="1">
      <c r="B162" s="31"/>
      <c r="C162" s="131" t="s">
        <v>202</v>
      </c>
      <c r="D162" s="131" t="s">
        <v>129</v>
      </c>
      <c r="E162" s="132" t="s">
        <v>989</v>
      </c>
      <c r="F162" s="133" t="s">
        <v>990</v>
      </c>
      <c r="G162" s="134" t="s">
        <v>803</v>
      </c>
      <c r="H162" s="135">
        <v>1</v>
      </c>
      <c r="I162" s="136"/>
      <c r="J162" s="137">
        <f>ROUND(I162*H162,2)</f>
        <v>0</v>
      </c>
      <c r="K162" s="133" t="s">
        <v>133</v>
      </c>
      <c r="L162" s="31"/>
      <c r="M162" s="138" t="s">
        <v>1</v>
      </c>
      <c r="N162" s="139" t="s">
        <v>45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958</v>
      </c>
      <c r="AT162" s="142" t="s">
        <v>129</v>
      </c>
      <c r="AU162" s="142" t="s">
        <v>90</v>
      </c>
      <c r="AY162" s="16" t="s">
        <v>127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88</v>
      </c>
      <c r="BK162" s="143">
        <f>ROUND(I162*H162,2)</f>
        <v>0</v>
      </c>
      <c r="BL162" s="16" t="s">
        <v>958</v>
      </c>
      <c r="BM162" s="142" t="s">
        <v>991</v>
      </c>
    </row>
    <row r="163" spans="2:65" s="1" customFormat="1" ht="11.25">
      <c r="B163" s="31"/>
      <c r="D163" s="144" t="s">
        <v>136</v>
      </c>
      <c r="F163" s="145" t="s">
        <v>992</v>
      </c>
      <c r="I163" s="146"/>
      <c r="L163" s="31"/>
      <c r="M163" s="147"/>
      <c r="T163" s="55"/>
      <c r="AT163" s="16" t="s">
        <v>136</v>
      </c>
      <c r="AU163" s="16" t="s">
        <v>90</v>
      </c>
    </row>
    <row r="164" spans="2:65" s="1" customFormat="1" ht="16.5" customHeight="1">
      <c r="B164" s="31"/>
      <c r="C164" s="131" t="s">
        <v>210</v>
      </c>
      <c r="D164" s="131" t="s">
        <v>129</v>
      </c>
      <c r="E164" s="132" t="s">
        <v>993</v>
      </c>
      <c r="F164" s="133" t="s">
        <v>994</v>
      </c>
      <c r="G164" s="134" t="s">
        <v>803</v>
      </c>
      <c r="H164" s="135">
        <v>1</v>
      </c>
      <c r="I164" s="136"/>
      <c r="J164" s="137">
        <f>ROUND(I164*H164,2)</f>
        <v>0</v>
      </c>
      <c r="K164" s="133" t="s">
        <v>133</v>
      </c>
      <c r="L164" s="31"/>
      <c r="M164" s="138" t="s">
        <v>1</v>
      </c>
      <c r="N164" s="139" t="s">
        <v>45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958</v>
      </c>
      <c r="AT164" s="142" t="s">
        <v>129</v>
      </c>
      <c r="AU164" s="142" t="s">
        <v>90</v>
      </c>
      <c r="AY164" s="16" t="s">
        <v>127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88</v>
      </c>
      <c r="BK164" s="143">
        <f>ROUND(I164*H164,2)</f>
        <v>0</v>
      </c>
      <c r="BL164" s="16" t="s">
        <v>958</v>
      </c>
      <c r="BM164" s="142" t="s">
        <v>995</v>
      </c>
    </row>
    <row r="165" spans="2:65" s="1" customFormat="1" ht="11.25">
      <c r="B165" s="31"/>
      <c r="D165" s="144" t="s">
        <v>136</v>
      </c>
      <c r="F165" s="145" t="s">
        <v>996</v>
      </c>
      <c r="I165" s="146"/>
      <c r="L165" s="31"/>
      <c r="M165" s="147"/>
      <c r="T165" s="55"/>
      <c r="AT165" s="16" t="s">
        <v>136</v>
      </c>
      <c r="AU165" s="16" t="s">
        <v>90</v>
      </c>
    </row>
    <row r="166" spans="2:65" s="11" customFormat="1" ht="22.9" customHeight="1">
      <c r="B166" s="119"/>
      <c r="D166" s="120" t="s">
        <v>79</v>
      </c>
      <c r="E166" s="129" t="s">
        <v>997</v>
      </c>
      <c r="F166" s="129" t="s">
        <v>998</v>
      </c>
      <c r="I166" s="122"/>
      <c r="J166" s="130">
        <f>BK166</f>
        <v>0</v>
      </c>
      <c r="L166" s="119"/>
      <c r="M166" s="124"/>
      <c r="P166" s="125">
        <f>SUM(P167:P174)</f>
        <v>0</v>
      </c>
      <c r="R166" s="125">
        <f>SUM(R167:R174)</f>
        <v>0</v>
      </c>
      <c r="T166" s="126">
        <f>SUM(T167:T174)</f>
        <v>0</v>
      </c>
      <c r="AR166" s="120" t="s">
        <v>171</v>
      </c>
      <c r="AT166" s="127" t="s">
        <v>79</v>
      </c>
      <c r="AU166" s="127" t="s">
        <v>88</v>
      </c>
      <c r="AY166" s="120" t="s">
        <v>127</v>
      </c>
      <c r="BK166" s="128">
        <f>SUM(BK167:BK174)</f>
        <v>0</v>
      </c>
    </row>
    <row r="167" spans="2:65" s="1" customFormat="1" ht="16.5" customHeight="1">
      <c r="B167" s="31"/>
      <c r="C167" s="131" t="s">
        <v>216</v>
      </c>
      <c r="D167" s="131" t="s">
        <v>129</v>
      </c>
      <c r="E167" s="132" t="s">
        <v>999</v>
      </c>
      <c r="F167" s="133" t="s">
        <v>1000</v>
      </c>
      <c r="G167" s="134" t="s">
        <v>132</v>
      </c>
      <c r="H167" s="135">
        <v>20800</v>
      </c>
      <c r="I167" s="136"/>
      <c r="J167" s="137">
        <f>ROUND(I167*H167,2)</f>
        <v>0</v>
      </c>
      <c r="K167" s="133" t="s">
        <v>1</v>
      </c>
      <c r="L167" s="31"/>
      <c r="M167" s="138" t="s">
        <v>1</v>
      </c>
      <c r="N167" s="139" t="s">
        <v>45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958</v>
      </c>
      <c r="AT167" s="142" t="s">
        <v>129</v>
      </c>
      <c r="AU167" s="142" t="s">
        <v>90</v>
      </c>
      <c r="AY167" s="16" t="s">
        <v>127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88</v>
      </c>
      <c r="BK167" s="143">
        <f>ROUND(I167*H167,2)</f>
        <v>0</v>
      </c>
      <c r="BL167" s="16" t="s">
        <v>958</v>
      </c>
      <c r="BM167" s="142" t="s">
        <v>1001</v>
      </c>
    </row>
    <row r="168" spans="2:65" s="1" customFormat="1" ht="11.25">
      <c r="B168" s="31"/>
      <c r="D168" s="144" t="s">
        <v>136</v>
      </c>
      <c r="F168" s="145" t="s">
        <v>1002</v>
      </c>
      <c r="I168" s="146"/>
      <c r="L168" s="31"/>
      <c r="M168" s="147"/>
      <c r="T168" s="55"/>
      <c r="AT168" s="16" t="s">
        <v>136</v>
      </c>
      <c r="AU168" s="16" t="s">
        <v>90</v>
      </c>
    </row>
    <row r="169" spans="2:65" s="12" customFormat="1" ht="11.25">
      <c r="B169" s="148"/>
      <c r="D169" s="144" t="s">
        <v>138</v>
      </c>
      <c r="E169" s="149" t="s">
        <v>1</v>
      </c>
      <c r="F169" s="150" t="s">
        <v>1003</v>
      </c>
      <c r="H169" s="149" t="s">
        <v>1</v>
      </c>
      <c r="I169" s="151"/>
      <c r="L169" s="148"/>
      <c r="M169" s="152"/>
      <c r="T169" s="153"/>
      <c r="AT169" s="149" t="s">
        <v>138</v>
      </c>
      <c r="AU169" s="149" t="s">
        <v>90</v>
      </c>
      <c r="AV169" s="12" t="s">
        <v>88</v>
      </c>
      <c r="AW169" s="12" t="s">
        <v>36</v>
      </c>
      <c r="AX169" s="12" t="s">
        <v>80</v>
      </c>
      <c r="AY169" s="149" t="s">
        <v>127</v>
      </c>
    </row>
    <row r="170" spans="2:65" s="12" customFormat="1" ht="11.25">
      <c r="B170" s="148"/>
      <c r="D170" s="144" t="s">
        <v>138</v>
      </c>
      <c r="E170" s="149" t="s">
        <v>1</v>
      </c>
      <c r="F170" s="150" t="s">
        <v>1004</v>
      </c>
      <c r="H170" s="149" t="s">
        <v>1</v>
      </c>
      <c r="I170" s="151"/>
      <c r="L170" s="148"/>
      <c r="M170" s="152"/>
      <c r="T170" s="153"/>
      <c r="AT170" s="149" t="s">
        <v>138</v>
      </c>
      <c r="AU170" s="149" t="s">
        <v>90</v>
      </c>
      <c r="AV170" s="12" t="s">
        <v>88</v>
      </c>
      <c r="AW170" s="12" t="s">
        <v>36</v>
      </c>
      <c r="AX170" s="12" t="s">
        <v>80</v>
      </c>
      <c r="AY170" s="149" t="s">
        <v>127</v>
      </c>
    </row>
    <row r="171" spans="2:65" s="13" customFormat="1" ht="11.25">
      <c r="B171" s="154"/>
      <c r="D171" s="144" t="s">
        <v>138</v>
      </c>
      <c r="E171" s="155" t="s">
        <v>1</v>
      </c>
      <c r="F171" s="156" t="s">
        <v>1005</v>
      </c>
      <c r="H171" s="157">
        <v>19200</v>
      </c>
      <c r="I171" s="158"/>
      <c r="L171" s="154"/>
      <c r="M171" s="159"/>
      <c r="T171" s="160"/>
      <c r="AT171" s="155" t="s">
        <v>138</v>
      </c>
      <c r="AU171" s="155" t="s">
        <v>90</v>
      </c>
      <c r="AV171" s="13" t="s">
        <v>90</v>
      </c>
      <c r="AW171" s="13" t="s">
        <v>36</v>
      </c>
      <c r="AX171" s="13" t="s">
        <v>80</v>
      </c>
      <c r="AY171" s="155" t="s">
        <v>127</v>
      </c>
    </row>
    <row r="172" spans="2:65" s="12" customFormat="1" ht="11.25">
      <c r="B172" s="148"/>
      <c r="D172" s="144" t="s">
        <v>138</v>
      </c>
      <c r="E172" s="149" t="s">
        <v>1</v>
      </c>
      <c r="F172" s="150" t="s">
        <v>1006</v>
      </c>
      <c r="H172" s="149" t="s">
        <v>1</v>
      </c>
      <c r="I172" s="151"/>
      <c r="L172" s="148"/>
      <c r="M172" s="152"/>
      <c r="T172" s="153"/>
      <c r="AT172" s="149" t="s">
        <v>138</v>
      </c>
      <c r="AU172" s="149" t="s">
        <v>90</v>
      </c>
      <c r="AV172" s="12" t="s">
        <v>88</v>
      </c>
      <c r="AW172" s="12" t="s">
        <v>36</v>
      </c>
      <c r="AX172" s="12" t="s">
        <v>80</v>
      </c>
      <c r="AY172" s="149" t="s">
        <v>127</v>
      </c>
    </row>
    <row r="173" spans="2:65" s="13" customFormat="1" ht="11.25">
      <c r="B173" s="154"/>
      <c r="D173" s="144" t="s">
        <v>138</v>
      </c>
      <c r="E173" s="155" t="s">
        <v>1</v>
      </c>
      <c r="F173" s="156" t="s">
        <v>1007</v>
      </c>
      <c r="H173" s="157">
        <v>1600</v>
      </c>
      <c r="I173" s="158"/>
      <c r="L173" s="154"/>
      <c r="M173" s="159"/>
      <c r="T173" s="160"/>
      <c r="AT173" s="155" t="s">
        <v>138</v>
      </c>
      <c r="AU173" s="155" t="s">
        <v>90</v>
      </c>
      <c r="AV173" s="13" t="s">
        <v>90</v>
      </c>
      <c r="AW173" s="13" t="s">
        <v>36</v>
      </c>
      <c r="AX173" s="13" t="s">
        <v>80</v>
      </c>
      <c r="AY173" s="155" t="s">
        <v>127</v>
      </c>
    </row>
    <row r="174" spans="2:65" s="14" customFormat="1" ht="11.25">
      <c r="B174" s="161"/>
      <c r="D174" s="144" t="s">
        <v>138</v>
      </c>
      <c r="E174" s="162" t="s">
        <v>1</v>
      </c>
      <c r="F174" s="163" t="s">
        <v>151</v>
      </c>
      <c r="H174" s="164">
        <v>20800</v>
      </c>
      <c r="I174" s="165"/>
      <c r="L174" s="161"/>
      <c r="M174" s="178"/>
      <c r="N174" s="179"/>
      <c r="O174" s="179"/>
      <c r="P174" s="179"/>
      <c r="Q174" s="179"/>
      <c r="R174" s="179"/>
      <c r="S174" s="179"/>
      <c r="T174" s="180"/>
      <c r="AT174" s="162" t="s">
        <v>138</v>
      </c>
      <c r="AU174" s="162" t="s">
        <v>90</v>
      </c>
      <c r="AV174" s="14" t="s">
        <v>134</v>
      </c>
      <c r="AW174" s="14" t="s">
        <v>36</v>
      </c>
      <c r="AX174" s="14" t="s">
        <v>88</v>
      </c>
      <c r="AY174" s="162" t="s">
        <v>127</v>
      </c>
    </row>
    <row r="175" spans="2:65" s="1" customFormat="1" ht="6.95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31"/>
    </row>
  </sheetData>
  <sheetProtection algorithmName="SHA-512" hashValue="ha45mr3hKaAaMg+PMmZuzLQejVtYciOyRHKt5jz1LtJSicPKQTZguDWxuWgs1bABYqRIx16sNWXjWUMvWlOsgA==" saltValue="y7/C/tfWyupglvJ9nYzHnE0cR62kL1NjhkEwJCvRvndXCprxk3l8MFMlKgbeSslA/14pFxdhqlVhyw5QYMc3Xg==" spinCount="100000" sheet="1" objects="1" scenarios="1" formatColumns="0" formatRows="0" autoFilter="0"/>
  <autoFilter ref="C121:K174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839-01 - IO 01 - Vodovod</vt:lpstr>
      <vt:lpstr>839-10 - VON 01 - Vedlejš...</vt:lpstr>
      <vt:lpstr>'839-01 - IO 01 - Vodovod'!Názvy_tisku</vt:lpstr>
      <vt:lpstr>'839-10 - VON 01 - Vedlejš...'!Názvy_tisku</vt:lpstr>
      <vt:lpstr>'Rekapitulace stavby'!Názvy_tisku</vt:lpstr>
      <vt:lpstr>'839-01 - IO 01 - Vodovod'!Oblast_tisku</vt:lpstr>
      <vt:lpstr>'839-10 - VON 01 -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Fialková Gabriela Ing.</cp:lastModifiedBy>
  <dcterms:created xsi:type="dcterms:W3CDTF">2023-05-17T06:56:39Z</dcterms:created>
  <dcterms:modified xsi:type="dcterms:W3CDTF">2023-09-07T10:42:41Z</dcterms:modified>
</cp:coreProperties>
</file>