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Data\Přelouč\Bratrouchovská\VÝKAZ VÝMĚR\"/>
    </mc:Choice>
  </mc:AlternateContent>
  <xr:revisionPtr revIDLastSave="0" documentId="8_{DB6B06DF-A803-4BA3-9E81-DDA9D1BBC43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Rekapitulace stavby" sheetId="1" r:id="rId1"/>
    <sheet name="820-01 - IO 01 - Vodovod" sheetId="2" r:id="rId2"/>
    <sheet name="820-02 - IO 02 - Kanalizace" sheetId="3" r:id="rId3"/>
    <sheet name="820-10 - VON 01 - Vedlejš..." sheetId="4" r:id="rId4"/>
  </sheets>
  <definedNames>
    <definedName name="_xlnm._FilterDatabase" localSheetId="1" hidden="1">'820-01 - IO 01 - Vodovod'!$C$123:$K$1330</definedName>
    <definedName name="_xlnm._FilterDatabase" localSheetId="2" hidden="1">'820-02 - IO 02 - Kanalizace'!$C$125:$K$936</definedName>
    <definedName name="_xlnm._FilterDatabase" localSheetId="3" hidden="1">'820-10 - VON 01 - Vedlejš...'!$C$121:$K$170</definedName>
    <definedName name="_xlnm.Print_Titles" localSheetId="1">'820-01 - IO 01 - Vodovod'!$123:$123</definedName>
    <definedName name="_xlnm.Print_Titles" localSheetId="2">'820-02 - IO 02 - Kanalizace'!$125:$125</definedName>
    <definedName name="_xlnm.Print_Titles" localSheetId="3">'820-10 - VON 01 - Vedlejš...'!$121:$121</definedName>
    <definedName name="_xlnm.Print_Titles" localSheetId="0">'Rekapitulace stavby'!$92:$92</definedName>
    <definedName name="_xlnm.Print_Area" localSheetId="1">'820-01 - IO 01 - Vodovod'!$C$4:$J$76,'820-01 - IO 01 - Vodovod'!$C$82:$J$105,'820-01 - IO 01 - Vodovod'!$C$111:$K$1330</definedName>
    <definedName name="_xlnm.Print_Area" localSheetId="2">'820-02 - IO 02 - Kanalizace'!$C$4:$J$76,'820-02 - IO 02 - Kanalizace'!$C$82:$J$107,'820-02 - IO 02 - Kanalizace'!$C$113:$K$936</definedName>
    <definedName name="_xlnm.Print_Area" localSheetId="3">'820-10 - VON 01 - Vedlejš...'!$C$4:$J$76,'820-10 - VON 01 - Vedlejš...'!$C$82:$J$103,'820-10 - VON 01 - Vedlejš...'!$C$109:$K$170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67" i="4"/>
  <c r="BH167" i="4"/>
  <c r="BG167" i="4"/>
  <c r="BF167" i="4"/>
  <c r="T167" i="4"/>
  <c r="T166" i="4"/>
  <c r="R167" i="4"/>
  <c r="R166" i="4" s="1"/>
  <c r="P167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T124" i="4"/>
  <c r="R125" i="4"/>
  <c r="R124" i="4" s="1"/>
  <c r="P125" i="4"/>
  <c r="P124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89" i="4"/>
  <c r="E7" i="4"/>
  <c r="E112" i="4" s="1"/>
  <c r="J37" i="3"/>
  <c r="J36" i="3"/>
  <c r="AY96" i="1"/>
  <c r="J35" i="3"/>
  <c r="AX96" i="1" s="1"/>
  <c r="BI935" i="3"/>
  <c r="BH935" i="3"/>
  <c r="BG935" i="3"/>
  <c r="BF935" i="3"/>
  <c r="T935" i="3"/>
  <c r="T934" i="3"/>
  <c r="R935" i="3"/>
  <c r="R934" i="3" s="1"/>
  <c r="P935" i="3"/>
  <c r="P934" i="3"/>
  <c r="BI930" i="3"/>
  <c r="BH930" i="3"/>
  <c r="BG930" i="3"/>
  <c r="BF930" i="3"/>
  <c r="T930" i="3"/>
  <c r="R930" i="3"/>
  <c r="P930" i="3"/>
  <c r="BI926" i="3"/>
  <c r="BH926" i="3"/>
  <c r="BG926" i="3"/>
  <c r="BF926" i="3"/>
  <c r="T926" i="3"/>
  <c r="R926" i="3"/>
  <c r="P926" i="3"/>
  <c r="BI922" i="3"/>
  <c r="BH922" i="3"/>
  <c r="BG922" i="3"/>
  <c r="BF922" i="3"/>
  <c r="T922" i="3"/>
  <c r="R922" i="3"/>
  <c r="P922" i="3"/>
  <c r="BI918" i="3"/>
  <c r="BH918" i="3"/>
  <c r="BG918" i="3"/>
  <c r="BF918" i="3"/>
  <c r="T918" i="3"/>
  <c r="R918" i="3"/>
  <c r="P918" i="3"/>
  <c r="BI916" i="3"/>
  <c r="BH916" i="3"/>
  <c r="BG916" i="3"/>
  <c r="BF916" i="3"/>
  <c r="T916" i="3"/>
  <c r="R916" i="3"/>
  <c r="P916" i="3"/>
  <c r="BI913" i="3"/>
  <c r="BH913" i="3"/>
  <c r="BG913" i="3"/>
  <c r="BF913" i="3"/>
  <c r="T913" i="3"/>
  <c r="R913" i="3"/>
  <c r="P913" i="3"/>
  <c r="BI911" i="3"/>
  <c r="BH911" i="3"/>
  <c r="BG911" i="3"/>
  <c r="BF911" i="3"/>
  <c r="T911" i="3"/>
  <c r="R911" i="3"/>
  <c r="P911" i="3"/>
  <c r="BI905" i="3"/>
  <c r="BH905" i="3"/>
  <c r="BG905" i="3"/>
  <c r="BF905" i="3"/>
  <c r="T905" i="3"/>
  <c r="T904" i="3"/>
  <c r="R905" i="3"/>
  <c r="R904" i="3" s="1"/>
  <c r="P905" i="3"/>
  <c r="P904" i="3"/>
  <c r="BI886" i="3"/>
  <c r="BH886" i="3"/>
  <c r="BG886" i="3"/>
  <c r="BF886" i="3"/>
  <c r="T886" i="3"/>
  <c r="R886" i="3"/>
  <c r="P886" i="3"/>
  <c r="BI878" i="3"/>
  <c r="BH878" i="3"/>
  <c r="BG878" i="3"/>
  <c r="BF878" i="3"/>
  <c r="T878" i="3"/>
  <c r="R878" i="3"/>
  <c r="P878" i="3"/>
  <c r="BI870" i="3"/>
  <c r="BH870" i="3"/>
  <c r="BG870" i="3"/>
  <c r="BF870" i="3"/>
  <c r="T870" i="3"/>
  <c r="R870" i="3"/>
  <c r="P870" i="3"/>
  <c r="BI862" i="3"/>
  <c r="BH862" i="3"/>
  <c r="BG862" i="3"/>
  <c r="BF862" i="3"/>
  <c r="T862" i="3"/>
  <c r="R862" i="3"/>
  <c r="P862" i="3"/>
  <c r="BI854" i="3"/>
  <c r="BH854" i="3"/>
  <c r="BG854" i="3"/>
  <c r="BF854" i="3"/>
  <c r="T854" i="3"/>
  <c r="R854" i="3"/>
  <c r="P854" i="3"/>
  <c r="BI846" i="3"/>
  <c r="BH846" i="3"/>
  <c r="BG846" i="3"/>
  <c r="BF846" i="3"/>
  <c r="T846" i="3"/>
  <c r="R846" i="3"/>
  <c r="P846" i="3"/>
  <c r="BI838" i="3"/>
  <c r="BH838" i="3"/>
  <c r="BG838" i="3"/>
  <c r="BF838" i="3"/>
  <c r="T838" i="3"/>
  <c r="R838" i="3"/>
  <c r="P838" i="3"/>
  <c r="BI830" i="3"/>
  <c r="BH830" i="3"/>
  <c r="BG830" i="3"/>
  <c r="BF830" i="3"/>
  <c r="T830" i="3"/>
  <c r="R830" i="3"/>
  <c r="P830" i="3"/>
  <c r="BI822" i="3"/>
  <c r="BH822" i="3"/>
  <c r="BG822" i="3"/>
  <c r="BF822" i="3"/>
  <c r="T822" i="3"/>
  <c r="R822" i="3"/>
  <c r="P822" i="3"/>
  <c r="BI814" i="3"/>
  <c r="BH814" i="3"/>
  <c r="BG814" i="3"/>
  <c r="BF814" i="3"/>
  <c r="T814" i="3"/>
  <c r="R814" i="3"/>
  <c r="P814" i="3"/>
  <c r="BI806" i="3"/>
  <c r="BH806" i="3"/>
  <c r="BG806" i="3"/>
  <c r="BF806" i="3"/>
  <c r="T806" i="3"/>
  <c r="R806" i="3"/>
  <c r="P806" i="3"/>
  <c r="BI799" i="3"/>
  <c r="BH799" i="3"/>
  <c r="BG799" i="3"/>
  <c r="BF799" i="3"/>
  <c r="T799" i="3"/>
  <c r="R799" i="3"/>
  <c r="P799" i="3"/>
  <c r="BI792" i="3"/>
  <c r="BH792" i="3"/>
  <c r="BG792" i="3"/>
  <c r="BF792" i="3"/>
  <c r="T792" i="3"/>
  <c r="R792" i="3"/>
  <c r="P792" i="3"/>
  <c r="BI783" i="3"/>
  <c r="BH783" i="3"/>
  <c r="BG783" i="3"/>
  <c r="BF783" i="3"/>
  <c r="T783" i="3"/>
  <c r="R783" i="3"/>
  <c r="P783" i="3"/>
  <c r="BI775" i="3"/>
  <c r="BH775" i="3"/>
  <c r="BG775" i="3"/>
  <c r="BF775" i="3"/>
  <c r="T775" i="3"/>
  <c r="R775" i="3"/>
  <c r="P775" i="3"/>
  <c r="BI767" i="3"/>
  <c r="BH767" i="3"/>
  <c r="BG767" i="3"/>
  <c r="BF767" i="3"/>
  <c r="T767" i="3"/>
  <c r="R767" i="3"/>
  <c r="P767" i="3"/>
  <c r="BI761" i="3"/>
  <c r="BH761" i="3"/>
  <c r="BG761" i="3"/>
  <c r="BF761" i="3"/>
  <c r="T761" i="3"/>
  <c r="R761" i="3"/>
  <c r="P761" i="3"/>
  <c r="BI755" i="3"/>
  <c r="BH755" i="3"/>
  <c r="BG755" i="3"/>
  <c r="BF755" i="3"/>
  <c r="T755" i="3"/>
  <c r="R755" i="3"/>
  <c r="P755" i="3"/>
  <c r="BI749" i="3"/>
  <c r="BH749" i="3"/>
  <c r="BG749" i="3"/>
  <c r="BF749" i="3"/>
  <c r="T749" i="3"/>
  <c r="R749" i="3"/>
  <c r="P749" i="3"/>
  <c r="BI743" i="3"/>
  <c r="BH743" i="3"/>
  <c r="BG743" i="3"/>
  <c r="BF743" i="3"/>
  <c r="T743" i="3"/>
  <c r="R743" i="3"/>
  <c r="P743" i="3"/>
  <c r="BI737" i="3"/>
  <c r="BH737" i="3"/>
  <c r="BG737" i="3"/>
  <c r="BF737" i="3"/>
  <c r="T737" i="3"/>
  <c r="R737" i="3"/>
  <c r="P737" i="3"/>
  <c r="BI731" i="3"/>
  <c r="BH731" i="3"/>
  <c r="BG731" i="3"/>
  <c r="BF731" i="3"/>
  <c r="T731" i="3"/>
  <c r="R731" i="3"/>
  <c r="P731" i="3"/>
  <c r="BI721" i="3"/>
  <c r="BH721" i="3"/>
  <c r="BG721" i="3"/>
  <c r="BF721" i="3"/>
  <c r="T721" i="3"/>
  <c r="R721" i="3"/>
  <c r="P721" i="3"/>
  <c r="BI711" i="3"/>
  <c r="BH711" i="3"/>
  <c r="BG711" i="3"/>
  <c r="BF711" i="3"/>
  <c r="T711" i="3"/>
  <c r="R711" i="3"/>
  <c r="P711" i="3"/>
  <c r="BI704" i="3"/>
  <c r="BH704" i="3"/>
  <c r="BG704" i="3"/>
  <c r="BF704" i="3"/>
  <c r="T704" i="3"/>
  <c r="R704" i="3"/>
  <c r="P704" i="3"/>
  <c r="BI698" i="3"/>
  <c r="BH698" i="3"/>
  <c r="BG698" i="3"/>
  <c r="BF698" i="3"/>
  <c r="T698" i="3"/>
  <c r="R698" i="3"/>
  <c r="P698" i="3"/>
  <c r="BI691" i="3"/>
  <c r="BH691" i="3"/>
  <c r="BG691" i="3"/>
  <c r="BF691" i="3"/>
  <c r="T691" i="3"/>
  <c r="R691" i="3"/>
  <c r="P691" i="3"/>
  <c r="BI685" i="3"/>
  <c r="BH685" i="3"/>
  <c r="BG685" i="3"/>
  <c r="BF685" i="3"/>
  <c r="T685" i="3"/>
  <c r="R685" i="3"/>
  <c r="P685" i="3"/>
  <c r="BI678" i="3"/>
  <c r="BH678" i="3"/>
  <c r="BG678" i="3"/>
  <c r="BF678" i="3"/>
  <c r="T678" i="3"/>
  <c r="R678" i="3"/>
  <c r="P678" i="3"/>
  <c r="BI672" i="3"/>
  <c r="BH672" i="3"/>
  <c r="BG672" i="3"/>
  <c r="BF672" i="3"/>
  <c r="T672" i="3"/>
  <c r="R672" i="3"/>
  <c r="P672" i="3"/>
  <c r="BI666" i="3"/>
  <c r="BH666" i="3"/>
  <c r="BG666" i="3"/>
  <c r="BF666" i="3"/>
  <c r="T666" i="3"/>
  <c r="R666" i="3"/>
  <c r="P666" i="3"/>
  <c r="BI660" i="3"/>
  <c r="BH660" i="3"/>
  <c r="BG660" i="3"/>
  <c r="BF660" i="3"/>
  <c r="T660" i="3"/>
  <c r="R660" i="3"/>
  <c r="P660" i="3"/>
  <c r="BI654" i="3"/>
  <c r="BH654" i="3"/>
  <c r="BG654" i="3"/>
  <c r="BF654" i="3"/>
  <c r="T654" i="3"/>
  <c r="R654" i="3"/>
  <c r="P654" i="3"/>
  <c r="BI648" i="3"/>
  <c r="BH648" i="3"/>
  <c r="BG648" i="3"/>
  <c r="BF648" i="3"/>
  <c r="T648" i="3"/>
  <c r="R648" i="3"/>
  <c r="P648" i="3"/>
  <c r="BI642" i="3"/>
  <c r="BH642" i="3"/>
  <c r="BG642" i="3"/>
  <c r="BF642" i="3"/>
  <c r="T642" i="3"/>
  <c r="R642" i="3"/>
  <c r="P642" i="3"/>
  <c r="BI632" i="3"/>
  <c r="BH632" i="3"/>
  <c r="BG632" i="3"/>
  <c r="BF632" i="3"/>
  <c r="T632" i="3"/>
  <c r="R632" i="3"/>
  <c r="P632" i="3"/>
  <c r="BI624" i="3"/>
  <c r="BH624" i="3"/>
  <c r="BG624" i="3"/>
  <c r="BF624" i="3"/>
  <c r="T624" i="3"/>
  <c r="R624" i="3"/>
  <c r="P624" i="3"/>
  <c r="BI618" i="3"/>
  <c r="BH618" i="3"/>
  <c r="BG618" i="3"/>
  <c r="BF618" i="3"/>
  <c r="T618" i="3"/>
  <c r="R618" i="3"/>
  <c r="P618" i="3"/>
  <c r="BI612" i="3"/>
  <c r="BH612" i="3"/>
  <c r="BG612" i="3"/>
  <c r="BF612" i="3"/>
  <c r="T612" i="3"/>
  <c r="R612" i="3"/>
  <c r="P612" i="3"/>
  <c r="BI606" i="3"/>
  <c r="BH606" i="3"/>
  <c r="BG606" i="3"/>
  <c r="BF606" i="3"/>
  <c r="T606" i="3"/>
  <c r="R606" i="3"/>
  <c r="P606" i="3"/>
  <c r="BI589" i="3"/>
  <c r="BH589" i="3"/>
  <c r="BG589" i="3"/>
  <c r="BF589" i="3"/>
  <c r="T589" i="3"/>
  <c r="R589" i="3"/>
  <c r="P589" i="3"/>
  <c r="BI573" i="3"/>
  <c r="BH573" i="3"/>
  <c r="BG573" i="3"/>
  <c r="BF573" i="3"/>
  <c r="T573" i="3"/>
  <c r="R573" i="3"/>
  <c r="P573" i="3"/>
  <c r="BI557" i="3"/>
  <c r="BH557" i="3"/>
  <c r="BG557" i="3"/>
  <c r="BF557" i="3"/>
  <c r="T557" i="3"/>
  <c r="R557" i="3"/>
  <c r="P557" i="3"/>
  <c r="BI541" i="3"/>
  <c r="BH541" i="3"/>
  <c r="BG541" i="3"/>
  <c r="BF541" i="3"/>
  <c r="T541" i="3"/>
  <c r="R541" i="3"/>
  <c r="P541" i="3"/>
  <c r="BI530" i="3"/>
  <c r="BH530" i="3"/>
  <c r="BG530" i="3"/>
  <c r="BF530" i="3"/>
  <c r="T530" i="3"/>
  <c r="R530" i="3"/>
  <c r="P530" i="3"/>
  <c r="BI522" i="3"/>
  <c r="BH522" i="3"/>
  <c r="BG522" i="3"/>
  <c r="BF522" i="3"/>
  <c r="T522" i="3"/>
  <c r="R522" i="3"/>
  <c r="P522" i="3"/>
  <c r="BI513" i="3"/>
  <c r="BH513" i="3"/>
  <c r="BG513" i="3"/>
  <c r="BF513" i="3"/>
  <c r="T513" i="3"/>
  <c r="R513" i="3"/>
  <c r="P513" i="3"/>
  <c r="BI505" i="3"/>
  <c r="BH505" i="3"/>
  <c r="BG505" i="3"/>
  <c r="BF505" i="3"/>
  <c r="T505" i="3"/>
  <c r="R505" i="3"/>
  <c r="P505" i="3"/>
  <c r="BI497" i="3"/>
  <c r="BH497" i="3"/>
  <c r="BG497" i="3"/>
  <c r="BF497" i="3"/>
  <c r="T497" i="3"/>
  <c r="R497" i="3"/>
  <c r="P497" i="3"/>
  <c r="BI489" i="3"/>
  <c r="BH489" i="3"/>
  <c r="BG489" i="3"/>
  <c r="BF489" i="3"/>
  <c r="T489" i="3"/>
  <c r="R489" i="3"/>
  <c r="P489" i="3"/>
  <c r="BI483" i="3"/>
  <c r="BH483" i="3"/>
  <c r="BG483" i="3"/>
  <c r="BF483" i="3"/>
  <c r="T483" i="3"/>
  <c r="R483" i="3"/>
  <c r="P483" i="3"/>
  <c r="BI475" i="3"/>
  <c r="BH475" i="3"/>
  <c r="BG475" i="3"/>
  <c r="BF475" i="3"/>
  <c r="T475" i="3"/>
  <c r="R475" i="3"/>
  <c r="P475" i="3"/>
  <c r="BI467" i="3"/>
  <c r="BH467" i="3"/>
  <c r="BG467" i="3"/>
  <c r="BF467" i="3"/>
  <c r="T467" i="3"/>
  <c r="R467" i="3"/>
  <c r="P467" i="3"/>
  <c r="BI459" i="3"/>
  <c r="BH459" i="3"/>
  <c r="BG459" i="3"/>
  <c r="BF459" i="3"/>
  <c r="T459" i="3"/>
  <c r="R459" i="3"/>
  <c r="P459" i="3"/>
  <c r="BI445" i="3"/>
  <c r="BH445" i="3"/>
  <c r="BG445" i="3"/>
  <c r="BF445" i="3"/>
  <c r="T445" i="3"/>
  <c r="R445" i="3"/>
  <c r="P445" i="3"/>
  <c r="BI426" i="3"/>
  <c r="BH426" i="3"/>
  <c r="BG426" i="3"/>
  <c r="BF426" i="3"/>
  <c r="T426" i="3"/>
  <c r="R426" i="3"/>
  <c r="P426" i="3"/>
  <c r="BI406" i="3"/>
  <c r="BH406" i="3"/>
  <c r="BG406" i="3"/>
  <c r="BF406" i="3"/>
  <c r="T406" i="3"/>
  <c r="T405" i="3" s="1"/>
  <c r="R406" i="3"/>
  <c r="R405" i="3" s="1"/>
  <c r="P406" i="3"/>
  <c r="P405" i="3" s="1"/>
  <c r="BI387" i="3"/>
  <c r="BH387" i="3"/>
  <c r="BG387" i="3"/>
  <c r="BF387" i="3"/>
  <c r="T387" i="3"/>
  <c r="T386" i="3"/>
  <c r="R387" i="3"/>
  <c r="R386" i="3" s="1"/>
  <c r="P387" i="3"/>
  <c r="P386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0" i="3"/>
  <c r="BH360" i="3"/>
  <c r="BG360" i="3"/>
  <c r="BF360" i="3"/>
  <c r="T360" i="3"/>
  <c r="R360" i="3"/>
  <c r="P360" i="3"/>
  <c r="BI357" i="3"/>
  <c r="BH357" i="3"/>
  <c r="BG357" i="3"/>
  <c r="BF357" i="3"/>
  <c r="T357" i="3"/>
  <c r="R357" i="3"/>
  <c r="P357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13" i="3"/>
  <c r="BH313" i="3"/>
  <c r="BG313" i="3"/>
  <c r="BF313" i="3"/>
  <c r="T313" i="3"/>
  <c r="R313" i="3"/>
  <c r="P313" i="3"/>
  <c r="BI295" i="3"/>
  <c r="BH295" i="3"/>
  <c r="BG295" i="3"/>
  <c r="BF295" i="3"/>
  <c r="T295" i="3"/>
  <c r="R295" i="3"/>
  <c r="P295" i="3"/>
  <c r="BI277" i="3"/>
  <c r="BH277" i="3"/>
  <c r="BG277" i="3"/>
  <c r="BF277" i="3"/>
  <c r="T277" i="3"/>
  <c r="R277" i="3"/>
  <c r="P277" i="3"/>
  <c r="BI259" i="3"/>
  <c r="BH259" i="3"/>
  <c r="BG259" i="3"/>
  <c r="BF259" i="3"/>
  <c r="T259" i="3"/>
  <c r="R259" i="3"/>
  <c r="P259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07" i="3"/>
  <c r="BH207" i="3"/>
  <c r="BG207" i="3"/>
  <c r="BF207" i="3"/>
  <c r="T207" i="3"/>
  <c r="R207" i="3"/>
  <c r="P207" i="3"/>
  <c r="BI193" i="3"/>
  <c r="BH193" i="3"/>
  <c r="BG193" i="3"/>
  <c r="BF193" i="3"/>
  <c r="T193" i="3"/>
  <c r="R193" i="3"/>
  <c r="P193" i="3"/>
  <c r="BI185" i="3"/>
  <c r="BH185" i="3"/>
  <c r="BG185" i="3"/>
  <c r="BF185" i="3"/>
  <c r="T185" i="3"/>
  <c r="R185" i="3"/>
  <c r="P185" i="3"/>
  <c r="BI177" i="3"/>
  <c r="BH177" i="3"/>
  <c r="BG177" i="3"/>
  <c r="BF177" i="3"/>
  <c r="T177" i="3"/>
  <c r="R177" i="3"/>
  <c r="P177" i="3"/>
  <c r="BI161" i="3"/>
  <c r="BH161" i="3"/>
  <c r="BG161" i="3"/>
  <c r="BF161" i="3"/>
  <c r="T161" i="3"/>
  <c r="R161" i="3"/>
  <c r="P161" i="3"/>
  <c r="BI145" i="3"/>
  <c r="BH145" i="3"/>
  <c r="BG145" i="3"/>
  <c r="BF145" i="3"/>
  <c r="T145" i="3"/>
  <c r="R145" i="3"/>
  <c r="P145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120" i="3" s="1"/>
  <c r="E7" i="3"/>
  <c r="E116" i="3"/>
  <c r="J37" i="2"/>
  <c r="J36" i="2"/>
  <c r="AY95" i="1"/>
  <c r="J35" i="2"/>
  <c r="AX95" i="1"/>
  <c r="BI1327" i="2"/>
  <c r="BH1327" i="2"/>
  <c r="BG1327" i="2"/>
  <c r="BF1327" i="2"/>
  <c r="T1327" i="2"/>
  <c r="R1327" i="2"/>
  <c r="P1327" i="2"/>
  <c r="BI1323" i="2"/>
  <c r="BH1323" i="2"/>
  <c r="BG1323" i="2"/>
  <c r="BF1323" i="2"/>
  <c r="T1323" i="2"/>
  <c r="R1323" i="2"/>
  <c r="P1323" i="2"/>
  <c r="BI1319" i="2"/>
  <c r="BH1319" i="2"/>
  <c r="BG1319" i="2"/>
  <c r="BF1319" i="2"/>
  <c r="T1319" i="2"/>
  <c r="R1319" i="2"/>
  <c r="P1319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5" i="2"/>
  <c r="BH1305" i="2"/>
  <c r="BG1305" i="2"/>
  <c r="BF1305" i="2"/>
  <c r="T1305" i="2"/>
  <c r="T1304" i="2"/>
  <c r="R1305" i="2"/>
  <c r="R1304" i="2" s="1"/>
  <c r="P1305" i="2"/>
  <c r="P1304" i="2"/>
  <c r="BI1294" i="2"/>
  <c r="BH1294" i="2"/>
  <c r="BG1294" i="2"/>
  <c r="BF1294" i="2"/>
  <c r="T1294" i="2"/>
  <c r="R1294" i="2"/>
  <c r="P1294" i="2"/>
  <c r="BI1284" i="2"/>
  <c r="BH1284" i="2"/>
  <c r="BG1284" i="2"/>
  <c r="BF1284" i="2"/>
  <c r="T1284" i="2"/>
  <c r="R1284" i="2"/>
  <c r="P1284" i="2"/>
  <c r="BI1274" i="2"/>
  <c r="BH1274" i="2"/>
  <c r="BG1274" i="2"/>
  <c r="BF1274" i="2"/>
  <c r="T1274" i="2"/>
  <c r="R1274" i="2"/>
  <c r="P1274" i="2"/>
  <c r="BI1268" i="2"/>
  <c r="BH1268" i="2"/>
  <c r="BG1268" i="2"/>
  <c r="BF1268" i="2"/>
  <c r="T1268" i="2"/>
  <c r="R1268" i="2"/>
  <c r="P1268" i="2"/>
  <c r="BI1262" i="2"/>
  <c r="BH1262" i="2"/>
  <c r="BG1262" i="2"/>
  <c r="BF1262" i="2"/>
  <c r="T1262" i="2"/>
  <c r="R1262" i="2"/>
  <c r="P1262" i="2"/>
  <c r="BI1257" i="2"/>
  <c r="BH1257" i="2"/>
  <c r="BG1257" i="2"/>
  <c r="BF1257" i="2"/>
  <c r="T1257" i="2"/>
  <c r="R1257" i="2"/>
  <c r="P1257" i="2"/>
  <c r="BI1243" i="2"/>
  <c r="BH1243" i="2"/>
  <c r="BG1243" i="2"/>
  <c r="BF1243" i="2"/>
  <c r="T1243" i="2"/>
  <c r="R1243" i="2"/>
  <c r="P1243" i="2"/>
  <c r="BI1229" i="2"/>
  <c r="BH1229" i="2"/>
  <c r="BG1229" i="2"/>
  <c r="BF1229" i="2"/>
  <c r="T1229" i="2"/>
  <c r="R1229" i="2"/>
  <c r="P1229" i="2"/>
  <c r="BI1215" i="2"/>
  <c r="BH1215" i="2"/>
  <c r="BG1215" i="2"/>
  <c r="BF1215" i="2"/>
  <c r="T1215" i="2"/>
  <c r="R1215" i="2"/>
  <c r="P1215" i="2"/>
  <c r="BI1201" i="2"/>
  <c r="BH1201" i="2"/>
  <c r="BG1201" i="2"/>
  <c r="BF1201" i="2"/>
  <c r="T1201" i="2"/>
  <c r="R1201" i="2"/>
  <c r="P1201" i="2"/>
  <c r="BI1195" i="2"/>
  <c r="BH1195" i="2"/>
  <c r="BG1195" i="2"/>
  <c r="BF1195" i="2"/>
  <c r="T1195" i="2"/>
  <c r="R1195" i="2"/>
  <c r="P1195" i="2"/>
  <c r="BI1189" i="2"/>
  <c r="BH1189" i="2"/>
  <c r="BG1189" i="2"/>
  <c r="BF1189" i="2"/>
  <c r="T1189" i="2"/>
  <c r="R1189" i="2"/>
  <c r="P1189" i="2"/>
  <c r="BI1183" i="2"/>
  <c r="BH1183" i="2"/>
  <c r="BG1183" i="2"/>
  <c r="BF1183" i="2"/>
  <c r="T1183" i="2"/>
  <c r="R1183" i="2"/>
  <c r="P1183" i="2"/>
  <c r="BI1171" i="2"/>
  <c r="BH1171" i="2"/>
  <c r="BG1171" i="2"/>
  <c r="BF1171" i="2"/>
  <c r="T1171" i="2"/>
  <c r="R1171" i="2"/>
  <c r="P1171" i="2"/>
  <c r="BI1159" i="2"/>
  <c r="BH1159" i="2"/>
  <c r="BG1159" i="2"/>
  <c r="BF1159" i="2"/>
  <c r="T1159" i="2"/>
  <c r="R1159" i="2"/>
  <c r="P1159" i="2"/>
  <c r="BI1147" i="2"/>
  <c r="BH1147" i="2"/>
  <c r="BG1147" i="2"/>
  <c r="BF1147" i="2"/>
  <c r="T1147" i="2"/>
  <c r="R1147" i="2"/>
  <c r="P1147" i="2"/>
  <c r="BI1141" i="2"/>
  <c r="BH1141" i="2"/>
  <c r="BG1141" i="2"/>
  <c r="BF1141" i="2"/>
  <c r="T1141" i="2"/>
  <c r="R1141" i="2"/>
  <c r="P1141" i="2"/>
  <c r="BI1135" i="2"/>
  <c r="BH1135" i="2"/>
  <c r="BG1135" i="2"/>
  <c r="BF1135" i="2"/>
  <c r="T1135" i="2"/>
  <c r="R1135" i="2"/>
  <c r="P1135" i="2"/>
  <c r="BI1129" i="2"/>
  <c r="BH1129" i="2"/>
  <c r="BG1129" i="2"/>
  <c r="BF1129" i="2"/>
  <c r="T1129" i="2"/>
  <c r="R1129" i="2"/>
  <c r="P1129" i="2"/>
  <c r="BI1121" i="2"/>
  <c r="BH1121" i="2"/>
  <c r="BG1121" i="2"/>
  <c r="BF1121" i="2"/>
  <c r="T1121" i="2"/>
  <c r="R1121" i="2"/>
  <c r="P1121" i="2"/>
  <c r="BI1115" i="2"/>
  <c r="BH1115" i="2"/>
  <c r="BG1115" i="2"/>
  <c r="BF1115" i="2"/>
  <c r="T1115" i="2"/>
  <c r="R1115" i="2"/>
  <c r="P1115" i="2"/>
  <c r="BI1103" i="2"/>
  <c r="BH1103" i="2"/>
  <c r="BG1103" i="2"/>
  <c r="BF1103" i="2"/>
  <c r="T1103" i="2"/>
  <c r="R1103" i="2"/>
  <c r="P1103" i="2"/>
  <c r="BI1095" i="2"/>
  <c r="BH1095" i="2"/>
  <c r="BG1095" i="2"/>
  <c r="BF1095" i="2"/>
  <c r="T1095" i="2"/>
  <c r="R1095" i="2"/>
  <c r="P1095" i="2"/>
  <c r="BI1087" i="2"/>
  <c r="BH1087" i="2"/>
  <c r="BG1087" i="2"/>
  <c r="BF1087" i="2"/>
  <c r="T1087" i="2"/>
  <c r="R1087" i="2"/>
  <c r="P1087" i="2"/>
  <c r="BI1073" i="2"/>
  <c r="BH1073" i="2"/>
  <c r="BG1073" i="2"/>
  <c r="BF1073" i="2"/>
  <c r="T1073" i="2"/>
  <c r="R1073" i="2"/>
  <c r="P1073" i="2"/>
  <c r="BI1064" i="2"/>
  <c r="BH1064" i="2"/>
  <c r="BG1064" i="2"/>
  <c r="BF1064" i="2"/>
  <c r="T1064" i="2"/>
  <c r="R1064" i="2"/>
  <c r="P1064" i="2"/>
  <c r="BI1058" i="2"/>
  <c r="BH1058" i="2"/>
  <c r="BG1058" i="2"/>
  <c r="BF1058" i="2"/>
  <c r="T1058" i="2"/>
  <c r="R1058" i="2"/>
  <c r="P1058" i="2"/>
  <c r="BI1052" i="2"/>
  <c r="BH1052" i="2"/>
  <c r="BG1052" i="2"/>
  <c r="BF1052" i="2"/>
  <c r="T1052" i="2"/>
  <c r="R1052" i="2"/>
  <c r="P1052" i="2"/>
  <c r="BI1046" i="2"/>
  <c r="BH1046" i="2"/>
  <c r="BG1046" i="2"/>
  <c r="BF1046" i="2"/>
  <c r="T1046" i="2"/>
  <c r="R1046" i="2"/>
  <c r="P1046" i="2"/>
  <c r="BI1040" i="2"/>
  <c r="BH1040" i="2"/>
  <c r="BG1040" i="2"/>
  <c r="BF1040" i="2"/>
  <c r="T1040" i="2"/>
  <c r="R1040" i="2"/>
  <c r="P1040" i="2"/>
  <c r="BI1034" i="2"/>
  <c r="BH1034" i="2"/>
  <c r="BG1034" i="2"/>
  <c r="BF1034" i="2"/>
  <c r="T1034" i="2"/>
  <c r="R1034" i="2"/>
  <c r="P1034" i="2"/>
  <c r="BI1028" i="2"/>
  <c r="BH1028" i="2"/>
  <c r="BG1028" i="2"/>
  <c r="BF1028" i="2"/>
  <c r="T1028" i="2"/>
  <c r="R1028" i="2"/>
  <c r="P1028" i="2"/>
  <c r="BI1022" i="2"/>
  <c r="BH1022" i="2"/>
  <c r="BG1022" i="2"/>
  <c r="BF1022" i="2"/>
  <c r="T1022" i="2"/>
  <c r="R1022" i="2"/>
  <c r="P1022" i="2"/>
  <c r="BI1017" i="2"/>
  <c r="BH1017" i="2"/>
  <c r="BG1017" i="2"/>
  <c r="BF1017" i="2"/>
  <c r="T1017" i="2"/>
  <c r="R1017" i="2"/>
  <c r="P1017" i="2"/>
  <c r="BI1005" i="2"/>
  <c r="BH1005" i="2"/>
  <c r="BG1005" i="2"/>
  <c r="BF1005" i="2"/>
  <c r="T1005" i="2"/>
  <c r="R1005" i="2"/>
  <c r="P1005" i="2"/>
  <c r="BI993" i="2"/>
  <c r="BH993" i="2"/>
  <c r="BG993" i="2"/>
  <c r="BF993" i="2"/>
  <c r="T993" i="2"/>
  <c r="R993" i="2"/>
  <c r="P993" i="2"/>
  <c r="BI981" i="2"/>
  <c r="BH981" i="2"/>
  <c r="BG981" i="2"/>
  <c r="BF981" i="2"/>
  <c r="T981" i="2"/>
  <c r="R981" i="2"/>
  <c r="P981" i="2"/>
  <c r="BI975" i="2"/>
  <c r="BH975" i="2"/>
  <c r="BG975" i="2"/>
  <c r="BF975" i="2"/>
  <c r="T975" i="2"/>
  <c r="R975" i="2"/>
  <c r="P975" i="2"/>
  <c r="BI969" i="2"/>
  <c r="BH969" i="2"/>
  <c r="BG969" i="2"/>
  <c r="BF969" i="2"/>
  <c r="T969" i="2"/>
  <c r="R969" i="2"/>
  <c r="P969" i="2"/>
  <c r="BI963" i="2"/>
  <c r="BH963" i="2"/>
  <c r="BG963" i="2"/>
  <c r="BF963" i="2"/>
  <c r="T963" i="2"/>
  <c r="R963" i="2"/>
  <c r="P963" i="2"/>
  <c r="BI957" i="2"/>
  <c r="BH957" i="2"/>
  <c r="BG957" i="2"/>
  <c r="BF957" i="2"/>
  <c r="T957" i="2"/>
  <c r="R957" i="2"/>
  <c r="P957" i="2"/>
  <c r="BI951" i="2"/>
  <c r="BH951" i="2"/>
  <c r="BG951" i="2"/>
  <c r="BF951" i="2"/>
  <c r="T951" i="2"/>
  <c r="R951" i="2"/>
  <c r="P951" i="2"/>
  <c r="BI945" i="2"/>
  <c r="BH945" i="2"/>
  <c r="BG945" i="2"/>
  <c r="BF945" i="2"/>
  <c r="T945" i="2"/>
  <c r="R945" i="2"/>
  <c r="P945" i="2"/>
  <c r="BI940" i="2"/>
  <c r="BH940" i="2"/>
  <c r="BG940" i="2"/>
  <c r="BF940" i="2"/>
  <c r="T940" i="2"/>
  <c r="R940" i="2"/>
  <c r="P940" i="2"/>
  <c r="BI934" i="2"/>
  <c r="BH934" i="2"/>
  <c r="BG934" i="2"/>
  <c r="BF934" i="2"/>
  <c r="T934" i="2"/>
  <c r="R934" i="2"/>
  <c r="P934" i="2"/>
  <c r="BI926" i="2"/>
  <c r="BH926" i="2"/>
  <c r="BG926" i="2"/>
  <c r="BF926" i="2"/>
  <c r="T926" i="2"/>
  <c r="R926" i="2"/>
  <c r="P926" i="2"/>
  <c r="BI918" i="2"/>
  <c r="BH918" i="2"/>
  <c r="BG918" i="2"/>
  <c r="BF918" i="2"/>
  <c r="T918" i="2"/>
  <c r="R918" i="2"/>
  <c r="P918" i="2"/>
  <c r="BI910" i="2"/>
  <c r="BH910" i="2"/>
  <c r="BG910" i="2"/>
  <c r="BF910" i="2"/>
  <c r="T910" i="2"/>
  <c r="R910" i="2"/>
  <c r="P910" i="2"/>
  <c r="BI905" i="2"/>
  <c r="BH905" i="2"/>
  <c r="BG905" i="2"/>
  <c r="BF905" i="2"/>
  <c r="T905" i="2"/>
  <c r="R905" i="2"/>
  <c r="P905" i="2"/>
  <c r="BI900" i="2"/>
  <c r="BH900" i="2"/>
  <c r="BG900" i="2"/>
  <c r="BF900" i="2"/>
  <c r="T900" i="2"/>
  <c r="R900" i="2"/>
  <c r="P900" i="2"/>
  <c r="BI895" i="2"/>
  <c r="BH895" i="2"/>
  <c r="BG895" i="2"/>
  <c r="BF895" i="2"/>
  <c r="T895" i="2"/>
  <c r="R895" i="2"/>
  <c r="P895" i="2"/>
  <c r="BI889" i="2"/>
  <c r="BH889" i="2"/>
  <c r="BG889" i="2"/>
  <c r="BF889" i="2"/>
  <c r="T889" i="2"/>
  <c r="R889" i="2"/>
  <c r="P889" i="2"/>
  <c r="BI883" i="2"/>
  <c r="BH883" i="2"/>
  <c r="BG883" i="2"/>
  <c r="BF883" i="2"/>
  <c r="T883" i="2"/>
  <c r="R883" i="2"/>
  <c r="P883" i="2"/>
  <c r="BI877" i="2"/>
  <c r="BH877" i="2"/>
  <c r="BG877" i="2"/>
  <c r="BF877" i="2"/>
  <c r="T877" i="2"/>
  <c r="R877" i="2"/>
  <c r="P877" i="2"/>
  <c r="BI871" i="2"/>
  <c r="BH871" i="2"/>
  <c r="BG871" i="2"/>
  <c r="BF871" i="2"/>
  <c r="T871" i="2"/>
  <c r="R871" i="2"/>
  <c r="P871" i="2"/>
  <c r="BI865" i="2"/>
  <c r="BH865" i="2"/>
  <c r="BG865" i="2"/>
  <c r="BF865" i="2"/>
  <c r="T865" i="2"/>
  <c r="R865" i="2"/>
  <c r="P865" i="2"/>
  <c r="BI859" i="2"/>
  <c r="BH859" i="2"/>
  <c r="BG859" i="2"/>
  <c r="BF859" i="2"/>
  <c r="T859" i="2"/>
  <c r="R859" i="2"/>
  <c r="P859" i="2"/>
  <c r="BI853" i="2"/>
  <c r="BH853" i="2"/>
  <c r="BG853" i="2"/>
  <c r="BF853" i="2"/>
  <c r="T853" i="2"/>
  <c r="R853" i="2"/>
  <c r="P853" i="2"/>
  <c r="BI847" i="2"/>
  <c r="BH847" i="2"/>
  <c r="BG847" i="2"/>
  <c r="BF847" i="2"/>
  <c r="T847" i="2"/>
  <c r="R847" i="2"/>
  <c r="P847" i="2"/>
  <c r="BI841" i="2"/>
  <c r="BH841" i="2"/>
  <c r="BG841" i="2"/>
  <c r="BF841" i="2"/>
  <c r="T841" i="2"/>
  <c r="R841" i="2"/>
  <c r="P841" i="2"/>
  <c r="BI833" i="2"/>
  <c r="BH833" i="2"/>
  <c r="BG833" i="2"/>
  <c r="BF833" i="2"/>
  <c r="T833" i="2"/>
  <c r="R833" i="2"/>
  <c r="P833" i="2"/>
  <c r="BI825" i="2"/>
  <c r="BH825" i="2"/>
  <c r="BG825" i="2"/>
  <c r="BF825" i="2"/>
  <c r="T825" i="2"/>
  <c r="R825" i="2"/>
  <c r="P825" i="2"/>
  <c r="BI813" i="2"/>
  <c r="BH813" i="2"/>
  <c r="BG813" i="2"/>
  <c r="BF813" i="2"/>
  <c r="T813" i="2"/>
  <c r="R813" i="2"/>
  <c r="P813" i="2"/>
  <c r="BI801" i="2"/>
  <c r="BH801" i="2"/>
  <c r="BG801" i="2"/>
  <c r="BF801" i="2"/>
  <c r="T801" i="2"/>
  <c r="R801" i="2"/>
  <c r="P801" i="2"/>
  <c r="BI789" i="2"/>
  <c r="BH789" i="2"/>
  <c r="BG789" i="2"/>
  <c r="BF789" i="2"/>
  <c r="T789" i="2"/>
  <c r="R789" i="2"/>
  <c r="P789" i="2"/>
  <c r="BI781" i="2"/>
  <c r="BH781" i="2"/>
  <c r="BG781" i="2"/>
  <c r="BF781" i="2"/>
  <c r="T781" i="2"/>
  <c r="R781" i="2"/>
  <c r="P781" i="2"/>
  <c r="BI773" i="2"/>
  <c r="BH773" i="2"/>
  <c r="BG773" i="2"/>
  <c r="BF773" i="2"/>
  <c r="T773" i="2"/>
  <c r="R773" i="2"/>
  <c r="P773" i="2"/>
  <c r="BI765" i="2"/>
  <c r="BH765" i="2"/>
  <c r="BG765" i="2"/>
  <c r="BF765" i="2"/>
  <c r="T765" i="2"/>
  <c r="R765" i="2"/>
  <c r="P765" i="2"/>
  <c r="BI758" i="2"/>
  <c r="BH758" i="2"/>
  <c r="BG758" i="2"/>
  <c r="BF758" i="2"/>
  <c r="T758" i="2"/>
  <c r="R758" i="2"/>
  <c r="P758" i="2"/>
  <c r="BI752" i="2"/>
  <c r="BH752" i="2"/>
  <c r="BG752" i="2"/>
  <c r="BF752" i="2"/>
  <c r="T752" i="2"/>
  <c r="R752" i="2"/>
  <c r="P752" i="2"/>
  <c r="BI745" i="2"/>
  <c r="BH745" i="2"/>
  <c r="BG745" i="2"/>
  <c r="BF745" i="2"/>
  <c r="T745" i="2"/>
  <c r="R745" i="2"/>
  <c r="P745" i="2"/>
  <c r="BI739" i="2"/>
  <c r="BH739" i="2"/>
  <c r="BG739" i="2"/>
  <c r="BF739" i="2"/>
  <c r="T739" i="2"/>
  <c r="R739" i="2"/>
  <c r="P739" i="2"/>
  <c r="BI726" i="2"/>
  <c r="BH726" i="2"/>
  <c r="BG726" i="2"/>
  <c r="BF726" i="2"/>
  <c r="T726" i="2"/>
  <c r="R726" i="2"/>
  <c r="P726" i="2"/>
  <c r="BI714" i="2"/>
  <c r="BH714" i="2"/>
  <c r="BG714" i="2"/>
  <c r="BF714" i="2"/>
  <c r="T714" i="2"/>
  <c r="R714" i="2"/>
  <c r="P714" i="2"/>
  <c r="BI708" i="2"/>
  <c r="BH708" i="2"/>
  <c r="BG708" i="2"/>
  <c r="BF708" i="2"/>
  <c r="T708" i="2"/>
  <c r="R708" i="2"/>
  <c r="P708" i="2"/>
  <c r="BI703" i="2"/>
  <c r="BH703" i="2"/>
  <c r="BG703" i="2"/>
  <c r="BF703" i="2"/>
  <c r="T703" i="2"/>
  <c r="R703" i="2"/>
  <c r="P703" i="2"/>
  <c r="BI697" i="2"/>
  <c r="BH697" i="2"/>
  <c r="BG697" i="2"/>
  <c r="BF697" i="2"/>
  <c r="T697" i="2"/>
  <c r="R697" i="2"/>
  <c r="P697" i="2"/>
  <c r="BI691" i="2"/>
  <c r="BH691" i="2"/>
  <c r="BG691" i="2"/>
  <c r="BF691" i="2"/>
  <c r="T691" i="2"/>
  <c r="R691" i="2"/>
  <c r="P691" i="2"/>
  <c r="BI685" i="2"/>
  <c r="BH685" i="2"/>
  <c r="BG685" i="2"/>
  <c r="BF685" i="2"/>
  <c r="T685" i="2"/>
  <c r="R685" i="2"/>
  <c r="P685" i="2"/>
  <c r="BI679" i="2"/>
  <c r="BH679" i="2"/>
  <c r="BG679" i="2"/>
  <c r="BF679" i="2"/>
  <c r="T679" i="2"/>
  <c r="R679" i="2"/>
  <c r="P679" i="2"/>
  <c r="BI673" i="2"/>
  <c r="BH673" i="2"/>
  <c r="BG673" i="2"/>
  <c r="BF673" i="2"/>
  <c r="T673" i="2"/>
  <c r="R673" i="2"/>
  <c r="P673" i="2"/>
  <c r="BI667" i="2"/>
  <c r="BH667" i="2"/>
  <c r="BG667" i="2"/>
  <c r="BF667" i="2"/>
  <c r="T667" i="2"/>
  <c r="R667" i="2"/>
  <c r="P667" i="2"/>
  <c r="BI661" i="2"/>
  <c r="BH661" i="2"/>
  <c r="BG661" i="2"/>
  <c r="BF661" i="2"/>
  <c r="T661" i="2"/>
  <c r="R661" i="2"/>
  <c r="P661" i="2"/>
  <c r="BI655" i="2"/>
  <c r="BH655" i="2"/>
  <c r="BG655" i="2"/>
  <c r="BF655" i="2"/>
  <c r="T655" i="2"/>
  <c r="R655" i="2"/>
  <c r="P655" i="2"/>
  <c r="BI649" i="2"/>
  <c r="BH649" i="2"/>
  <c r="BG649" i="2"/>
  <c r="BF649" i="2"/>
  <c r="T649" i="2"/>
  <c r="R649" i="2"/>
  <c r="P649" i="2"/>
  <c r="BI643" i="2"/>
  <c r="BH643" i="2"/>
  <c r="BG643" i="2"/>
  <c r="BF643" i="2"/>
  <c r="T643" i="2"/>
  <c r="R643" i="2"/>
  <c r="P643" i="2"/>
  <c r="BI637" i="2"/>
  <c r="BH637" i="2"/>
  <c r="BG637" i="2"/>
  <c r="BF637" i="2"/>
  <c r="T637" i="2"/>
  <c r="R637" i="2"/>
  <c r="P637" i="2"/>
  <c r="BI631" i="2"/>
  <c r="BH631" i="2"/>
  <c r="BG631" i="2"/>
  <c r="BF631" i="2"/>
  <c r="T631" i="2"/>
  <c r="R631" i="2"/>
  <c r="P631" i="2"/>
  <c r="BI625" i="2"/>
  <c r="BH625" i="2"/>
  <c r="BG625" i="2"/>
  <c r="BF625" i="2"/>
  <c r="T625" i="2"/>
  <c r="R625" i="2"/>
  <c r="P625" i="2"/>
  <c r="BI619" i="2"/>
  <c r="BH619" i="2"/>
  <c r="BG619" i="2"/>
  <c r="BF619" i="2"/>
  <c r="T619" i="2"/>
  <c r="R619" i="2"/>
  <c r="P619" i="2"/>
  <c r="BI613" i="2"/>
  <c r="BH613" i="2"/>
  <c r="BG613" i="2"/>
  <c r="BF613" i="2"/>
  <c r="T613" i="2"/>
  <c r="R613" i="2"/>
  <c r="P613" i="2"/>
  <c r="BI607" i="2"/>
  <c r="BH607" i="2"/>
  <c r="BG607" i="2"/>
  <c r="BF607" i="2"/>
  <c r="T607" i="2"/>
  <c r="R607" i="2"/>
  <c r="P607" i="2"/>
  <c r="BI595" i="2"/>
  <c r="BH595" i="2"/>
  <c r="BG595" i="2"/>
  <c r="BF595" i="2"/>
  <c r="T595" i="2"/>
  <c r="R595" i="2"/>
  <c r="P595" i="2"/>
  <c r="BI583" i="2"/>
  <c r="BH583" i="2"/>
  <c r="BG583" i="2"/>
  <c r="BF583" i="2"/>
  <c r="T583" i="2"/>
  <c r="R583" i="2"/>
  <c r="P583" i="2"/>
  <c r="BI571" i="2"/>
  <c r="BH571" i="2"/>
  <c r="BG571" i="2"/>
  <c r="BF571" i="2"/>
  <c r="T571" i="2"/>
  <c r="R571" i="2"/>
  <c r="P571" i="2"/>
  <c r="BI563" i="2"/>
  <c r="BH563" i="2"/>
  <c r="BG563" i="2"/>
  <c r="BF563" i="2"/>
  <c r="T563" i="2"/>
  <c r="R563" i="2"/>
  <c r="P563" i="2"/>
  <c r="BI555" i="2"/>
  <c r="BH555" i="2"/>
  <c r="BG555" i="2"/>
  <c r="BF555" i="2"/>
  <c r="T555" i="2"/>
  <c r="R555" i="2"/>
  <c r="P555" i="2"/>
  <c r="BI550" i="2"/>
  <c r="BH550" i="2"/>
  <c r="BG550" i="2"/>
  <c r="BF550" i="2"/>
  <c r="T550" i="2"/>
  <c r="R550" i="2"/>
  <c r="P550" i="2"/>
  <c r="BI542" i="2"/>
  <c r="BH542" i="2"/>
  <c r="BG542" i="2"/>
  <c r="BF542" i="2"/>
  <c r="T542" i="2"/>
  <c r="R542" i="2"/>
  <c r="P542" i="2"/>
  <c r="BI537" i="2"/>
  <c r="BH537" i="2"/>
  <c r="BG537" i="2"/>
  <c r="BF537" i="2"/>
  <c r="T537" i="2"/>
  <c r="R537" i="2"/>
  <c r="P537" i="2"/>
  <c r="BI531" i="2"/>
  <c r="BH531" i="2"/>
  <c r="BG531" i="2"/>
  <c r="BF531" i="2"/>
  <c r="T531" i="2"/>
  <c r="R531" i="2"/>
  <c r="P531" i="2"/>
  <c r="BI519" i="2"/>
  <c r="BH519" i="2"/>
  <c r="BG519" i="2"/>
  <c r="BF519" i="2"/>
  <c r="T519" i="2"/>
  <c r="R519" i="2"/>
  <c r="P519" i="2"/>
  <c r="BI512" i="2"/>
  <c r="BH512" i="2"/>
  <c r="BG512" i="2"/>
  <c r="BF512" i="2"/>
  <c r="T512" i="2"/>
  <c r="R512" i="2"/>
  <c r="P512" i="2"/>
  <c r="BI506" i="2"/>
  <c r="BH506" i="2"/>
  <c r="BG506" i="2"/>
  <c r="BF506" i="2"/>
  <c r="T506" i="2"/>
  <c r="R506" i="2"/>
  <c r="P506" i="2"/>
  <c r="BI491" i="2"/>
  <c r="BH491" i="2"/>
  <c r="BG491" i="2"/>
  <c r="BF491" i="2"/>
  <c r="T491" i="2"/>
  <c r="R491" i="2"/>
  <c r="P491" i="2"/>
  <c r="BI476" i="2"/>
  <c r="BH476" i="2"/>
  <c r="BG476" i="2"/>
  <c r="BF476" i="2"/>
  <c r="T476" i="2"/>
  <c r="R476" i="2"/>
  <c r="P476" i="2"/>
  <c r="BI460" i="2"/>
  <c r="BH460" i="2"/>
  <c r="BG460" i="2"/>
  <c r="BF460" i="2"/>
  <c r="T460" i="2"/>
  <c r="R460" i="2"/>
  <c r="P460" i="2"/>
  <c r="BI444" i="2"/>
  <c r="BH444" i="2"/>
  <c r="BG444" i="2"/>
  <c r="BF444" i="2"/>
  <c r="T444" i="2"/>
  <c r="R444" i="2"/>
  <c r="P444" i="2"/>
  <c r="BI428" i="2"/>
  <c r="BH428" i="2"/>
  <c r="BG428" i="2"/>
  <c r="BF428" i="2"/>
  <c r="T428" i="2"/>
  <c r="R428" i="2"/>
  <c r="P428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397" i="2"/>
  <c r="BH397" i="2"/>
  <c r="BG397" i="2"/>
  <c r="BF397" i="2"/>
  <c r="T397" i="2"/>
  <c r="R397" i="2"/>
  <c r="P397" i="2"/>
  <c r="BI389" i="2"/>
  <c r="BH389" i="2"/>
  <c r="BG389" i="2"/>
  <c r="BF389" i="2"/>
  <c r="T389" i="2"/>
  <c r="R389" i="2"/>
  <c r="P389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296" i="2"/>
  <c r="BH296" i="2"/>
  <c r="BG296" i="2"/>
  <c r="BF296" i="2"/>
  <c r="T296" i="2"/>
  <c r="R296" i="2"/>
  <c r="P296" i="2"/>
  <c r="BI282" i="2"/>
  <c r="BH282" i="2"/>
  <c r="BG282" i="2"/>
  <c r="BF282" i="2"/>
  <c r="T282" i="2"/>
  <c r="R282" i="2"/>
  <c r="P282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192" i="2"/>
  <c r="BH192" i="2"/>
  <c r="BG192" i="2"/>
  <c r="BF192" i="2"/>
  <c r="T192" i="2"/>
  <c r="R192" i="2"/>
  <c r="P192" i="2"/>
  <c r="BI177" i="2"/>
  <c r="BH177" i="2"/>
  <c r="BG177" i="2"/>
  <c r="BF177" i="2"/>
  <c r="T177" i="2"/>
  <c r="R177" i="2"/>
  <c r="P177" i="2"/>
  <c r="BI161" i="2"/>
  <c r="BH161" i="2"/>
  <c r="BG161" i="2"/>
  <c r="BF161" i="2"/>
  <c r="T161" i="2"/>
  <c r="R161" i="2"/>
  <c r="P161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89" i="2" s="1"/>
  <c r="E7" i="2"/>
  <c r="E114" i="2"/>
  <c r="L90" i="1"/>
  <c r="AM90" i="1"/>
  <c r="AM89" i="1"/>
  <c r="L89" i="1"/>
  <c r="AM87" i="1"/>
  <c r="L87" i="1"/>
  <c r="L85" i="1"/>
  <c r="L84" i="1"/>
  <c r="BK167" i="4"/>
  <c r="J167" i="4"/>
  <c r="BK164" i="4"/>
  <c r="J164" i="4"/>
  <c r="BK162" i="4"/>
  <c r="J162" i="4"/>
  <c r="BK157" i="4"/>
  <c r="J157" i="4"/>
  <c r="BK155" i="4"/>
  <c r="J155" i="4"/>
  <c r="BK151" i="4"/>
  <c r="J151" i="4"/>
  <c r="BK145" i="4"/>
  <c r="J145" i="4"/>
  <c r="BK142" i="4"/>
  <c r="J142" i="4"/>
  <c r="BK139" i="4"/>
  <c r="J139" i="4"/>
  <c r="BK134" i="4"/>
  <c r="J134" i="4"/>
  <c r="BK130" i="4"/>
  <c r="J130" i="4"/>
  <c r="BK125" i="4"/>
  <c r="BK935" i="3"/>
  <c r="J935" i="3"/>
  <c r="BK930" i="3"/>
  <c r="J930" i="3"/>
  <c r="BK926" i="3"/>
  <c r="J922" i="3"/>
  <c r="J918" i="3"/>
  <c r="J913" i="3"/>
  <c r="J911" i="3"/>
  <c r="BK878" i="3"/>
  <c r="J870" i="3"/>
  <c r="J862" i="3"/>
  <c r="BK854" i="3"/>
  <c r="J846" i="3"/>
  <c r="J838" i="3"/>
  <c r="J822" i="3"/>
  <c r="BK814" i="3"/>
  <c r="J806" i="3"/>
  <c r="BK792" i="3"/>
  <c r="J775" i="3"/>
  <c r="J767" i="3"/>
  <c r="BK755" i="3"/>
  <c r="J749" i="3"/>
  <c r="J743" i="3"/>
  <c r="J737" i="3"/>
  <c r="BK731" i="3"/>
  <c r="J721" i="3"/>
  <c r="J711" i="3"/>
  <c r="J704" i="3"/>
  <c r="J698" i="3"/>
  <c r="BK678" i="3"/>
  <c r="J666" i="3"/>
  <c r="J660" i="3"/>
  <c r="J648" i="3"/>
  <c r="BK624" i="3"/>
  <c r="J618" i="3"/>
  <c r="J589" i="3"/>
  <c r="BK573" i="3"/>
  <c r="J557" i="3"/>
  <c r="BK530" i="3"/>
  <c r="J505" i="3"/>
  <c r="J497" i="3"/>
  <c r="BK489" i="3"/>
  <c r="BK483" i="3"/>
  <c r="BK467" i="3"/>
  <c r="BK459" i="3"/>
  <c r="BK445" i="3"/>
  <c r="J426" i="3"/>
  <c r="BK406" i="3"/>
  <c r="J406" i="3"/>
  <c r="BK378" i="3"/>
  <c r="J360" i="3"/>
  <c r="BK339" i="3"/>
  <c r="BK337" i="3"/>
  <c r="BK334" i="3"/>
  <c r="BK331" i="3"/>
  <c r="J313" i="3"/>
  <c r="BK277" i="3"/>
  <c r="BK245" i="3"/>
  <c r="BK243" i="3"/>
  <c r="J231" i="3"/>
  <c r="BK219" i="3"/>
  <c r="J215" i="3"/>
  <c r="J207" i="3"/>
  <c r="BK193" i="3"/>
  <c r="J185" i="3"/>
  <c r="BK161" i="3"/>
  <c r="J145" i="3"/>
  <c r="J129" i="3"/>
  <c r="BK1327" i="2"/>
  <c r="J1323" i="2"/>
  <c r="J1319" i="2"/>
  <c r="BK1315" i="2"/>
  <c r="BK1313" i="2"/>
  <c r="J1310" i="2"/>
  <c r="BK1308" i="2"/>
  <c r="J1305" i="2"/>
  <c r="J1294" i="2"/>
  <c r="BK1284" i="2"/>
  <c r="BK1274" i="2"/>
  <c r="J1268" i="2"/>
  <c r="J1262" i="2"/>
  <c r="J1257" i="2"/>
  <c r="J1229" i="2"/>
  <c r="J1201" i="2"/>
  <c r="BK1183" i="2"/>
  <c r="J1171" i="2"/>
  <c r="BK1159" i="2"/>
  <c r="J1147" i="2"/>
  <c r="J1135" i="2"/>
  <c r="BK1129" i="2"/>
  <c r="BK1121" i="2"/>
  <c r="BK1115" i="2"/>
  <c r="BK1103" i="2"/>
  <c r="BK1095" i="2"/>
  <c r="BK1087" i="2"/>
  <c r="J1073" i="2"/>
  <c r="J1064" i="2"/>
  <c r="BK1058" i="2"/>
  <c r="J1058" i="2"/>
  <c r="J1052" i="2"/>
  <c r="J1046" i="2"/>
  <c r="BK1040" i="2"/>
  <c r="BK1017" i="2"/>
  <c r="BK1005" i="2"/>
  <c r="BK993" i="2"/>
  <c r="BK981" i="2"/>
  <c r="BK969" i="2"/>
  <c r="J963" i="2"/>
  <c r="BK957" i="2"/>
  <c r="BK945" i="2"/>
  <c r="BK934" i="2"/>
  <c r="BK918" i="2"/>
  <c r="J905" i="2"/>
  <c r="J900" i="2"/>
  <c r="BK895" i="2"/>
  <c r="J889" i="2"/>
  <c r="BK877" i="2"/>
  <c r="J871" i="2"/>
  <c r="BK865" i="2"/>
  <c r="BK859" i="2"/>
  <c r="J859" i="2"/>
  <c r="J853" i="2"/>
  <c r="BK847" i="2"/>
  <c r="J833" i="2"/>
  <c r="BK825" i="2"/>
  <c r="J813" i="2"/>
  <c r="BK789" i="2"/>
  <c r="BK773" i="2"/>
  <c r="J765" i="2"/>
  <c r="BK739" i="2"/>
  <c r="BK726" i="2"/>
  <c r="J714" i="2"/>
  <c r="J708" i="2"/>
  <c r="BK697" i="2"/>
  <c r="J691" i="2"/>
  <c r="BK685" i="2"/>
  <c r="J679" i="2"/>
  <c r="BK673" i="2"/>
  <c r="J655" i="2"/>
  <c r="J649" i="2"/>
  <c r="BK643" i="2"/>
  <c r="J631" i="2"/>
  <c r="BK619" i="2"/>
  <c r="J613" i="2"/>
  <c r="J607" i="2"/>
  <c r="J595" i="2"/>
  <c r="J583" i="2"/>
  <c r="BK563" i="2"/>
  <c r="J555" i="2"/>
  <c r="J542" i="2"/>
  <c r="BK537" i="2"/>
  <c r="J519" i="2"/>
  <c r="BK512" i="2"/>
  <c r="J491" i="2"/>
  <c r="BK476" i="2"/>
  <c r="J460" i="2"/>
  <c r="BK444" i="2"/>
  <c r="BK428" i="2"/>
  <c r="BK397" i="2"/>
  <c r="J389" i="2"/>
  <c r="BK375" i="2"/>
  <c r="J351" i="2"/>
  <c r="BK348" i="2"/>
  <c r="J332" i="2"/>
  <c r="J329" i="2"/>
  <c r="BK312" i="2"/>
  <c r="J310" i="2"/>
  <c r="J296" i="2"/>
  <c r="J272" i="2"/>
  <c r="J258" i="2"/>
  <c r="BK254" i="2"/>
  <c r="J250" i="2"/>
  <c r="BK246" i="2"/>
  <c r="BK242" i="2"/>
  <c r="BK226" i="2"/>
  <c r="J214" i="2"/>
  <c r="BK208" i="2"/>
  <c r="BK192" i="2"/>
  <c r="J177" i="2"/>
  <c r="BK145" i="2"/>
  <c r="J139" i="2"/>
  <c r="BK133" i="2"/>
  <c r="J127" i="2"/>
  <c r="J125" i="4"/>
  <c r="BK916" i="3"/>
  <c r="BK911" i="3"/>
  <c r="BK905" i="3"/>
  <c r="J886" i="3"/>
  <c r="J878" i="3"/>
  <c r="BK870" i="3"/>
  <c r="BK862" i="3"/>
  <c r="J854" i="3"/>
  <c r="BK838" i="3"/>
  <c r="BK830" i="3"/>
  <c r="BK806" i="3"/>
  <c r="J799" i="3"/>
  <c r="BK783" i="3"/>
  <c r="BK767" i="3"/>
  <c r="BK761" i="3"/>
  <c r="BK749" i="3"/>
  <c r="BK743" i="3"/>
  <c r="BK737" i="3"/>
  <c r="BK721" i="3"/>
  <c r="BK711" i="3"/>
  <c r="BK698" i="3"/>
  <c r="BK691" i="3"/>
  <c r="BK685" i="3"/>
  <c r="J678" i="3"/>
  <c r="BK672" i="3"/>
  <c r="BK666" i="3"/>
  <c r="BK660" i="3"/>
  <c r="BK654" i="3"/>
  <c r="BK648" i="3"/>
  <c r="J642" i="3"/>
  <c r="BK632" i="3"/>
  <c r="BK612" i="3"/>
  <c r="BK606" i="3"/>
  <c r="J573" i="3"/>
  <c r="J541" i="3"/>
  <c r="J522" i="3"/>
  <c r="J513" i="3"/>
  <c r="BK497" i="3"/>
  <c r="J483" i="3"/>
  <c r="J475" i="3"/>
  <c r="J467" i="3"/>
  <c r="J459" i="3"/>
  <c r="BK426" i="3"/>
  <c r="J387" i="3"/>
  <c r="BK376" i="3"/>
  <c r="BK360" i="3"/>
  <c r="J357" i="3"/>
  <c r="J339" i="3"/>
  <c r="J334" i="3"/>
  <c r="BK313" i="3"/>
  <c r="J295" i="3"/>
  <c r="J259" i="3"/>
  <c r="J243" i="3"/>
  <c r="BK231" i="3"/>
  <c r="J227" i="3"/>
  <c r="J223" i="3"/>
  <c r="J193" i="3"/>
  <c r="J177" i="3"/>
  <c r="J161" i="3"/>
  <c r="BK129" i="3"/>
  <c r="J1274" i="2"/>
  <c r="BK1268" i="2"/>
  <c r="BK1262" i="2"/>
  <c r="BK1257" i="2"/>
  <c r="J1243" i="2"/>
  <c r="BK1229" i="2"/>
  <c r="BK1215" i="2"/>
  <c r="BK1201" i="2"/>
  <c r="BK1195" i="2"/>
  <c r="J1189" i="2"/>
  <c r="J1159" i="2"/>
  <c r="BK1141" i="2"/>
  <c r="BK1135" i="2"/>
  <c r="J1129" i="2"/>
  <c r="J1121" i="2"/>
  <c r="J1115" i="2"/>
  <c r="J1103" i="2"/>
  <c r="J1095" i="2"/>
  <c r="J1087" i="2"/>
  <c r="BK1073" i="2"/>
  <c r="BK1064" i="2"/>
  <c r="BK1052" i="2"/>
  <c r="BK1034" i="2"/>
  <c r="BK1028" i="2"/>
  <c r="J1022" i="2"/>
  <c r="J1017" i="2"/>
  <c r="J1005" i="2"/>
  <c r="J981" i="2"/>
  <c r="J975" i="2"/>
  <c r="J969" i="2"/>
  <c r="J957" i="2"/>
  <c r="J951" i="2"/>
  <c r="J945" i="2"/>
  <c r="BK940" i="2"/>
  <c r="J926" i="2"/>
  <c r="J910" i="2"/>
  <c r="BK889" i="2"/>
  <c r="J883" i="2"/>
  <c r="BK871" i="2"/>
  <c r="J841" i="2"/>
  <c r="J825" i="2"/>
  <c r="J801" i="2"/>
  <c r="J781" i="2"/>
  <c r="J773" i="2"/>
  <c r="J758" i="2"/>
  <c r="BK752" i="2"/>
  <c r="J745" i="2"/>
  <c r="J739" i="2"/>
  <c r="J726" i="2"/>
  <c r="BK708" i="2"/>
  <c r="BK703" i="2"/>
  <c r="J697" i="2"/>
  <c r="J685" i="2"/>
  <c r="BK679" i="2"/>
  <c r="J673" i="2"/>
  <c r="BK667" i="2"/>
  <c r="J661" i="2"/>
  <c r="J637" i="2"/>
  <c r="J625" i="2"/>
  <c r="J619" i="2"/>
  <c r="BK613" i="2"/>
  <c r="J571" i="2"/>
  <c r="J563" i="2"/>
  <c r="BK555" i="2"/>
  <c r="BK550" i="2"/>
  <c r="J531" i="2"/>
  <c r="J512" i="2"/>
  <c r="BK506" i="2"/>
  <c r="J412" i="2"/>
  <c r="BK406" i="2"/>
  <c r="BK389" i="2"/>
  <c r="J375" i="2"/>
  <c r="J368" i="2"/>
  <c r="J365" i="2"/>
  <c r="J334" i="2"/>
  <c r="BK332" i="2"/>
  <c r="BK329" i="2"/>
  <c r="J326" i="2"/>
  <c r="BK310" i="2"/>
  <c r="BK282" i="2"/>
  <c r="BK270" i="2"/>
  <c r="J242" i="2"/>
  <c r="BK232" i="2"/>
  <c r="BK222" i="2"/>
  <c r="J222" i="2"/>
  <c r="BK218" i="2"/>
  <c r="BK214" i="2"/>
  <c r="J208" i="2"/>
  <c r="J192" i="2"/>
  <c r="J161" i="2"/>
  <c r="BK127" i="2"/>
  <c r="J926" i="3"/>
  <c r="BK922" i="3"/>
  <c r="BK918" i="3"/>
  <c r="J916" i="3"/>
  <c r="BK913" i="3"/>
  <c r="J905" i="3"/>
  <c r="BK886" i="3"/>
  <c r="BK846" i="3"/>
  <c r="J830" i="3"/>
  <c r="BK822" i="3"/>
  <c r="J814" i="3"/>
  <c r="BK799" i="3"/>
  <c r="J792" i="3"/>
  <c r="J783" i="3"/>
  <c r="BK775" i="3"/>
  <c r="J761" i="3"/>
  <c r="J755" i="3"/>
  <c r="J731" i="3"/>
  <c r="BK704" i="3"/>
  <c r="J691" i="3"/>
  <c r="J685" i="3"/>
  <c r="J672" i="3"/>
  <c r="J654" i="3"/>
  <c r="BK642" i="3"/>
  <c r="J632" i="3"/>
  <c r="J624" i="3"/>
  <c r="BK618" i="3"/>
  <c r="J612" i="3"/>
  <c r="J606" i="3"/>
  <c r="BK589" i="3"/>
  <c r="BK557" i="3"/>
  <c r="BK541" i="3"/>
  <c r="J530" i="3"/>
  <c r="BK522" i="3"/>
  <c r="BK513" i="3"/>
  <c r="BK505" i="3"/>
  <c r="J489" i="3"/>
  <c r="BK475" i="3"/>
  <c r="J445" i="3"/>
  <c r="BK387" i="3"/>
  <c r="J378" i="3"/>
  <c r="J376" i="3"/>
  <c r="BK357" i="3"/>
  <c r="J337" i="3"/>
  <c r="J331" i="3"/>
  <c r="BK295" i="3"/>
  <c r="J277" i="3"/>
  <c r="BK259" i="3"/>
  <c r="J245" i="3"/>
  <c r="BK227" i="3"/>
  <c r="BK223" i="3"/>
  <c r="J219" i="3"/>
  <c r="BK215" i="3"/>
  <c r="BK207" i="3"/>
  <c r="BK185" i="3"/>
  <c r="BK177" i="3"/>
  <c r="BK145" i="3"/>
  <c r="J1327" i="2"/>
  <c r="BK1323" i="2"/>
  <c r="BK1319" i="2"/>
  <c r="J1315" i="2"/>
  <c r="J1313" i="2"/>
  <c r="BK1310" i="2"/>
  <c r="J1308" i="2"/>
  <c r="BK1305" i="2"/>
  <c r="BK1294" i="2"/>
  <c r="J1284" i="2"/>
  <c r="BK1243" i="2"/>
  <c r="J1215" i="2"/>
  <c r="J1195" i="2"/>
  <c r="BK1189" i="2"/>
  <c r="J1183" i="2"/>
  <c r="BK1171" i="2"/>
  <c r="BK1147" i="2"/>
  <c r="J1141" i="2"/>
  <c r="BK1046" i="2"/>
  <c r="J1040" i="2"/>
  <c r="J1034" i="2"/>
  <c r="J1028" i="2"/>
  <c r="BK1022" i="2"/>
  <c r="J993" i="2"/>
  <c r="BK975" i="2"/>
  <c r="BK963" i="2"/>
  <c r="BK951" i="2"/>
  <c r="J940" i="2"/>
  <c r="J934" i="2"/>
  <c r="BK926" i="2"/>
  <c r="J918" i="2"/>
  <c r="BK910" i="2"/>
  <c r="BK905" i="2"/>
  <c r="BK900" i="2"/>
  <c r="J895" i="2"/>
  <c r="BK883" i="2"/>
  <c r="J877" i="2"/>
  <c r="J865" i="2"/>
  <c r="BK853" i="2"/>
  <c r="J847" i="2"/>
  <c r="BK841" i="2"/>
  <c r="BK833" i="2"/>
  <c r="BK813" i="2"/>
  <c r="BK801" i="2"/>
  <c r="J789" i="2"/>
  <c r="BK781" i="2"/>
  <c r="BK765" i="2"/>
  <c r="BK758" i="2"/>
  <c r="J752" i="2"/>
  <c r="BK745" i="2"/>
  <c r="BK714" i="2"/>
  <c r="J703" i="2"/>
  <c r="BK691" i="2"/>
  <c r="J667" i="2"/>
  <c r="BK661" i="2"/>
  <c r="BK655" i="2"/>
  <c r="BK649" i="2"/>
  <c r="J643" i="2"/>
  <c r="BK637" i="2"/>
  <c r="BK631" i="2"/>
  <c r="BK625" i="2"/>
  <c r="BK607" i="2"/>
  <c r="BK595" i="2"/>
  <c r="BK583" i="2"/>
  <c r="BK571" i="2"/>
  <c r="J550" i="2"/>
  <c r="BK542" i="2"/>
  <c r="J537" i="2"/>
  <c r="BK531" i="2"/>
  <c r="BK519" i="2"/>
  <c r="J506" i="2"/>
  <c r="BK491" i="2"/>
  <c r="J476" i="2"/>
  <c r="BK460" i="2"/>
  <c r="J444" i="2"/>
  <c r="J428" i="2"/>
  <c r="BK412" i="2"/>
  <c r="J406" i="2"/>
  <c r="J397" i="2"/>
  <c r="BK368" i="2"/>
  <c r="BK365" i="2"/>
  <c r="BK351" i="2"/>
  <c r="J348" i="2"/>
  <c r="BK334" i="2"/>
  <c r="BK326" i="2"/>
  <c r="J312" i="2"/>
  <c r="BK296" i="2"/>
  <c r="J282" i="2"/>
  <c r="BK272" i="2"/>
  <c r="J270" i="2"/>
  <c r="BK258" i="2"/>
  <c r="J254" i="2"/>
  <c r="BK250" i="2"/>
  <c r="J246" i="2"/>
  <c r="J232" i="2"/>
  <c r="J226" i="2"/>
  <c r="J218" i="2"/>
  <c r="BK177" i="2"/>
  <c r="BK161" i="2"/>
  <c r="J145" i="2"/>
  <c r="BK139" i="2"/>
  <c r="J133" i="2"/>
  <c r="AS94" i="1"/>
  <c r="P126" i="2" l="1"/>
  <c r="R126" i="2"/>
  <c r="BK374" i="2"/>
  <c r="J374" i="2"/>
  <c r="J99" i="2" s="1"/>
  <c r="R374" i="2"/>
  <c r="BK405" i="2"/>
  <c r="J405" i="2"/>
  <c r="J100" i="2" s="1"/>
  <c r="R405" i="2"/>
  <c r="P518" i="2"/>
  <c r="BK1261" i="2"/>
  <c r="J1261" i="2" s="1"/>
  <c r="J102" i="2" s="1"/>
  <c r="P1261" i="2"/>
  <c r="R1307" i="2"/>
  <c r="T128" i="3"/>
  <c r="P444" i="3"/>
  <c r="T444" i="3"/>
  <c r="P540" i="3"/>
  <c r="R540" i="3"/>
  <c r="P605" i="3"/>
  <c r="BK126" i="2"/>
  <c r="T126" i="2"/>
  <c r="P374" i="2"/>
  <c r="T374" i="2"/>
  <c r="P405" i="2"/>
  <c r="T405" i="2"/>
  <c r="R518" i="2"/>
  <c r="T1261" i="2"/>
  <c r="BK1307" i="2"/>
  <c r="J1307" i="2"/>
  <c r="J104" i="2" s="1"/>
  <c r="T1307" i="2"/>
  <c r="P128" i="3"/>
  <c r="BK444" i="3"/>
  <c r="J444" i="3" s="1"/>
  <c r="J101" i="3" s="1"/>
  <c r="BK605" i="3"/>
  <c r="J605" i="3"/>
  <c r="J103" i="3" s="1"/>
  <c r="T605" i="3"/>
  <c r="BK910" i="3"/>
  <c r="J910" i="3"/>
  <c r="J105" i="3" s="1"/>
  <c r="R910" i="3"/>
  <c r="BK518" i="2"/>
  <c r="J518" i="2"/>
  <c r="J101" i="2" s="1"/>
  <c r="T518" i="2"/>
  <c r="R1261" i="2"/>
  <c r="P1307" i="2"/>
  <c r="BK128" i="3"/>
  <c r="J128" i="3"/>
  <c r="J98" i="3"/>
  <c r="R128" i="3"/>
  <c r="R444" i="3"/>
  <c r="BK540" i="3"/>
  <c r="J540" i="3"/>
  <c r="J102" i="3"/>
  <c r="T540" i="3"/>
  <c r="R605" i="3"/>
  <c r="P910" i="3"/>
  <c r="T910" i="3"/>
  <c r="BK129" i="4"/>
  <c r="J129" i="4"/>
  <c r="J99" i="4"/>
  <c r="P129" i="4"/>
  <c r="P123" i="4" s="1"/>
  <c r="P122" i="4" s="1"/>
  <c r="AU97" i="1" s="1"/>
  <c r="R129" i="4"/>
  <c r="R123" i="4" s="1"/>
  <c r="R122" i="4" s="1"/>
  <c r="T129" i="4"/>
  <c r="T123" i="4"/>
  <c r="T122" i="4" s="1"/>
  <c r="BK150" i="4"/>
  <c r="J150" i="4"/>
  <c r="J100" i="4"/>
  <c r="P150" i="4"/>
  <c r="R150" i="4"/>
  <c r="T150" i="4"/>
  <c r="BK161" i="4"/>
  <c r="J161" i="4" s="1"/>
  <c r="J101" i="4" s="1"/>
  <c r="P161" i="4"/>
  <c r="R161" i="4"/>
  <c r="T161" i="4"/>
  <c r="BE208" i="2"/>
  <c r="BE214" i="2"/>
  <c r="BE218" i="2"/>
  <c r="BE222" i="2"/>
  <c r="BE226" i="2"/>
  <c r="BE242" i="2"/>
  <c r="BE296" i="2"/>
  <c r="BE312" i="2"/>
  <c r="BE332" i="2"/>
  <c r="BE389" i="2"/>
  <c r="BE406" i="2"/>
  <c r="BE491" i="2"/>
  <c r="BE506" i="2"/>
  <c r="BE512" i="2"/>
  <c r="BE537" i="2"/>
  <c r="BE563" i="2"/>
  <c r="BE583" i="2"/>
  <c r="BE607" i="2"/>
  <c r="BE637" i="2"/>
  <c r="BE685" i="2"/>
  <c r="BE708" i="2"/>
  <c r="BE739" i="2"/>
  <c r="BE752" i="2"/>
  <c r="BE773" i="2"/>
  <c r="BE789" i="2"/>
  <c r="BE825" i="2"/>
  <c r="BE833" i="2"/>
  <c r="BE877" i="2"/>
  <c r="BE918" i="2"/>
  <c r="BE945" i="2"/>
  <c r="BE957" i="2"/>
  <c r="BE969" i="2"/>
  <c r="BE1017" i="2"/>
  <c r="BE1034" i="2"/>
  <c r="BE1121" i="2"/>
  <c r="BE1135" i="2"/>
  <c r="BE1141" i="2"/>
  <c r="BE1159" i="2"/>
  <c r="BE1183" i="2"/>
  <c r="BE1189" i="2"/>
  <c r="BE1201" i="2"/>
  <c r="BE1215" i="2"/>
  <c r="BE1229" i="2"/>
  <c r="BE1257" i="2"/>
  <c r="BE1274" i="2"/>
  <c r="BE1284" i="2"/>
  <c r="BE1308" i="2"/>
  <c r="BE1315" i="2"/>
  <c r="BE1319" i="2"/>
  <c r="BE1323" i="2"/>
  <c r="BE1327" i="2"/>
  <c r="BK1304" i="2"/>
  <c r="J1304" i="2"/>
  <c r="J103" i="2"/>
  <c r="E85" i="3"/>
  <c r="J89" i="3"/>
  <c r="BE129" i="3"/>
  <c r="BE161" i="3"/>
  <c r="BE177" i="3"/>
  <c r="BE193" i="3"/>
  <c r="BE277" i="3"/>
  <c r="BE313" i="3"/>
  <c r="BE334" i="3"/>
  <c r="BE339" i="3"/>
  <c r="BE426" i="3"/>
  <c r="BE467" i="3"/>
  <c r="BE497" i="3"/>
  <c r="BE513" i="3"/>
  <c r="BE541" i="3"/>
  <c r="BE589" i="3"/>
  <c r="BE612" i="3"/>
  <c r="BE632" i="3"/>
  <c r="BE666" i="3"/>
  <c r="BE678" i="3"/>
  <c r="BE711" i="3"/>
  <c r="BE767" i="3"/>
  <c r="BE806" i="3"/>
  <c r="BE814" i="3"/>
  <c r="BE838" i="3"/>
  <c r="BE854" i="3"/>
  <c r="BE878" i="3"/>
  <c r="BE905" i="3"/>
  <c r="BE911" i="3"/>
  <c r="BE916" i="3"/>
  <c r="BK405" i="3"/>
  <c r="J405" i="3"/>
  <c r="J100" i="3"/>
  <c r="E85" i="2"/>
  <c r="F92" i="2"/>
  <c r="J118" i="2"/>
  <c r="BE161" i="2"/>
  <c r="BE254" i="2"/>
  <c r="BE272" i="2"/>
  <c r="BE310" i="2"/>
  <c r="BE329" i="2"/>
  <c r="BE351" i="2"/>
  <c r="BE368" i="2"/>
  <c r="BE397" i="2"/>
  <c r="BE428" i="2"/>
  <c r="BE476" i="2"/>
  <c r="BE519" i="2"/>
  <c r="BE531" i="2"/>
  <c r="BE542" i="2"/>
  <c r="BE550" i="2"/>
  <c r="BE613" i="2"/>
  <c r="BE631" i="2"/>
  <c r="BE643" i="2"/>
  <c r="BE673" i="2"/>
  <c r="BE697" i="2"/>
  <c r="BE745" i="2"/>
  <c r="BE765" i="2"/>
  <c r="BE801" i="2"/>
  <c r="BE813" i="2"/>
  <c r="BE847" i="2"/>
  <c r="BE859" i="2"/>
  <c r="BE865" i="2"/>
  <c r="BE883" i="2"/>
  <c r="BE895" i="2"/>
  <c r="BE905" i="2"/>
  <c r="BE934" i="2"/>
  <c r="BE975" i="2"/>
  <c r="BE981" i="2"/>
  <c r="BE993" i="2"/>
  <c r="BE1028" i="2"/>
  <c r="BE1040" i="2"/>
  <c r="BE1052" i="2"/>
  <c r="BE1087" i="2"/>
  <c r="BE1129" i="2"/>
  <c r="BE1243" i="2"/>
  <c r="BE1262" i="2"/>
  <c r="F92" i="3"/>
  <c r="BE145" i="3"/>
  <c r="BE185" i="3"/>
  <c r="BE207" i="3"/>
  <c r="BE219" i="3"/>
  <c r="BE223" i="3"/>
  <c r="BE231" i="3"/>
  <c r="BE245" i="3"/>
  <c r="BE357" i="3"/>
  <c r="BE378" i="3"/>
  <c r="BE445" i="3"/>
  <c r="BE475" i="3"/>
  <c r="BE489" i="3"/>
  <c r="BE505" i="3"/>
  <c r="BE522" i="3"/>
  <c r="BE606" i="3"/>
  <c r="BE624" i="3"/>
  <c r="BE648" i="3"/>
  <c r="BE660" i="3"/>
  <c r="BE704" i="3"/>
  <c r="BE731" i="3"/>
  <c r="BE749" i="3"/>
  <c r="BE755" i="3"/>
  <c r="BE775" i="3"/>
  <c r="BE822" i="3"/>
  <c r="BE830" i="3"/>
  <c r="BE862" i="3"/>
  <c r="BE913" i="3"/>
  <c r="BK386" i="3"/>
  <c r="J386" i="3" s="1"/>
  <c r="J99" i="3" s="1"/>
  <c r="BK934" i="3"/>
  <c r="J934" i="3"/>
  <c r="J106" i="3" s="1"/>
  <c r="F92" i="4"/>
  <c r="J116" i="4"/>
  <c r="BE127" i="2"/>
  <c r="BE133" i="2"/>
  <c r="BE139" i="2"/>
  <c r="BE145" i="2"/>
  <c r="BE177" i="2"/>
  <c r="BE192" i="2"/>
  <c r="BE232" i="2"/>
  <c r="BE246" i="2"/>
  <c r="BE250" i="2"/>
  <c r="BE258" i="2"/>
  <c r="BE270" i="2"/>
  <c r="BE282" i="2"/>
  <c r="BE326" i="2"/>
  <c r="BE334" i="2"/>
  <c r="BE348" i="2"/>
  <c r="BE365" i="2"/>
  <c r="BE375" i="2"/>
  <c r="BE412" i="2"/>
  <c r="BE444" i="2"/>
  <c r="BE460" i="2"/>
  <c r="BE555" i="2"/>
  <c r="BE571" i="2"/>
  <c r="BE595" i="2"/>
  <c r="BE619" i="2"/>
  <c r="BE625" i="2"/>
  <c r="BE649" i="2"/>
  <c r="BE655" i="2"/>
  <c r="BE661" i="2"/>
  <c r="BE667" i="2"/>
  <c r="BE679" i="2"/>
  <c r="BE691" i="2"/>
  <c r="BE703" i="2"/>
  <c r="BE714" i="2"/>
  <c r="BE726" i="2"/>
  <c r="BE758" i="2"/>
  <c r="BE781" i="2"/>
  <c r="BE841" i="2"/>
  <c r="BE853" i="2"/>
  <c r="BE871" i="2"/>
  <c r="BE889" i="2"/>
  <c r="BE900" i="2"/>
  <c r="BE910" i="2"/>
  <c r="BE926" i="2"/>
  <c r="BE940" i="2"/>
  <c r="BE951" i="2"/>
  <c r="BE963" i="2"/>
  <c r="BE1005" i="2"/>
  <c r="BE1022" i="2"/>
  <c r="BE1046" i="2"/>
  <c r="BE1058" i="2"/>
  <c r="BE1064" i="2"/>
  <c r="BE1073" i="2"/>
  <c r="BE1095" i="2"/>
  <c r="BE1103" i="2"/>
  <c r="BE1115" i="2"/>
  <c r="BE1147" i="2"/>
  <c r="BE1171" i="2"/>
  <c r="BE1195" i="2"/>
  <c r="BE1268" i="2"/>
  <c r="BE1294" i="2"/>
  <c r="BE1305" i="2"/>
  <c r="BE1310" i="2"/>
  <c r="BE1313" i="2"/>
  <c r="BE215" i="3"/>
  <c r="BE227" i="3"/>
  <c r="BE243" i="3"/>
  <c r="BE259" i="3"/>
  <c r="BE295" i="3"/>
  <c r="BE331" i="3"/>
  <c r="BE337" i="3"/>
  <c r="BE360" i="3"/>
  <c r="BE376" i="3"/>
  <c r="BE387" i="3"/>
  <c r="BE406" i="3"/>
  <c r="BE459" i="3"/>
  <c r="BE483" i="3"/>
  <c r="BE530" i="3"/>
  <c r="BE557" i="3"/>
  <c r="BE573" i="3"/>
  <c r="BE618" i="3"/>
  <c r="BE642" i="3"/>
  <c r="BE654" i="3"/>
  <c r="BE672" i="3"/>
  <c r="BE685" i="3"/>
  <c r="BE691" i="3"/>
  <c r="BE698" i="3"/>
  <c r="BE721" i="3"/>
  <c r="BE737" i="3"/>
  <c r="BE743" i="3"/>
  <c r="BE761" i="3"/>
  <c r="BE783" i="3"/>
  <c r="BE792" i="3"/>
  <c r="BE799" i="3"/>
  <c r="BE846" i="3"/>
  <c r="BE870" i="3"/>
  <c r="BE886" i="3"/>
  <c r="BE918" i="3"/>
  <c r="BE922" i="3"/>
  <c r="BE926" i="3"/>
  <c r="BE930" i="3"/>
  <c r="BE935" i="3"/>
  <c r="BK904" i="3"/>
  <c r="J904" i="3"/>
  <c r="J104" i="3"/>
  <c r="E85" i="4"/>
  <c r="BE125" i="4"/>
  <c r="BE130" i="4"/>
  <c r="BE134" i="4"/>
  <c r="BE139" i="4"/>
  <c r="BE142" i="4"/>
  <c r="BE145" i="4"/>
  <c r="BE151" i="4"/>
  <c r="BE155" i="4"/>
  <c r="BE157" i="4"/>
  <c r="BE162" i="4"/>
  <c r="BE164" i="4"/>
  <c r="BE167" i="4"/>
  <c r="BK124" i="4"/>
  <c r="J124" i="4"/>
  <c r="J98" i="4"/>
  <c r="BK166" i="4"/>
  <c r="J166" i="4" s="1"/>
  <c r="J102" i="4" s="1"/>
  <c r="F36" i="2"/>
  <c r="BC95" i="1"/>
  <c r="J34" i="3"/>
  <c r="AW96" i="1" s="1"/>
  <c r="F37" i="2"/>
  <c r="BD95" i="1"/>
  <c r="J34" i="4"/>
  <c r="AW97" i="1" s="1"/>
  <c r="F35" i="4"/>
  <c r="BB97" i="1"/>
  <c r="F35" i="2"/>
  <c r="BB95" i="1" s="1"/>
  <c r="F37" i="3"/>
  <c r="BD96" i="1"/>
  <c r="F37" i="4"/>
  <c r="BD97" i="1" s="1"/>
  <c r="F36" i="3"/>
  <c r="BC96" i="1"/>
  <c r="J34" i="2"/>
  <c r="AW95" i="1" s="1"/>
  <c r="F34" i="2"/>
  <c r="BA95" i="1"/>
  <c r="F34" i="3"/>
  <c r="BA96" i="1" s="1"/>
  <c r="F35" i="3"/>
  <c r="BB96" i="1"/>
  <c r="F34" i="4"/>
  <c r="BA97" i="1" s="1"/>
  <c r="F36" i="4"/>
  <c r="BC97" i="1"/>
  <c r="P127" i="3" l="1"/>
  <c r="P126" i="3"/>
  <c r="AU96" i="1"/>
  <c r="R125" i="2"/>
  <c r="R124" i="2" s="1"/>
  <c r="P125" i="2"/>
  <c r="P124" i="2"/>
  <c r="AU95" i="1"/>
  <c r="R127" i="3"/>
  <c r="R126" i="3"/>
  <c r="T125" i="2"/>
  <c r="T124" i="2"/>
  <c r="BK125" i="2"/>
  <c r="J125" i="2"/>
  <c r="J97" i="2"/>
  <c r="T127" i="3"/>
  <c r="T126" i="3" s="1"/>
  <c r="BK127" i="3"/>
  <c r="J127" i="3"/>
  <c r="J97" i="3"/>
  <c r="J126" i="2"/>
  <c r="J98" i="2"/>
  <c r="BK123" i="4"/>
  <c r="J123" i="4"/>
  <c r="J97" i="4" s="1"/>
  <c r="J33" i="3"/>
  <c r="AV96" i="1" s="1"/>
  <c r="AT96" i="1" s="1"/>
  <c r="F33" i="3"/>
  <c r="AZ96" i="1"/>
  <c r="BA94" i="1"/>
  <c r="AW94" i="1"/>
  <c r="AK30" i="1" s="1"/>
  <c r="BC94" i="1"/>
  <c r="W32" i="1" s="1"/>
  <c r="F33" i="4"/>
  <c r="AZ97" i="1" s="1"/>
  <c r="J33" i="4"/>
  <c r="AV97" i="1" s="1"/>
  <c r="AT97" i="1" s="1"/>
  <c r="J33" i="2"/>
  <c r="AV95" i="1" s="1"/>
  <c r="AT95" i="1" s="1"/>
  <c r="BD94" i="1"/>
  <c r="W33" i="1"/>
  <c r="BB94" i="1"/>
  <c r="W31" i="1"/>
  <c r="F33" i="2"/>
  <c r="AZ95" i="1" s="1"/>
  <c r="BK126" i="3" l="1"/>
  <c r="J126" i="3"/>
  <c r="J96" i="3"/>
  <c r="BK124" i="2"/>
  <c r="J124" i="2" s="1"/>
  <c r="J96" i="2" s="1"/>
  <c r="BK122" i="4"/>
  <c r="J122" i="4"/>
  <c r="J96" i="4" s="1"/>
  <c r="AZ94" i="1"/>
  <c r="W29" i="1"/>
  <c r="W30" i="1"/>
  <c r="AX94" i="1"/>
  <c r="AY94" i="1"/>
  <c r="AU94" i="1"/>
  <c r="AV94" i="1" l="1"/>
  <c r="AK29" i="1"/>
  <c r="J30" i="3"/>
  <c r="AG96" i="1"/>
  <c r="AN96" i="1" s="1"/>
  <c r="J30" i="2"/>
  <c r="AG95" i="1"/>
  <c r="AN95" i="1"/>
  <c r="J30" i="4"/>
  <c r="AG97" i="1" s="1"/>
  <c r="AN97" i="1" s="1"/>
  <c r="J39" i="4" l="1"/>
  <c r="J39" i="2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<sst xmlns="http://schemas.openxmlformats.org/spreadsheetml/2006/main" count="20025" uniqueCount="1408">
  <si>
    <t>Export Komplet</t>
  </si>
  <si>
    <t/>
  </si>
  <si>
    <t>2.0</t>
  </si>
  <si>
    <t>ZAMOK</t>
  </si>
  <si>
    <t>False</t>
  </si>
  <si>
    <t>{4701049f-2220-4761-b5ca-f27d9a3966b6}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</si>
  <si>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</si>
  <si>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</si>
  <si>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</si>
  <si>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</si>
  <si>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</si>
  <si>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</si>
  <si>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</si>
  <si>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</si>
  <si>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</si>
  <si>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</si>
  <si>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</si>
  <si>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Přelouč, ul. Bratrouchovská - vodovod a kanalizace</t>
  </si>
  <si>
    <t>KSO:</t>
  </si>
  <si>
    <t>CC-CZ:</t>
  </si>
  <si>
    <t>Místo:</t>
  </si>
  <si>
    <t>Přelouč</t>
  </si>
  <si>
    <t>Datum:</t>
  </si>
  <si>
    <t>8. 6. 2021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</si>
  <si>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</si>
  <si>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</si>
  <si>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</si>
  <si>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</si>
  <si>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</si>
  <si>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</si>
  <si>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</si>
  <si>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</si>
  <si>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</si>
  <si>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</si>
  <si>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</si>
  <si>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</si>
  <si>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</si>
  <si>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</si>
  <si>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</si>
  <si>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</si>
  <si>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</si>
  <si>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</si>
  <si>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</si>
  <si>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</si>
  <si>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</si>
  <si>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</si>
  <si>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</si>
  <si>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</si>
  <si>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</si>
  <si>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</si>
  <si>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</si>
  <si>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</si>
  <si>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</si>
  <si>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</si>
  <si>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</si>
  <si>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</si>
  <si>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</si>
  <si>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</si>
  <si>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</si>
  <si>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</si>
  <si>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</si>
  <si>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</si>
  <si>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</si>
  <si>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</si>
  <si>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</si>
  <si>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</si>
  <si>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</si>
  <si>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</si>
  <si>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</si>
  <si>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</si>
  <si>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</si>
  <si>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</si>
  <si>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</si>
  <si>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</si>
  <si>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</si>
  <si>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</si>
  <si>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</si>
  <si>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</si>
  <si>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</si>
  <si>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</si>
  <si>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</si>
  <si>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</si>
  <si>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</si>
  <si>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</si>
  <si>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</si>
  <si>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820-01</t>
  </si>
  <si>
    <t>IO 01 - Vodovod</t>
  </si>
  <si>
    <t>ING</t>
  </si>
  <si>
    <t>1</t>
  </si>
  <si>
    <t>{3725d812-6496-4b6c-8647-35669b079ba2}</t>
  </si>
  <si>
    <t>2</t>
  </si>
  <si>
    <t>820-02</t>
  </si>
  <si>
    <t>IO 02 - Kanalizace</t>
  </si>
  <si>
    <t>{1c90ea38-e9fb-41e9-b0bb-ebac8ff568d3}</t>
  </si>
  <si>
    <t>820-10</t>
  </si>
  <si>
    <t>VON 01 - Vedlejší a ostatní náklady</t>
  </si>
  <si>
    <t>VON</t>
  </si>
  <si>
    <t>{66c8d81d-dd11-45b7-aa19-15007faa82ea}</t>
  </si>
  <si>
    <t>KRYCÍ LIST SOUPISU PRACÍ</t>
  </si>
  <si>
    <t>Objekt:</t>
  </si>
  <si>
    <t>820-01 - IO 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</si>
  <si>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</si>
  <si>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</si>
  <si>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</si>
  <si>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</si>
  <si>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</si>
  <si>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</si>
  <si>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</si>
  <si>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</si>
  <si>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</si>
  <si>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</si>
  <si>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</si>
  <si>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</si>
  <si>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</si>
  <si>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</si>
  <si>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</si>
  <si>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</si>
  <si>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</si>
  <si>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</si>
  <si>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</si>
  <si>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</si>
  <si>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</si>
  <si>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</si>
  <si>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</si>
  <si>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</si>
  <si>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</si>
  <si>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</si>
  <si>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</si>
  <si>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</si>
  <si>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</si>
  <si>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</si>
  <si>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</si>
  <si>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</si>
  <si>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komunikací pro pěší z betonových dlaždic ručně</t>
  </si>
  <si>
    <t>m2</t>
  </si>
  <si>
    <t>CS ÚRS 2021 01</t>
  </si>
  <si>
    <t>4</t>
  </si>
  <si>
    <t>111538557</t>
  </si>
  <si>
    <t>PP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</si>
  <si>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</si>
  <si>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VV</t>
  </si>
  <si>
    <t xml:space="preserve">výkr.č. C.3.  D.1.01, D.1.03, </t>
  </si>
  <si>
    <t>přepojení 2</t>
  </si>
  <si>
    <t>1+2,1</t>
  </si>
  <si>
    <t>Součet</t>
  </si>
  <si>
    <t>113107123</t>
  </si>
  <si>
    <t>Odstranění podkladu z kameniva drceného tl 300 mm ručně</t>
  </si>
  <si>
    <t>1849015978</t>
  </si>
  <si>
    <t>Odstranění podkladů nebo krytů ručně s přemístěním hmot na skládku na vzdálenost do 3 m nebo s naložením na dopravní prostředek z kameniva hrubého drceného, o tl. vrstvy přes 200 do 300 mm</t>
  </si>
  <si>
    <t>1+1,1</t>
  </si>
  <si>
    <t>3</t>
  </si>
  <si>
    <t>113107130</t>
  </si>
  <si>
    <t>Odstranění podkladu z betonu prostého tl 100 mm ručně</t>
  </si>
  <si>
    <t>1367175953</t>
  </si>
  <si>
    <t>Odstranění podkladů nebo krytů ručně s přemístěním hmot na skládku na vzdálenost do 3 m nebo s naložením na dopravní prostředek z betonu prostého, o tl. vrstvy do 100 mm</t>
  </si>
  <si>
    <t>113107212</t>
  </si>
  <si>
    <t>Odstranění podkladu z kameniva těženého tl 200 mm strojně pl přes 200 m2</t>
  </si>
  <si>
    <t>1763172811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</si>
  <si>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</si>
  <si>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výkr.č. C.3.  D.1.01, D.1.02, D.1.03, D.1.04, D.1.08</t>
  </si>
  <si>
    <t>řad komunikace SÚS</t>
  </si>
  <si>
    <t>56*2,1</t>
  </si>
  <si>
    <t>řad komunikace město</t>
  </si>
  <si>
    <t>298*1,1</t>
  </si>
  <si>
    <t>přepojení 1</t>
  </si>
  <si>
    <t>8*1,1</t>
  </si>
  <si>
    <t>1*1,1</t>
  </si>
  <si>
    <t>přepojení 3</t>
  </si>
  <si>
    <t>přípojky</t>
  </si>
  <si>
    <t>34*0,8</t>
  </si>
  <si>
    <t>5</t>
  </si>
  <si>
    <t>113107223</t>
  </si>
  <si>
    <t>Odstranění podkladu z kameniva drceného tl 300 mm strojně pl přes 200 m2</t>
  </si>
  <si>
    <t>-670901552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</si>
  <si>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</si>
  <si>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56*1,6</t>
  </si>
  <si>
    <t>6</t>
  </si>
  <si>
    <t>113107241</t>
  </si>
  <si>
    <t>Odstranění podkladu živičného tl 50 mm strojně pl přes 200 m2</t>
  </si>
  <si>
    <t>1068649445</t>
  </si>
  <si>
    <t>Odstranění podkladů nebo krytů strojně plochy jednotlivě přes 200 m2 s přemístěním hmot na skládku na vzdálenost do 20 m nebo s naložením na dopravní prostředek živičných, o tl. vrstvy do 50 mm</t>
  </si>
  <si>
    <t>56*3,1</t>
  </si>
  <si>
    <t>298*6,5</t>
  </si>
  <si>
    <t>8*6,5</t>
  </si>
  <si>
    <t>1*2,1</t>
  </si>
  <si>
    <t>přípojky viz řad</t>
  </si>
  <si>
    <t>7</t>
  </si>
  <si>
    <t>113107242</t>
  </si>
  <si>
    <t>Odstranění podkladu živičného tl 100 mm strojně pl přes 200 m2</t>
  </si>
  <si>
    <t>-1299543288</t>
  </si>
  <si>
    <t>Odstranění podkladů nebo krytů strojně plochy jednotlivě přes 200 m2 s přemístěním hmot na skládku na vzdálenost do 20 m nebo s naložením na dopravní prostředek živičných, o tl. vrstvy přes 50 do 100 mm</t>
  </si>
  <si>
    <t>56*2,6</t>
  </si>
  <si>
    <t>8</t>
  </si>
  <si>
    <t>113201112</t>
  </si>
  <si>
    <t>Vytrhání obrub silničních ležatých</t>
  </si>
  <si>
    <t>m</t>
  </si>
  <si>
    <t>-690476537</t>
  </si>
  <si>
    <t>př.č. C.3, D.1.03</t>
  </si>
  <si>
    <t>propojení 2</t>
  </si>
  <si>
    <t>1*2</t>
  </si>
  <si>
    <t>9</t>
  </si>
  <si>
    <t>115001103_1R</t>
  </si>
  <si>
    <t>Zajištění dodávky vody v průběhu stavby</t>
  </si>
  <si>
    <t>-630734863</t>
  </si>
  <si>
    <t>př.č.  D.1.01</t>
  </si>
  <si>
    <t>350</t>
  </si>
  <si>
    <t>10</t>
  </si>
  <si>
    <t>115101201</t>
  </si>
  <si>
    <t>Čerpání vody na dopravní výšku do 10 m průměrný přítok do 500 l/min</t>
  </si>
  <si>
    <t>hod</t>
  </si>
  <si>
    <t>339049017</t>
  </si>
  <si>
    <t>Čerpání vody na dopravní výšku do 10 m s uvažovaným průměrným přítokem do 500 l/min</t>
  </si>
  <si>
    <t>příl. č. D.1.01</t>
  </si>
  <si>
    <t>20*24</t>
  </si>
  <si>
    <t>11</t>
  </si>
  <si>
    <t>115101301</t>
  </si>
  <si>
    <t>Pohotovost čerpací soupravy pro dopravní výšku do 10 m přítok do 500 l/min</t>
  </si>
  <si>
    <t>den</t>
  </si>
  <si>
    <t>-639719491</t>
  </si>
  <si>
    <t>Pohotovost záložní čerpací soupravy pro dopravní výšku do 10 m s uvažovaným průměrným přítokem do 500 l/min</t>
  </si>
  <si>
    <t>20</t>
  </si>
  <si>
    <t>12</t>
  </si>
  <si>
    <t>119001401</t>
  </si>
  <si>
    <t>Dočasné zajištění potrubí ocelového nebo litinového DN do 200</t>
  </si>
  <si>
    <t>1129460336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</si>
  <si>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</si>
  <si>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 xml:space="preserve">řad </t>
  </si>
  <si>
    <t>27*1,1</t>
  </si>
  <si>
    <t>13</t>
  </si>
  <si>
    <t>119001421</t>
  </si>
  <si>
    <t>Dočasné zajištění kabelů a kabelových tratí ze 3 volně ložených kabelů</t>
  </si>
  <si>
    <t>-1473746307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</si>
  <si>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</si>
  <si>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9*1,1</t>
  </si>
  <si>
    <t>2*1,1</t>
  </si>
  <si>
    <t>14</t>
  </si>
  <si>
    <t>119002121</t>
  </si>
  <si>
    <t>Pomocné konstrukce při zabezpečení výkopů přechodovou lávkou l do 2 m včetně zábradlí zřízení</t>
  </si>
  <si>
    <t>kus</t>
  </si>
  <si>
    <t>-1019009214</t>
  </si>
  <si>
    <t>Pomocné konstrukce při zabezpečení výkopu vodorovné pochůzné přechodová lávka do délky 2 000 mm včetně zábradlí zřízení</t>
  </si>
  <si>
    <t>119002122</t>
  </si>
  <si>
    <t>Pomocné konstrukce při zabezpečení výkopů přechodovou lávkou l do 2 m včetně zábradlí odstranění</t>
  </si>
  <si>
    <t>-227813840</t>
  </si>
  <si>
    <t>Pomocné konstrukce při zabezpečení výkopu vodorovné pochůzné přechodová lávka do délky 2 000 mm včetně zábradlí odstranění</t>
  </si>
  <si>
    <t>16</t>
  </si>
  <si>
    <t>119002411</t>
  </si>
  <si>
    <t>Pojezdový ocelový plech pro zabezpečení výkopu zřízení</t>
  </si>
  <si>
    <t>-283067802</t>
  </si>
  <si>
    <t>Pomocné konstrukce při zabezpečení výkopu vodorovné pojízdné z tlustého ocelového plechu šířky výkopu do 1 m zřízení</t>
  </si>
  <si>
    <t>4*(3*3)</t>
  </si>
  <si>
    <t>17</t>
  </si>
  <si>
    <t>119002412</t>
  </si>
  <si>
    <t>Pojezdový ocelový plech pro zabezpečení výkopu odstranění</t>
  </si>
  <si>
    <t>821924599</t>
  </si>
  <si>
    <t>Pomocné konstrukce při zabezpečení výkopu vodorovné pojízdné z tlustého ocelového plechu šířky výkopu do 1 m odstranění</t>
  </si>
  <si>
    <t>18</t>
  </si>
  <si>
    <t>119003223</t>
  </si>
  <si>
    <t>Mobilní plotová zábrana s profilovaným plechem výšky do 2,2 m pro zabezpečení výkopu zřízení</t>
  </si>
  <si>
    <t>-2091615180</t>
  </si>
  <si>
    <t>Pomocné konstrukce při zabezpečení výkopu svislé ocelové mobilní oplocení, výšky do 2,2 m panely vyplněné profilovaným plechem zřízení</t>
  </si>
  <si>
    <t>354+354</t>
  </si>
  <si>
    <t>8+8</t>
  </si>
  <si>
    <t>4+4</t>
  </si>
  <si>
    <t>19</t>
  </si>
  <si>
    <t>119003224</t>
  </si>
  <si>
    <t>Mobilní plotová zábrana s profilovaným plechem výšky do 2,2 m pro zabezpečení výkopu odstranění</t>
  </si>
  <si>
    <t>-1684068680</t>
  </si>
  <si>
    <t>Pomocné konstrukce při zabezpečení výkopu svislé ocelové mobilní oplocení, výšky do 2,2 m panely vyplněné profilovaným plechem odstranění</t>
  </si>
  <si>
    <t>129001101</t>
  </si>
  <si>
    <t>Příplatek za ztížení odkopávky nebo prokopávky v blízkosti inženýrských sítí</t>
  </si>
  <si>
    <t>m3</t>
  </si>
  <si>
    <t>-154389850</t>
  </si>
  <si>
    <t>Příplatek k cenám vykopávek za ztížení vykopávky v blízkosti podzemního vedení nebo výbušnin v horninách jakékoliv třídy</t>
  </si>
  <si>
    <t>36*1,1*2*1,6</t>
  </si>
  <si>
    <t>2*1,1*2*1,6</t>
  </si>
  <si>
    <t>132254205</t>
  </si>
  <si>
    <t>Hloubení zapažených rýh š do 2000 mm v hornině třídy těžitelnosti I, skupiny 3 objem do 1000 m3</t>
  </si>
  <si>
    <t>-587631843</t>
  </si>
  <si>
    <t>Hloubení zapažených rýh šířky přes 800 do 2 000 mm strojně s urovnáním dna do předepsaného profilu a spádu v hornině třídy těžitelnosti I skupiny 3 přes 500 do 1 000 m3</t>
  </si>
  <si>
    <t>řad</t>
  </si>
  <si>
    <t>354*1,1*1,6</t>
  </si>
  <si>
    <t>8*1,1*1,6</t>
  </si>
  <si>
    <t>4*1,1*1,6</t>
  </si>
  <si>
    <t>34*0,8*1,6</t>
  </si>
  <si>
    <t>22</t>
  </si>
  <si>
    <t>151101101</t>
  </si>
  <si>
    <t>Zřízení příložného pažení a rozepření stěn rýh hl do 2 m</t>
  </si>
  <si>
    <t>-251220742</t>
  </si>
  <si>
    <t>Zřízení pažení a rozepření stěn rýh pro podzemní vedení pro všechny šířky rýhy příložné pro jakoukoliv mezerovitost, hloubky do 2 m</t>
  </si>
  <si>
    <t>354*2*1,6</t>
  </si>
  <si>
    <t>8*2*1,6</t>
  </si>
  <si>
    <t>4*2*1,6</t>
  </si>
  <si>
    <t>34*2*1,6</t>
  </si>
  <si>
    <t>23</t>
  </si>
  <si>
    <t>151101111</t>
  </si>
  <si>
    <t>Odstranění příložného pažení a rozepření stěn rýh hl do 2 m</t>
  </si>
  <si>
    <t>-1011318141</t>
  </si>
  <si>
    <t>Odstranění pažení a rozepření stěn rýh pro podzemní vedení s uložením materiálu na vzdálenost do 3 m od kraje výkopu příložné, hloubky do 2 m</t>
  </si>
  <si>
    <t>24</t>
  </si>
  <si>
    <t>162351104</t>
  </si>
  <si>
    <t>Vodorovné přemístění do 1000 m výkopku/sypaniny z horniny třídy těžitelnosti I, skupiny 1 až 3</t>
  </si>
  <si>
    <t>-526882037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</si>
  <si>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</si>
  <si>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25</t>
  </si>
  <si>
    <t>162751119</t>
  </si>
  <si>
    <t>Příplatek k vodorovnému přemístění výkopku/sypaniny z horniny třídy těžitelnosti I, skupiny 1 až 3 ZKD 1000 m přes 10000 m</t>
  </si>
  <si>
    <t>-820337366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</si>
  <si>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</si>
  <si>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701,76*15 'Přepočtené koeficientem množství</t>
  </si>
  <si>
    <t>26</t>
  </si>
  <si>
    <t>171201221</t>
  </si>
  <si>
    <t>Poplatek za uložení na skládce (skládkovné) zeminy a kamení kód odpadu 17 05 04</t>
  </si>
  <si>
    <t>t</t>
  </si>
  <si>
    <t>483759618</t>
  </si>
  <si>
    <t>Poplatek za uložení stavebního odpadu na skládce (skládkovné) zeminy a kamení zatříděného do Katalogu odpadů pod kódem 17 05 04</t>
  </si>
  <si>
    <t>701,76*2 'Přepočtené koeficientem množství</t>
  </si>
  <si>
    <t>27</t>
  </si>
  <si>
    <t>171251201</t>
  </si>
  <si>
    <t>Uložení sypaniny na skládky nebo meziskládky</t>
  </si>
  <si>
    <t>-297464757</t>
  </si>
  <si>
    <t>Uložení sypaniny na skládky nebo meziskládky bez hutnění s upravením uložené sypaniny do předepsaného tvaru</t>
  </si>
  <si>
    <t>28</t>
  </si>
  <si>
    <t>174101101</t>
  </si>
  <si>
    <t>Zásyp jam, šachet rýh nebo kolem objektů sypaninou se zhutněním</t>
  </si>
  <si>
    <t>-12610415</t>
  </si>
  <si>
    <t>Zásyp zhutněný jam šachet rýh nebo kolem objektů</t>
  </si>
  <si>
    <t>(354*1,1*1,6)-(354*1,1*0,3)</t>
  </si>
  <si>
    <t>(8*1,1*1,6)-(8*1,1*0,3)</t>
  </si>
  <si>
    <t>(4*1,1*1,6)-(4*1,1*0,3)</t>
  </si>
  <si>
    <t>(34*0,8*1,6)-(34*0,8*0,4)</t>
  </si>
  <si>
    <t>29</t>
  </si>
  <si>
    <t>M</t>
  </si>
  <si>
    <t>58331200</t>
  </si>
  <si>
    <t>štěrkopísek netříděný zásypový</t>
  </si>
  <si>
    <t>1576760100</t>
  </si>
  <si>
    <t>567,46*2 'Přepočtené koeficientem množství</t>
  </si>
  <si>
    <t>30</t>
  </si>
  <si>
    <t>175111101</t>
  </si>
  <si>
    <t>Obsypání potrubí ručně sypaninou bez prohození, uloženou do 3 m</t>
  </si>
  <si>
    <t>1736955104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</si>
  <si>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</si>
  <si>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354*1,1*0,2</t>
  </si>
  <si>
    <t>8*1,1*0,2</t>
  </si>
  <si>
    <t>4*1,1*0,2</t>
  </si>
  <si>
    <t>34*0,8*0,3</t>
  </si>
  <si>
    <t>31</t>
  </si>
  <si>
    <t>58337303</t>
  </si>
  <si>
    <t>štěrkopísek frakce 0/8</t>
  </si>
  <si>
    <t>862652747</t>
  </si>
  <si>
    <t>90,44*2 'Přepočtené koeficientem množství</t>
  </si>
  <si>
    <t>32</t>
  </si>
  <si>
    <t>34571355</t>
  </si>
  <si>
    <t>trubka elektroinstalační ohebná dvouplášťová korugovaná (chránička) D 94/110mm, HDPE+LDPE</t>
  </si>
  <si>
    <t>-676613432</t>
  </si>
  <si>
    <t xml:space="preserve">př.č.C.3, D.1.01, </t>
  </si>
  <si>
    <t>3*1,5</t>
  </si>
  <si>
    <t>Vodorovné konstrukce</t>
  </si>
  <si>
    <t>33</t>
  </si>
  <si>
    <t>451573111</t>
  </si>
  <si>
    <t>Lože pod potrubí otevřený výkop ze štěrkopísku</t>
  </si>
  <si>
    <t>-280668229</t>
  </si>
  <si>
    <t>354*1,1*0,1</t>
  </si>
  <si>
    <t>8*1,1*0,1</t>
  </si>
  <si>
    <t>4*1,1*0,1</t>
  </si>
  <si>
    <t>34*0,8*0,1</t>
  </si>
  <si>
    <t>34</t>
  </si>
  <si>
    <t>452313131</t>
  </si>
  <si>
    <t>Podkladní bloky z betonu prostého tř. C 12/15 otevřený výkop</t>
  </si>
  <si>
    <t>-1079859174</t>
  </si>
  <si>
    <t>Podkladní a zajišťovací konstrukce z betonu prostého v otevřeném výkopu bloky pro potrubí z betonu tř. C 12/15</t>
  </si>
  <si>
    <t>př.č.D.1.08</t>
  </si>
  <si>
    <t>B1</t>
  </si>
  <si>
    <t>(0,65*0,55*0,7)+(0,4*0,15*0,2)*7</t>
  </si>
  <si>
    <t>B2</t>
  </si>
  <si>
    <t>(0,4*0,25*0,15)+(0,15*0,25*0,15)*4</t>
  </si>
  <si>
    <t>35</t>
  </si>
  <si>
    <t>452353101</t>
  </si>
  <si>
    <t>Bednění podkladních bloků otevřený výkop</t>
  </si>
  <si>
    <t>978185818</t>
  </si>
  <si>
    <t>((0,55*0,75)*2+(0,15*0,2)*2+(0,75*0,65)+(0,4*0,2))*7</t>
  </si>
  <si>
    <t>((0,3*0,25)*2+(0,4*0,15)*2+(0,15*0,15)*2)*4</t>
  </si>
  <si>
    <t>Komunikace pozemní</t>
  </si>
  <si>
    <t>36</t>
  </si>
  <si>
    <t>564851111</t>
  </si>
  <si>
    <t>Podklad ze štěrkodrtě ŠD tl 150 mm</t>
  </si>
  <si>
    <t>2117666544</t>
  </si>
  <si>
    <t>Podklad ze štěrkodrti ŠD  s rozprostřením a zhutněním, po zhutnění tl. 150 mm</t>
  </si>
  <si>
    <t>37</t>
  </si>
  <si>
    <t>564861111</t>
  </si>
  <si>
    <t>Podklad ze štěrkodrtě ŠD tl 200 mm</t>
  </si>
  <si>
    <t>-1192276134</t>
  </si>
  <si>
    <t>Podklad ze štěrkodrti ŠD s rozprostřením a zhutněním, po zhutnění tl. 200 mm</t>
  </si>
  <si>
    <t>38</t>
  </si>
  <si>
    <t>565155111</t>
  </si>
  <si>
    <t>Asfaltový beton vrstva podkladní ACP 16 (obalované kamenivo OKS) tl 70 mm š do 3 m</t>
  </si>
  <si>
    <t>-1987316782</t>
  </si>
  <si>
    <t>Asfaltový beton vrstva podkladní ACP 16 (obalované kamenivo střednězrnné - OKS) s rozprostřením a zhutněním v pruhu šířky do 3 m, po zhutnění tl. 70 mm</t>
  </si>
  <si>
    <t>39</t>
  </si>
  <si>
    <t>567122114</t>
  </si>
  <si>
    <t>Podklad ze směsi stmelené cementem SC C 8/10 (KSC I) tl 150 mm</t>
  </si>
  <si>
    <t>848092209</t>
  </si>
  <si>
    <t>Podklad ze směsi stmelené cementem bez dilatačních spár, s rozprostřením a zhutněním SC C 8/10 (KSC I), po zhutnění tl. 150 mm</t>
  </si>
  <si>
    <t>40</t>
  </si>
  <si>
    <t>573111112</t>
  </si>
  <si>
    <t>Postřik živičný infiltrační s posypem z asfaltu množství 1 kg/m2</t>
  </si>
  <si>
    <t>-1745158173</t>
  </si>
  <si>
    <t>Postřik živičný infiltrační z asfaltu silničního s posypem kamenivem, v množství 1,00 kg/m2</t>
  </si>
  <si>
    <t>41</t>
  </si>
  <si>
    <t>573231111</t>
  </si>
  <si>
    <t>Postřik živičný spojovací ze silniční emulze v množství do 0,7 kg/m2</t>
  </si>
  <si>
    <t>-1127426818</t>
  </si>
  <si>
    <t>Postřik živičný spojovací bez posypu kamenivem ze silniční emulze, v množství od 0,50 do 0,80 kg/m2</t>
  </si>
  <si>
    <t>42</t>
  </si>
  <si>
    <t>577134131</t>
  </si>
  <si>
    <t>Asfaltový beton vrstva obrusná ACO 11 (ABS) tř. I tl 40 mm š do 3 m z modifikovaného asfaltu</t>
  </si>
  <si>
    <t>-1927909163</t>
  </si>
  <si>
    <t>Asfaltový beton vrstva obrusná ACO 11 (ABS) s rozprostřením a se zhutněním z modifikovaného asfaltu v pruhu šířky do 3 m, po zhutnění tl. 40 mm</t>
  </si>
  <si>
    <t>43</t>
  </si>
  <si>
    <t>596811120</t>
  </si>
  <si>
    <t>Kladení betonové dlažby komunikací pro pěší do lože z kameniva vel do 0,09 m2 plochy do 50 m2</t>
  </si>
  <si>
    <t>-1527786687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</si>
  <si>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</si>
  <si>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44</t>
  </si>
  <si>
    <t>59248005</t>
  </si>
  <si>
    <t>dlažba plošná betonová chodníková 300x300x50mm přírodní</t>
  </si>
  <si>
    <t>-1834051090</t>
  </si>
  <si>
    <t>Trubní vedení</t>
  </si>
  <si>
    <t>45</t>
  </si>
  <si>
    <t>850265121</t>
  </si>
  <si>
    <t>Výřez nebo výsek na potrubí z trub litinových tlakových nebo plastických hmot DN 100</t>
  </si>
  <si>
    <t>-1129583923</t>
  </si>
  <si>
    <t>Výřez nebo výsek  na potrubí z trub litinových tlakových nebo plastických hmot DN 100</t>
  </si>
  <si>
    <t>př.č. D.1.05, D.1.06,</t>
  </si>
  <si>
    <t xml:space="preserve">ŘAD </t>
  </si>
  <si>
    <t>46</t>
  </si>
  <si>
    <t>850315121</t>
  </si>
  <si>
    <t>Výřez nebo výsek na potrubí z trub litinových tlakových nebo plastických hmot DN 150</t>
  </si>
  <si>
    <t>-1828287500</t>
  </si>
  <si>
    <t>Výřez nebo výsek  na potrubí z trub litinových tlakových nebo plastických hmot DN 150</t>
  </si>
  <si>
    <t>47</t>
  </si>
  <si>
    <t>850365121</t>
  </si>
  <si>
    <t>Výřez nebo výsek na potrubí z trub litinových tlakových nebo plastických hmot DN 250</t>
  </si>
  <si>
    <t>1785062782</t>
  </si>
  <si>
    <t>Výřez nebo výsek  na potrubí z trub litinových tlakových nebo plastických hmot DN 250</t>
  </si>
  <si>
    <t>48</t>
  </si>
  <si>
    <t>857242121</t>
  </si>
  <si>
    <t>Montáž litinových tvarovek jednoosých přírubových otevřený výkop DN 80</t>
  </si>
  <si>
    <t>-1007091258</t>
  </si>
  <si>
    <t xml:space="preserve">výkr.č. D.1.05,  D.1.06, </t>
  </si>
  <si>
    <t>3+3</t>
  </si>
  <si>
    <t>1+1+1</t>
  </si>
  <si>
    <t>49</t>
  </si>
  <si>
    <t>552532410</t>
  </si>
  <si>
    <t>trouba přírubová litinová práškový epoxid tl.250µm FF DN 80 mm délka 500 mm</t>
  </si>
  <si>
    <t>CS ÚRS 2016 01</t>
  </si>
  <si>
    <t>1150705747</t>
  </si>
  <si>
    <t>Trouby a tvarovky litinové tlakové trouby litinové přírubové (TP) trouba přírubová zn. FF do délky l=1000mm tvárná litina dle ČSN EN 545 uvnitř i vně: práškový epoxid dle GSK-RAL (EWS), min. tl. 250 µm DN 80, délka 500 mm</t>
  </si>
  <si>
    <t>50</t>
  </si>
  <si>
    <t>552540470</t>
  </si>
  <si>
    <t>koleno přírubové z tvárné litiny,práškový epoxid, tl.250µm s patkou N-kus DN 80 mm</t>
  </si>
  <si>
    <t>CS ÚRS 2015 01</t>
  </si>
  <si>
    <t>-286379582</t>
  </si>
  <si>
    <t>trouby a tvarovky litinové tlakové kolena přírubová s patkou 90° zn. N tvárná litina dle ČSN EN 545 uvnitř i vně: práškový epoxid dle GSK-RAL, min. tl. 250 µm DN 80</t>
  </si>
  <si>
    <t>51</t>
  </si>
  <si>
    <t>28654368</t>
  </si>
  <si>
    <t>příruba volná k lemovému nákružku z polypropylénu 90</t>
  </si>
  <si>
    <t>666110185</t>
  </si>
  <si>
    <t>52</t>
  </si>
  <si>
    <t>857262121</t>
  </si>
  <si>
    <t>Montáž litinových tvarovek jednoosých přírubových otevřený výkop DN 100</t>
  </si>
  <si>
    <t>846743002</t>
  </si>
  <si>
    <t>Montáž litinových tvarovek na potrubí litinovém tlakovém jednoosých na potrubí z trub přírubových v otevřeném výkopu, kanálu nebo v šachtě DN 100</t>
  </si>
  <si>
    <t>11+3</t>
  </si>
  <si>
    <t>1+1</t>
  </si>
  <si>
    <t>53</t>
  </si>
  <si>
    <t>28654410</t>
  </si>
  <si>
    <t>příruba volná k lemovému nákružku z polypropylénu 110</t>
  </si>
  <si>
    <t>1711434481</t>
  </si>
  <si>
    <t>54</t>
  </si>
  <si>
    <t>797410000016_1R</t>
  </si>
  <si>
    <t>WAGA SPOJKA 110/100 - HRDLO-HRDLO</t>
  </si>
  <si>
    <t>664691485</t>
  </si>
  <si>
    <t xml:space="preserve">WAGA SPOJKA 110/100 - HRDLO-HRDLO, SPOJKA PRO PE- LITINA </t>
  </si>
  <si>
    <t>55</t>
  </si>
  <si>
    <t>857264122</t>
  </si>
  <si>
    <t>Montáž litinových tvarovek odbočných přírubových otevřený výkop DN 100</t>
  </si>
  <si>
    <t>-701753864</t>
  </si>
  <si>
    <t>Montáž litinových tvarovek na potrubí litinovém tlakovém odbočných na potrubí z trub přírubových v otevřeném výkopu, kanálu nebo v šachtě DN 100</t>
  </si>
  <si>
    <t>56</t>
  </si>
  <si>
    <t>55253515_1R</t>
  </si>
  <si>
    <t>tvarovka přírubová litinová s přírubovou odbočkou,práškový epoxid tl 250µm T-kus DN 100/100</t>
  </si>
  <si>
    <t>1730928110</t>
  </si>
  <si>
    <t>57</t>
  </si>
  <si>
    <t>857312122</t>
  </si>
  <si>
    <t>Montáž litinových tvarovek jednoosých přírubových otevřený výkop DN 150</t>
  </si>
  <si>
    <t>-797880462</t>
  </si>
  <si>
    <t>Montáž litinových tvarovek na potrubí litinovém tlakovém jednoosých na potrubí z trub přírubových v otevřeném výkopu, kanálu nebo v šachtě DN 150</t>
  </si>
  <si>
    <t>58</t>
  </si>
  <si>
    <t>55253617</t>
  </si>
  <si>
    <t>přechod přírubový litinový PN10/16 FFR-kus dl 200mm DN 150/100</t>
  </si>
  <si>
    <t>1181434558</t>
  </si>
  <si>
    <t>59</t>
  </si>
  <si>
    <t>28654410_1R</t>
  </si>
  <si>
    <t>příruba volná k lemovému nákružku PP-ocel 160</t>
  </si>
  <si>
    <t>1618459639</t>
  </si>
  <si>
    <t>60</t>
  </si>
  <si>
    <t>797415000016_1R</t>
  </si>
  <si>
    <t>WAGA SPOJKA 160/150 - HRDLO-HRDLO</t>
  </si>
  <si>
    <t>-2068208803</t>
  </si>
  <si>
    <t>WAGA SPOJKA 160/150 - HRDLO-HRDLO PE-LITINA</t>
  </si>
  <si>
    <t>61</t>
  </si>
  <si>
    <t>857314122</t>
  </si>
  <si>
    <t>Montáž litinových tvarovek odbočných přírubových otevřený výkop DN 150</t>
  </si>
  <si>
    <t>-1045342249</t>
  </si>
  <si>
    <t>Montáž litinových tvarovek na potrubí litinovém tlakovém odbočných na potrubí z trub přírubových v otevřeném výkopu, kanálu nebo v šachtě DN 150</t>
  </si>
  <si>
    <t>62</t>
  </si>
  <si>
    <t>55253530</t>
  </si>
  <si>
    <t>tvarovka přírubová litinová vodovodní s přírubovou odbočkou PN10/16 T-kus DN 150/150</t>
  </si>
  <si>
    <t>574331948</t>
  </si>
  <si>
    <t>63</t>
  </si>
  <si>
    <t>857352122</t>
  </si>
  <si>
    <t>Montáž litinových tvarovek jednoosých přírubových otevřený výkop DN 200</t>
  </si>
  <si>
    <t>355775897</t>
  </si>
  <si>
    <t>Montáž litinových tvarovek na potrubí litinovém tlakovém jednoosých na potrubí z trub přírubových v otevřeném výkopu, kanálu nebo v šachtě DN 200</t>
  </si>
  <si>
    <t>1+1+1+1</t>
  </si>
  <si>
    <t>64</t>
  </si>
  <si>
    <t>55259826</t>
  </si>
  <si>
    <t>přechod přírubový tvárná litina dl 200mm DN 200/150</t>
  </si>
  <si>
    <t>-398972369</t>
  </si>
  <si>
    <t>65</t>
  </si>
  <si>
    <t>28654410_2R</t>
  </si>
  <si>
    <t>příruba volná k lemovému nákružkuPP-ocel 225</t>
  </si>
  <si>
    <t>404749618</t>
  </si>
  <si>
    <t>66</t>
  </si>
  <si>
    <t>797422520016_1R</t>
  </si>
  <si>
    <t>WAGA SPOJKY 225/200 - HRDLO-HRDLO</t>
  </si>
  <si>
    <t>1569335778</t>
  </si>
  <si>
    <t>67</t>
  </si>
  <si>
    <t>799422520016_1R</t>
  </si>
  <si>
    <t>WAGA SPOJKY 200/225 - PŘÍRUBA-HRDLO</t>
  </si>
  <si>
    <t>1186754800</t>
  </si>
  <si>
    <t>68</t>
  </si>
  <si>
    <t>857354122</t>
  </si>
  <si>
    <t>Montáž litinových tvarovek odbočných přírubových otevřený výkop DN 200</t>
  </si>
  <si>
    <t>920926947</t>
  </si>
  <si>
    <t>Montáž litinových tvarovek na potrubí litinovém tlakovém odbočných na potrubí z trub přírubových v otevřeném výkopu, kanálu nebo v šachtě DN 200</t>
  </si>
  <si>
    <t>69</t>
  </si>
  <si>
    <t>55253536</t>
  </si>
  <si>
    <t>tvarovka přírubová litinová vodovodní s přírubovou odbočkou PN10 T-kus DN 200/200</t>
  </si>
  <si>
    <t>1522513641</t>
  </si>
  <si>
    <t>70</t>
  </si>
  <si>
    <t>55253533</t>
  </si>
  <si>
    <t>tvarovka přírubová litinová s přírubovou odbočkou,práškový epoxid tl 250µm T-kus DN 200/100</t>
  </si>
  <si>
    <t>594076412</t>
  </si>
  <si>
    <t>71</t>
  </si>
  <si>
    <t>871161211</t>
  </si>
  <si>
    <t>Montáž potrubí z PE100 SDR 11 otevřený výkop svařovaných elektrotvarovkou D 32 x 3,0 mm</t>
  </si>
  <si>
    <t>1519205937</t>
  </si>
  <si>
    <t>Montáž vodovodního potrubí z plastů v otevřeném výkopu z polyetylenu PE 100 svařovaných elektrotvarovkou SDR 11/PN16 D 32 x 3,0 mm</t>
  </si>
  <si>
    <t>výkr.č. D.1.05,  D.1.06, D.1.08</t>
  </si>
  <si>
    <t>72</t>
  </si>
  <si>
    <t>28613110_1R</t>
  </si>
  <si>
    <t>potrubí vodovodní PE100 RC SDR11  32x3,0mm (typ 2 dle PAS 1075)</t>
  </si>
  <si>
    <t>2048951191</t>
  </si>
  <si>
    <t>34*1,015 'Přepočtené koeficientem množství</t>
  </si>
  <si>
    <t>73</t>
  </si>
  <si>
    <t>871251211</t>
  </si>
  <si>
    <t>Montáž potrubí z PE100 SDR 11 otevřený výkop svařovaných elektrotvarovkou D 110 x 10,0 mm</t>
  </si>
  <si>
    <t>-415610236</t>
  </si>
  <si>
    <t>Montáž vodovodního potrubí z plastů v otevřeném výkopu z polyetylenu PE 100 svařovaných elektrotvarovkou SDR 11/PN16 D 110 x 10,0 mm</t>
  </si>
  <si>
    <t>354+6</t>
  </si>
  <si>
    <t>74</t>
  </si>
  <si>
    <t>28613557_1R</t>
  </si>
  <si>
    <t>potrubí vodovodní PE100 RC SDR11 110x10,0 (typ 2 dle PAS 1075) dl 12m</t>
  </si>
  <si>
    <t>164144108</t>
  </si>
  <si>
    <t>380*1,015 'Přepočtené koeficientem množství</t>
  </si>
  <si>
    <t>75</t>
  </si>
  <si>
    <t>871321211</t>
  </si>
  <si>
    <t>Montáž potrubí z PE100 SDR 11 otevřený výkop svařovaných elektrotvarovkou D 160 x 14,6 mm</t>
  </si>
  <si>
    <t>-1966325681</t>
  </si>
  <si>
    <t>Montáž vodovodního potrubí z plastů v otevřeném výkopu z polyetylenu PE 100 svařovaných elektrotvarovkou SDR 11/PN16 D 160 x 14,6 mm</t>
  </si>
  <si>
    <t>76</t>
  </si>
  <si>
    <t>28613560_1</t>
  </si>
  <si>
    <t>potrubí vodovodní PE100 RC SDR11 160x14,6 (typ 2 dle PAS 1075)</t>
  </si>
  <si>
    <t>573918168</t>
  </si>
  <si>
    <t>2*1,015 'Přepočtené koeficientem množství</t>
  </si>
  <si>
    <t>77</t>
  </si>
  <si>
    <t>871351222</t>
  </si>
  <si>
    <t>Montáž potrubí z PE100 SDR 17 otevřený výkop svařovaných elektrotvarovkou D 225 x 13,4 mm</t>
  </si>
  <si>
    <t>385158378</t>
  </si>
  <si>
    <t>Montáž vodovodního potrubí z plastů v otevřeném výkopu z polyetylenu PE 100 svařovaných elektrotvarovkou SDR 17/PN10 D 225 x 13,4 mm</t>
  </si>
  <si>
    <t>78</t>
  </si>
  <si>
    <t>28613582</t>
  </si>
  <si>
    <t>potrubí vodovodní PE100 RC SDR17 225x13,4 (typ 2 dle PAS 1075)</t>
  </si>
  <si>
    <t>-288950512</t>
  </si>
  <si>
    <t>79</t>
  </si>
  <si>
    <t>877241101</t>
  </si>
  <si>
    <t>Montáž elektrospojek na vodovodním potrubí z PE trub d 90</t>
  </si>
  <si>
    <t>2009857000</t>
  </si>
  <si>
    <t>Montáž tvarovek na vodovodním plastovém potrubí z polyetylenu PE 100 elektrotvarovek SDR 11/PN16 spojek, oblouků nebo redukcí d 90</t>
  </si>
  <si>
    <t>80</t>
  </si>
  <si>
    <t>28615974</t>
  </si>
  <si>
    <t>elektrospojka SDR11 PE 100 PN16 D 90mm</t>
  </si>
  <si>
    <t>-989750309</t>
  </si>
  <si>
    <t>81</t>
  </si>
  <si>
    <t>28653135</t>
  </si>
  <si>
    <t>nákružek lemový PE 100 SDR11 90mm</t>
  </si>
  <si>
    <t>-1908427130</t>
  </si>
  <si>
    <t>82</t>
  </si>
  <si>
    <t>877261101</t>
  </si>
  <si>
    <t>Montáž elektrospojek na potrubí z PE trub D 110</t>
  </si>
  <si>
    <t>-1670164369</t>
  </si>
  <si>
    <t>Montáž tvarovek na vodovodním plastovém potrubí z polyetylenu PE 100 elektrotvarovek SDR 11/PN16 spojek nebo redukcí D 110</t>
  </si>
  <si>
    <t>72+11</t>
  </si>
  <si>
    <t>3+1</t>
  </si>
  <si>
    <t>83</t>
  </si>
  <si>
    <t>28615975</t>
  </si>
  <si>
    <t>elektrospojka SDR11 PE 100 PN16 D 110mm</t>
  </si>
  <si>
    <t>-879236173</t>
  </si>
  <si>
    <t>84</t>
  </si>
  <si>
    <t>28653136</t>
  </si>
  <si>
    <t>nákružek lemový PE 100 SDR11 110mm</t>
  </si>
  <si>
    <t>1171666206</t>
  </si>
  <si>
    <t>85</t>
  </si>
  <si>
    <t>877261113</t>
  </si>
  <si>
    <t>Montáž elektro T-kusů na vodovodním potrubí z PE trub d 110</t>
  </si>
  <si>
    <t>881836839</t>
  </si>
  <si>
    <t>Montáž tvarovek na vodovodním plastovém potrubí z polyetylenu PE 100 elektrotvarovek SDR 11/PN16 T-kusů d 110</t>
  </si>
  <si>
    <t>výkr.č. D.1.05,  D.1.06,</t>
  </si>
  <si>
    <t>86</t>
  </si>
  <si>
    <t>28614968_1R</t>
  </si>
  <si>
    <t>elektrotvarovka T-kus redukovaný PE 100 PN16 D 110-90mm</t>
  </si>
  <si>
    <t>-1932428571</t>
  </si>
  <si>
    <t>87</t>
  </si>
  <si>
    <t>877261126</t>
  </si>
  <si>
    <t>Montáž elektro navrtávacích T-kusů ventil a 360° otočná odbočka na vodovodním potrubí z PE trub d 110/32</t>
  </si>
  <si>
    <t>1056521681</t>
  </si>
  <si>
    <t>Montáž tvarovek na vodovodním plastovém potrubí z polyetylenu PE 100 elektrotvarovek SDR 11/PN16 T-kusů navrtávacích s ventilem a 360° otočnou odbočkou d 110/32</t>
  </si>
  <si>
    <t>88</t>
  </si>
  <si>
    <t>28614050</t>
  </si>
  <si>
    <t>tvarovka T-kus navrtávací s ventilem, s odbočkou 360° D 110-32mm</t>
  </si>
  <si>
    <t>-1356482216</t>
  </si>
  <si>
    <t>89</t>
  </si>
  <si>
    <t>FF050522W_2R</t>
  </si>
  <si>
    <t>Zemní souprava tel. pro navrtací T-kus odbočný 1,3-1,9 M</t>
  </si>
  <si>
    <t>ks</t>
  </si>
  <si>
    <t>783875078</t>
  </si>
  <si>
    <t>90</t>
  </si>
  <si>
    <t>877321101</t>
  </si>
  <si>
    <t>Montáž elektrospojek na vodovodním potrubí z PE trub d 160</t>
  </si>
  <si>
    <t>1460983816</t>
  </si>
  <si>
    <t>Montáž tvarovek na vodovodním plastovém potrubí z polyetylenu PE 100 elektrotvarovek SDR 11/PN16 spojek, oblouků nebo redukcí d 160</t>
  </si>
  <si>
    <t>91</t>
  </si>
  <si>
    <t>28615978</t>
  </si>
  <si>
    <t>elektrospojka SDR11 PE 100 PN16 D 160mm</t>
  </si>
  <si>
    <t>432940743</t>
  </si>
  <si>
    <t>92</t>
  </si>
  <si>
    <t>28653139</t>
  </si>
  <si>
    <t>nákružek lemový PE 100 SDR11 160mm</t>
  </si>
  <si>
    <t>-1084776911</t>
  </si>
  <si>
    <t>93</t>
  </si>
  <si>
    <t>877351102</t>
  </si>
  <si>
    <t>Montáž elektrospojek na vodovodním potrubí z PE trub d 225</t>
  </si>
  <si>
    <t>-230966917</t>
  </si>
  <si>
    <t>Montáž tvarovek na vodovodním plastovém potrubí z polyetylenu PE 100 elektrotvarovek SDR 11/PN16 spojek, oblouků nebo redukcí d 225</t>
  </si>
  <si>
    <t>94</t>
  </si>
  <si>
    <t>28615981</t>
  </si>
  <si>
    <t>elektrospojka SDR11 PE 100 PN16 D 225mm</t>
  </si>
  <si>
    <t>1849262021</t>
  </si>
  <si>
    <t>95</t>
  </si>
  <si>
    <t>28653142</t>
  </si>
  <si>
    <t>nákružek lemový PE 100 SDR11 225mm</t>
  </si>
  <si>
    <t>1210576549</t>
  </si>
  <si>
    <t>96</t>
  </si>
  <si>
    <t>879171111</t>
  </si>
  <si>
    <t>Montáž vodovodní přípojky na potrubí DN 32</t>
  </si>
  <si>
    <t>-624657065</t>
  </si>
  <si>
    <t>Montáž napojení vodovodní přípojky v otevřeném výkopu ve sklonu přes 20 % DN 32</t>
  </si>
  <si>
    <t>97</t>
  </si>
  <si>
    <t>630003203216_1R</t>
  </si>
  <si>
    <t>MOSAZNÁ TVAROVKA ISO SPOJKA DN 32-32</t>
  </si>
  <si>
    <t>521608726</t>
  </si>
  <si>
    <t>TVAROVKY ISO SPOJKA DN 32-32</t>
  </si>
  <si>
    <t>98</t>
  </si>
  <si>
    <t>891181811</t>
  </si>
  <si>
    <t>Demontáž vodovodních šoupátek otevřený výkop DN 40</t>
  </si>
  <si>
    <t>-17005710</t>
  </si>
  <si>
    <t>Demontáž vodovodních armatur na potrubí šoupátek nebo klapek uzavíracích v otevřeném výkopu nebo v šachtách DN 40</t>
  </si>
  <si>
    <t>výkr.č. D.1.01</t>
  </si>
  <si>
    <t>99</t>
  </si>
  <si>
    <t>891241111</t>
  </si>
  <si>
    <t>Montáž vodovodních šoupátek otevřený výkop DN 80</t>
  </si>
  <si>
    <t>1904587265</t>
  </si>
  <si>
    <t>100</t>
  </si>
  <si>
    <t>400208000016_1R</t>
  </si>
  <si>
    <t>ŠOUPĚ E2 PŘÍRUBOVÉ KRÁTKÉ 80</t>
  </si>
  <si>
    <t>1937492618</t>
  </si>
  <si>
    <t>101</t>
  </si>
  <si>
    <t>550950008000000_1R</t>
  </si>
  <si>
    <t>SOUPR ZEM TEL 1,3 -1,8  80</t>
  </si>
  <si>
    <t>KS</t>
  </si>
  <si>
    <t>1996490271</t>
  </si>
  <si>
    <t>102</t>
  </si>
  <si>
    <t>891241811</t>
  </si>
  <si>
    <t>Demontáž vodovodních šoupátek otevřený výkop DN 80</t>
  </si>
  <si>
    <t>-1417948348</t>
  </si>
  <si>
    <t>Demontáž vodovodních armatur na potrubí šoupátek nebo klapek uzavíracích v otevřeném výkopu nebo v šachtách DN 80</t>
  </si>
  <si>
    <t>103</t>
  </si>
  <si>
    <t>891241811_1</t>
  </si>
  <si>
    <t>Demontáž hydrantů otevřený výkop DN 80</t>
  </si>
  <si>
    <t>673094814</t>
  </si>
  <si>
    <t>řady</t>
  </si>
  <si>
    <t>104</t>
  </si>
  <si>
    <t>891247111</t>
  </si>
  <si>
    <t>Montáž hydrantů podzemních DN 80</t>
  </si>
  <si>
    <t>600093063</t>
  </si>
  <si>
    <t>105</t>
  </si>
  <si>
    <t>K24008015016_1R</t>
  </si>
  <si>
    <t>HYDRANT PODZEMNÍS DVOJITÝM UZAVÍRÁNÍM DN 80/1,5 m</t>
  </si>
  <si>
    <t>1232871977</t>
  </si>
  <si>
    <t>106</t>
  </si>
  <si>
    <t>550195000000001_1R</t>
  </si>
  <si>
    <t>HYDRANTOVÁ DRENÁŽ K PODZ. HYDR</t>
  </si>
  <si>
    <t>-172150919</t>
  </si>
  <si>
    <t>107</t>
  </si>
  <si>
    <t>891247211</t>
  </si>
  <si>
    <t>Montáž hydrantů nadzemních DN 80</t>
  </si>
  <si>
    <t>-1429394630</t>
  </si>
  <si>
    <t>Montáž vodovodních armatur na potrubí hydrantů nadzemních DN 80</t>
  </si>
  <si>
    <t>108</t>
  </si>
  <si>
    <t>K23008015016_1R</t>
  </si>
  <si>
    <t>HYDRANT DUO NADZEMNÍ OBJEZDOVÝ 2B 80/1,5 m</t>
  </si>
  <si>
    <t>1331937261</t>
  </si>
  <si>
    <t>109</t>
  </si>
  <si>
    <t>550195000000001_2R</t>
  </si>
  <si>
    <t>HYDRANTOVÁ DRENÁŽ K NADZEM. HYDR</t>
  </si>
  <si>
    <t>243794978</t>
  </si>
  <si>
    <t>110</t>
  </si>
  <si>
    <t>891261112</t>
  </si>
  <si>
    <t>Montáž vodovodních šoupátek otevřený výkop DN 100</t>
  </si>
  <si>
    <t>-1226575958</t>
  </si>
  <si>
    <t>Montáž vodovodních armatur na potrubí šoupátek nebo klapek uzavíracích v otevřeném výkopu nebo v šachtách s osazením zemní soupravy (bez poklopů) DN 100</t>
  </si>
  <si>
    <t>111</t>
  </si>
  <si>
    <t>400210000016_1R</t>
  </si>
  <si>
    <t>ŠOUPĚ E2 PŘÍRUBOVÉ KRÁTKÉ 100</t>
  </si>
  <si>
    <t>1519405961</t>
  </si>
  <si>
    <t>112</t>
  </si>
  <si>
    <t>950205010003_1R</t>
  </si>
  <si>
    <t>SOUPRAVA ZEMNÍ TELESKOPICKÁ E2-1,3 -1,8 50-100 (1,3-1,8m)</t>
  </si>
  <si>
    <t>-289476454</t>
  </si>
  <si>
    <t>113</t>
  </si>
  <si>
    <t>891261811</t>
  </si>
  <si>
    <t>Demontáž vodovodních šoupátek otevřený výkop DN 100</t>
  </si>
  <si>
    <t>468646197</t>
  </si>
  <si>
    <t>Demontáž vodovodních armatur na potrubí šoupátek nebo klapek uzavíracích v otevřeném výkopu nebo v šachtách DN 100</t>
  </si>
  <si>
    <t>114</t>
  </si>
  <si>
    <t>891311112</t>
  </si>
  <si>
    <t>Montáž vodovodních šoupátek otevřený výkop DN 150</t>
  </si>
  <si>
    <t>1380159351</t>
  </si>
  <si>
    <t>Montáž vodovodních armatur na potrubí šoupátek nebo klapek uzavíracích v otevřeném výkopu nebo v šachtách s osazením zemní soupravy (bez poklopů) DN 150</t>
  </si>
  <si>
    <t>115</t>
  </si>
  <si>
    <t>400215000016_1R</t>
  </si>
  <si>
    <t>ŠOUPĚ E2 PŘÍRUBOVÉ KRÁTKÉ 150</t>
  </si>
  <si>
    <t>-1536045314</t>
  </si>
  <si>
    <t>116</t>
  </si>
  <si>
    <t>950220000007_1R</t>
  </si>
  <si>
    <t>SOUPRAVA ZEMNÍ TELESKOPICKÁ E2-1,3-1,8 150</t>
  </si>
  <si>
    <t>-874013427</t>
  </si>
  <si>
    <t>117</t>
  </si>
  <si>
    <t>891351112</t>
  </si>
  <si>
    <t>Montáž vodovodních šoupátek otevřený výkop DN 200</t>
  </si>
  <si>
    <t>557966601</t>
  </si>
  <si>
    <t>Montáž vodovodních armatur na potrubí šoupátek nebo klapek uzavíracích v otevřeném výkopu nebo v šachtách s osazením zemní soupravy (bez poklopů) DN 200</t>
  </si>
  <si>
    <t>118</t>
  </si>
  <si>
    <t>400220000010_1R</t>
  </si>
  <si>
    <t>ŠOUPĚ E2 PŘÍRUBOVÉ KRÁTKÉ 200</t>
  </si>
  <si>
    <t>1906032025</t>
  </si>
  <si>
    <t>119</t>
  </si>
  <si>
    <t>950220000003</t>
  </si>
  <si>
    <t>SOUPRAVA ZEMNÍ TELESKOPICKÁ E2-1,35-1,8 200 (1,3-1,8m)</t>
  </si>
  <si>
    <t>2025339486</t>
  </si>
  <si>
    <t>120</t>
  </si>
  <si>
    <t>892233122</t>
  </si>
  <si>
    <t>Proplach a dezinfekce vodovodního potrubí DN od 40 do 70</t>
  </si>
  <si>
    <t>-1499702143</t>
  </si>
  <si>
    <t>121</t>
  </si>
  <si>
    <t>892271111</t>
  </si>
  <si>
    <t>Tlaková zkouška vodou potrubí DN 100 nebo 125</t>
  </si>
  <si>
    <t>913038963</t>
  </si>
  <si>
    <t>Tlakové zkoušky vodou na potrubí DN 100 nebo 125</t>
  </si>
  <si>
    <t>374</t>
  </si>
  <si>
    <t>122</t>
  </si>
  <si>
    <t>892273122</t>
  </si>
  <si>
    <t>Proplach a dezinfekce vodovodního potrubí DN od 80 do 125</t>
  </si>
  <si>
    <t>-1586534096</t>
  </si>
  <si>
    <t>212</t>
  </si>
  <si>
    <t>propojení 1</t>
  </si>
  <si>
    <t>propojení 3</t>
  </si>
  <si>
    <t>propojení 4</t>
  </si>
  <si>
    <t>propojení 5</t>
  </si>
  <si>
    <t>123</t>
  </si>
  <si>
    <t>892351111</t>
  </si>
  <si>
    <t>Tlaková zkouška vodou potrubí DN 150 nebo 200</t>
  </si>
  <si>
    <t>2091376819</t>
  </si>
  <si>
    <t>Tlakové zkoušky vodou na potrubí DN 150 nebo 200</t>
  </si>
  <si>
    <t>řad 150</t>
  </si>
  <si>
    <t>řad 200</t>
  </si>
  <si>
    <t>65+65</t>
  </si>
  <si>
    <t>124</t>
  </si>
  <si>
    <t>892353122</t>
  </si>
  <si>
    <t>Proplach a dezinfekce vodovodního potrubí DN 150 nebo 200</t>
  </si>
  <si>
    <t>-824328596</t>
  </si>
  <si>
    <t>125</t>
  </si>
  <si>
    <t>892372111</t>
  </si>
  <si>
    <t>Zabezpečení konců potrubí DN do 300 při tlakových zkouškách vodou</t>
  </si>
  <si>
    <t>1151753938</t>
  </si>
  <si>
    <t>Tlakové zkoušky vodou zabezpečení konců potrubí při tlakových zkouškách DN do 300</t>
  </si>
  <si>
    <t>126</t>
  </si>
  <si>
    <t>899101211</t>
  </si>
  <si>
    <t>Demontáž poklopů litinových nebo ocelových včetně rámů hmotnosti do 50 kg</t>
  </si>
  <si>
    <t>739372781</t>
  </si>
  <si>
    <t>Demontáž poklopů litinových a ocelových včetně rámů, hmotnosti jednotlivě do 50 kg</t>
  </si>
  <si>
    <t>127</t>
  </si>
  <si>
    <t>899102211</t>
  </si>
  <si>
    <t>Demontáž poklopů litinových nebo ocelových včetně rámů hmotnosti přes 50 do 100 kg</t>
  </si>
  <si>
    <t>-1433978810</t>
  </si>
  <si>
    <t>Demontáž poklopů litinových a ocelových včetně rámů, hmotnosti jednotlivě přes 50 do 100 Kg</t>
  </si>
  <si>
    <t xml:space="preserve">šoupátkové </t>
  </si>
  <si>
    <t>hydrantové</t>
  </si>
  <si>
    <t>128</t>
  </si>
  <si>
    <t>899401111</t>
  </si>
  <si>
    <t>Osazení poklopů litinových ventilových</t>
  </si>
  <si>
    <t>-547795125</t>
  </si>
  <si>
    <t>129</t>
  </si>
  <si>
    <t>42291402</t>
  </si>
  <si>
    <t>poklop litinový ventilový</t>
  </si>
  <si>
    <t>-646425869</t>
  </si>
  <si>
    <t>130</t>
  </si>
  <si>
    <t>550348100000000_2R</t>
  </si>
  <si>
    <t>PODKLAD. DESKA  POD POKLOP</t>
  </si>
  <si>
    <t>-958595044</t>
  </si>
  <si>
    <t>131</t>
  </si>
  <si>
    <t>899401112</t>
  </si>
  <si>
    <t>Osazení poklopů litinových šoupátkových</t>
  </si>
  <si>
    <t>799087522</t>
  </si>
  <si>
    <t>132</t>
  </si>
  <si>
    <t>550175000000000_1R</t>
  </si>
  <si>
    <t xml:space="preserve">POKLOP ULIČNÍ PRO ŠOUPÁTKA </t>
  </si>
  <si>
    <t>1969073418</t>
  </si>
  <si>
    <t>133</t>
  </si>
  <si>
    <t>550348100000000_1R</t>
  </si>
  <si>
    <t>-1885199852</t>
  </si>
  <si>
    <t>134</t>
  </si>
  <si>
    <t>899401113</t>
  </si>
  <si>
    <t>Osazení poklopů litinových hydrantových</t>
  </si>
  <si>
    <t>-274449515</t>
  </si>
  <si>
    <t>135</t>
  </si>
  <si>
    <t>195000000000_1R</t>
  </si>
  <si>
    <t>POKLOP K PODZEMNÍ HYDRANT LITINA</t>
  </si>
  <si>
    <t>-1347534475</t>
  </si>
  <si>
    <t>POKLOP  ZAVZDU A ODVZDUŠŇOVACÍ SOUPRAVY</t>
  </si>
  <si>
    <t>136</t>
  </si>
  <si>
    <t>348200000000</t>
  </si>
  <si>
    <t>PODKLAD. DESKA POD HYDRANT.POKLOP</t>
  </si>
  <si>
    <t>688443118</t>
  </si>
  <si>
    <t>PODKLADOVÁ DESKA POD HYDRANTOVÝ POKLOP</t>
  </si>
  <si>
    <t>137</t>
  </si>
  <si>
    <t>899712111</t>
  </si>
  <si>
    <t>Orientační tabulky na zdivu</t>
  </si>
  <si>
    <t>-101005363</t>
  </si>
  <si>
    <t>Orientační tabulky na vodovodních a kanalizačních řadech na zdivu</t>
  </si>
  <si>
    <t>138</t>
  </si>
  <si>
    <t>562890400</t>
  </si>
  <si>
    <t>tabule orientační z plastu velká</t>
  </si>
  <si>
    <t>-2042281903</t>
  </si>
  <si>
    <t>součásti tvářené z plastů pro výrobní spotřebu ostatní tabulky, čísla a znaky vodárenské orientační tabule velká 105 x 150 mm</t>
  </si>
  <si>
    <t>139</t>
  </si>
  <si>
    <t>899721111</t>
  </si>
  <si>
    <t>Signalizační vodič DN do 150 mm na potrubí PVC</t>
  </si>
  <si>
    <t>-123755915</t>
  </si>
  <si>
    <t>Signalizační vodič na potrubí PVC DN do 150 mm</t>
  </si>
  <si>
    <t>390</t>
  </si>
  <si>
    <t>140</t>
  </si>
  <si>
    <t>899722113</t>
  </si>
  <si>
    <t>Krytí potrubí z plastů výstražnou fólií z PVC 34cm</t>
  </si>
  <si>
    <t>-462989618</t>
  </si>
  <si>
    <t>Krytí potrubí z plastů výstražnou fólií z PVC šířky 34cm</t>
  </si>
  <si>
    <t>364</t>
  </si>
  <si>
    <t>141</t>
  </si>
  <si>
    <t>309856300_2R</t>
  </si>
  <si>
    <t>Příplatek za nerezové šrouby a izolační bandáž spojů</t>
  </si>
  <si>
    <t>kpl</t>
  </si>
  <si>
    <t>-255722428</t>
  </si>
  <si>
    <t>výkr.č. D.1.05, D.1.06</t>
  </si>
  <si>
    <t>Ostatní konstrukce a práce-bourání</t>
  </si>
  <si>
    <t>142</t>
  </si>
  <si>
    <t>916241213</t>
  </si>
  <si>
    <t>Osazení obrubníku kamenného stojatého s boční opěrou do lože z betonu prostého</t>
  </si>
  <si>
    <t>1572829032</t>
  </si>
  <si>
    <t>Osazení obrubníku kamenného se zřízením lože, s vyplněním a zatřením spár cementovou maltou stojatého s boční opěrou z betonu prostého, do lože z betonu prostého</t>
  </si>
  <si>
    <t>143</t>
  </si>
  <si>
    <t>58380207</t>
  </si>
  <si>
    <t>krajník kamenný žulový silniční 160x200x300-800mm</t>
  </si>
  <si>
    <t>-709137011</t>
  </si>
  <si>
    <t>144</t>
  </si>
  <si>
    <t>919112233</t>
  </si>
  <si>
    <t>Řezání spár pro vytvoření komůrky š 20 mm hl 40 mm pro těsnící zálivku v živičném krytu</t>
  </si>
  <si>
    <t>-2030947762</t>
  </si>
  <si>
    <t>Řezání dilatačních spár v živičném krytu  vytvoření komůrky pro těsnící zálivku šířky 20 mm, hloubky 40 mm</t>
  </si>
  <si>
    <t>výkr.č. C.3.  D.1.01,</t>
  </si>
  <si>
    <t>asfaltová komunikace</t>
  </si>
  <si>
    <t>7+7+20+5+25</t>
  </si>
  <si>
    <t>145</t>
  </si>
  <si>
    <t>919121132</t>
  </si>
  <si>
    <t>Těsnění spár zálivkou za studena pro komůrky š 20 mm hl 40 mm s těsnicím profilem</t>
  </si>
  <si>
    <t>1463216010</t>
  </si>
  <si>
    <t>Utěsnění dilatačních spár zálivkou za studena v cementobetonovém nebo živičném krytu včetně adhezního nátěru s těsnicím profilem pod zálivkou, pro komůrky šířky 20 mm, hloubky 40 mm</t>
  </si>
  <si>
    <t>146</t>
  </si>
  <si>
    <t>919735112</t>
  </si>
  <si>
    <t>Řezání stávajícího živičného krytu hl do 100 mm</t>
  </si>
  <si>
    <t>-263632123</t>
  </si>
  <si>
    <t>Řezání stávajícího živičného krytu nebo podkladu hloubky přes 50 do 100 mm</t>
  </si>
  <si>
    <t>Přesun hmot</t>
  </si>
  <si>
    <t>147</t>
  </si>
  <si>
    <t>998276101</t>
  </si>
  <si>
    <t>Přesun hmot pro trubní vedení z trub z plastických hmot otevřený výkop</t>
  </si>
  <si>
    <t>-1360625743</t>
  </si>
  <si>
    <t>997</t>
  </si>
  <si>
    <t>Přesun sutě</t>
  </si>
  <si>
    <t>148</t>
  </si>
  <si>
    <t>997006512</t>
  </si>
  <si>
    <t>Vodorovné doprava suti s naložením a složením na skládku do 1 km</t>
  </si>
  <si>
    <t>405162578</t>
  </si>
  <si>
    <t>Vodorovná doprava suti na skládku s naložením na dopravní prostředek a složením přes 100 m do 1 km</t>
  </si>
  <si>
    <t>149</t>
  </si>
  <si>
    <t>997006519</t>
  </si>
  <si>
    <t>Příplatek k vodorovnému přemístění suti na skládku ZKD 1 km přes 1 km</t>
  </si>
  <si>
    <t>1796276584</t>
  </si>
  <si>
    <t>Vodorovná doprava suti na skládku s naložením na dopravní prostředek a složením Příplatek k ceně za každý další i započatý 1 km</t>
  </si>
  <si>
    <t>688,188*15 'Přepočtené koeficientem množství</t>
  </si>
  <si>
    <t>150</t>
  </si>
  <si>
    <t>997006551</t>
  </si>
  <si>
    <t>Hrubé urovnání suti na skládce bez zhutnění</t>
  </si>
  <si>
    <t>670859089</t>
  </si>
  <si>
    <t>151</t>
  </si>
  <si>
    <t>997221615</t>
  </si>
  <si>
    <t>Poplatek za uložení na skládce (skládkovné) stavebního odpadu betonového kód odpadu 17 01 01</t>
  </si>
  <si>
    <t>235435187</t>
  </si>
  <si>
    <t>0,791+0,504+0,58</t>
  </si>
  <si>
    <t>152</t>
  </si>
  <si>
    <t>997221645</t>
  </si>
  <si>
    <t>Poplatek za uložení na skládce (skládkovné) odpadu asfaltového bez dehtu kód odpadu 17 03 02</t>
  </si>
  <si>
    <t>-1376471810</t>
  </si>
  <si>
    <t>217,237+114,246</t>
  </si>
  <si>
    <t>153</t>
  </si>
  <si>
    <t>997221655</t>
  </si>
  <si>
    <t>2072870827</t>
  </si>
  <si>
    <t>0,924+147,39+203,852</t>
  </si>
  <si>
    <t>154</t>
  </si>
  <si>
    <t>997221873_1R</t>
  </si>
  <si>
    <t>Litina a ventily - suť</t>
  </si>
  <si>
    <t>170919222</t>
  </si>
  <si>
    <t>2,665</t>
  </si>
  <si>
    <t>820-02 - IO 02 - Kanalizace</t>
  </si>
  <si>
    <t xml:space="preserve">    2 - Zakládání</t>
  </si>
  <si>
    <t xml:space="preserve">    3 - Svislé a kompletní konstrukce</t>
  </si>
  <si>
    <t xml:space="preserve">    998 - Přesun hmot</t>
  </si>
  <si>
    <t>837885015</t>
  </si>
  <si>
    <t>výkr.č. C.3.  D.2.01, D.2.02, D.2.03, D.2.04, D.2.06, D.2.07, D.2.08</t>
  </si>
  <si>
    <t>stoka 1</t>
  </si>
  <si>
    <t>160*1,1</t>
  </si>
  <si>
    <t>stoka 2</t>
  </si>
  <si>
    <t>128*1,1</t>
  </si>
  <si>
    <t xml:space="preserve">přepojení na stoce 1 </t>
  </si>
  <si>
    <t>5*1,140</t>
  </si>
  <si>
    <t>přepojení na stoce 2</t>
  </si>
  <si>
    <t>5*1,4</t>
  </si>
  <si>
    <t>kanalizační přípojky</t>
  </si>
  <si>
    <t>63*1,1</t>
  </si>
  <si>
    <t>přípojky od vpustí</t>
  </si>
  <si>
    <t>33*1,1</t>
  </si>
  <si>
    <t>-68517557</t>
  </si>
  <si>
    <t>-38225542</t>
  </si>
  <si>
    <t>115101202</t>
  </si>
  <si>
    <t>Čerpání vody na dopravní výšku do 10 m průměrný přítok do 1000 l/min</t>
  </si>
  <si>
    <t>-316708449</t>
  </si>
  <si>
    <t>Čerpání vody na dopravní výšku do 10 m s uvažovaným průměrným přítokem přes 500 do 1 000 l/min</t>
  </si>
  <si>
    <t>př.č.  D.2.01</t>
  </si>
  <si>
    <t>čerpání vody</t>
  </si>
  <si>
    <t>60*24</t>
  </si>
  <si>
    <t>přečerání splašků</t>
  </si>
  <si>
    <t>115101302</t>
  </si>
  <si>
    <t>Pohotovost čerpací soupravy pro dopravní výšku do 10 m přítok do 1000 l/min</t>
  </si>
  <si>
    <t>-910647287</t>
  </si>
  <si>
    <t>Pohotovost záložní čerpací soupravy pro dopravní výšku do 10 m s uvažovaným průměrným přítokem přes 500 do 1 000 l/min</t>
  </si>
  <si>
    <t>-2017007635</t>
  </si>
  <si>
    <t xml:space="preserve">př.č. C.3, D.2.02, D.2.03, D.2.04, </t>
  </si>
  <si>
    <t>7*1,1</t>
  </si>
  <si>
    <t>přepojení stoky 2</t>
  </si>
  <si>
    <t>1*1,4</t>
  </si>
  <si>
    <t>10*1,1</t>
  </si>
  <si>
    <t>přípojky od UV</t>
  </si>
  <si>
    <t>6*1,1</t>
  </si>
  <si>
    <t>-1013057713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</si>
  <si>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</si>
  <si>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-893662482</t>
  </si>
  <si>
    <t>-446425063</t>
  </si>
  <si>
    <t>986244766</t>
  </si>
  <si>
    <t>2*(3*3)</t>
  </si>
  <si>
    <t>1778273427</t>
  </si>
  <si>
    <t>-1826499069</t>
  </si>
  <si>
    <t>př.č. C.3, D.2.02, D.2.03,</t>
  </si>
  <si>
    <t>160+160</t>
  </si>
  <si>
    <t>128+128</t>
  </si>
  <si>
    <t>přepojení stoky 1</t>
  </si>
  <si>
    <t>5+5</t>
  </si>
  <si>
    <t>-1860581594</t>
  </si>
  <si>
    <t>130001101</t>
  </si>
  <si>
    <t>Příplatek za ztížení vykopávky v blízkosti podzemního vedení</t>
  </si>
  <si>
    <t>-1209234190</t>
  </si>
  <si>
    <t>Příplatek k cenám hloubených vykopávek za ztížení vykopávky v blízkosti podzemního vedení nebo výbušnin pro jakoukoliv třídu horniny</t>
  </si>
  <si>
    <t>13*(1,1*2*2,6)</t>
  </si>
  <si>
    <t>9*(1,1*2*2,1)</t>
  </si>
  <si>
    <t>1*(1,4*2*2,5)</t>
  </si>
  <si>
    <t>10*(1,1*2*2,6)</t>
  </si>
  <si>
    <t>6*(1,1*2*2,0)</t>
  </si>
  <si>
    <t>-1474535028</t>
  </si>
  <si>
    <t>př.č. C.3, D.2.02, D.2.03, D.2.04, D.2.07, D2.08</t>
  </si>
  <si>
    <t>160*1,1*2,6</t>
  </si>
  <si>
    <t>128*1,1*2,1</t>
  </si>
  <si>
    <t>5*1,14*3,1</t>
  </si>
  <si>
    <t>5*1,4*2,4</t>
  </si>
  <si>
    <t>63*1,1*2,6</t>
  </si>
  <si>
    <t>30*1,1*2</t>
  </si>
  <si>
    <t>přepojení DS1</t>
  </si>
  <si>
    <t>3*1,1*2,5</t>
  </si>
  <si>
    <t>151201102</t>
  </si>
  <si>
    <t>Zřízení zátažného pažení a rozepření stěn rýh hl do 4 m</t>
  </si>
  <si>
    <t>137124310</t>
  </si>
  <si>
    <t>Zřízení pažení a rozepření stěn rýh pro podzemní vedení pro všechny šířky rýhy  zátažné, hloubky do 4 m</t>
  </si>
  <si>
    <t>160*2*2,6</t>
  </si>
  <si>
    <t>128*2*2,1</t>
  </si>
  <si>
    <t>5*2*3,1</t>
  </si>
  <si>
    <t>5*2*2,4</t>
  </si>
  <si>
    <t>63*2*2,6</t>
  </si>
  <si>
    <t>30*2*2</t>
  </si>
  <si>
    <t>3*2*2,5</t>
  </si>
  <si>
    <t>151201112</t>
  </si>
  <si>
    <t>Odstranění zátažného pažení a rozepření stěn rýh hl do 4 m</t>
  </si>
  <si>
    <t>-1242564666</t>
  </si>
  <si>
    <t>Odstranění pažení a rozepření stěn rýh pro podzemní vedení  s uložením materiálu na vzdálenost do 3 m od kraje výkopu zátažné, hloubky přes 2 do 4 m</t>
  </si>
  <si>
    <t>528137639</t>
  </si>
  <si>
    <t>681035357</t>
  </si>
  <si>
    <t>1042,18*15 'Přepočtené koeficientem množství</t>
  </si>
  <si>
    <t>-30268104</t>
  </si>
  <si>
    <t>1042,18*2 'Přepočtené koeficientem množství</t>
  </si>
  <si>
    <t>-1015928375</t>
  </si>
  <si>
    <t>-626723577</t>
  </si>
  <si>
    <t>Zásyp sypaninou z jakékoliv horniny s uložením výkopku ve vrstvách se zhutněním jam, šachet, rýh nebo kolem objektů v těchto vykopávkách</t>
  </si>
  <si>
    <t>(160*1,1*2,6)-(160*1,1*0,5)</t>
  </si>
  <si>
    <t>(128*1,1*2,1)-(128*1,1*0,5)</t>
  </si>
  <si>
    <t>(5*1,14*3,1)-(5*1,14*0,3)</t>
  </si>
  <si>
    <t>(5*1,4*2,4)-(5*1,4*0,8)</t>
  </si>
  <si>
    <t>(63*1,1*2,6)-(63*1,1*0,4)</t>
  </si>
  <si>
    <t>(30*1,1*2)-(30*1,1*0,35)</t>
  </si>
  <si>
    <t>(3*1,1*2,5)-(3*1,1*0,5)</t>
  </si>
  <si>
    <t>583312010</t>
  </si>
  <si>
    <t>štěrkopísek netříděný stabilizační zemina</t>
  </si>
  <si>
    <t>CS ÚRS 2018 01</t>
  </si>
  <si>
    <t>-1952672010</t>
  </si>
  <si>
    <t>Kamenivo přírodní těžené pro stavební účely  PTK  (drobné, hrubé, štěrkopísky) kamenivo mimo normu štěrkopísek netříděný (stabilizační zemina)</t>
  </si>
  <si>
    <t>835,55*2 'Přepočtené koeficientem množství</t>
  </si>
  <si>
    <t>-1048123696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</si>
  <si>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</si>
  <si>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160*1,1*0,4</t>
  </si>
  <si>
    <t>128*1,1*0,4</t>
  </si>
  <si>
    <t>5*1,4*0,7</t>
  </si>
  <si>
    <t>63*1,1*0,3</t>
  </si>
  <si>
    <t>30*1,1*0,25</t>
  </si>
  <si>
    <t>3*1,1*0,4</t>
  </si>
  <si>
    <t>915704690</t>
  </si>
  <si>
    <t>-1162383968</t>
  </si>
  <si>
    <t xml:space="preserve">př.č.C.2, D.2.01, </t>
  </si>
  <si>
    <t>1*1,5</t>
  </si>
  <si>
    <t>Zakládání</t>
  </si>
  <si>
    <t>212752102</t>
  </si>
  <si>
    <t>Trativod z drenážních trubek korugovaných PE-HD SN 4 perforace 360° včetně lože otevřený výkop DN 150 pro liniové stavby</t>
  </si>
  <si>
    <t>-906114424</t>
  </si>
  <si>
    <t>Trativody z drenážních trubek pro liniové stavby a komunikace se zřízením štěrkového lože pod trubky a s jejich obsypem v otevřeném výkopu trubka korugovaná sendvičová PE-HD SN 4 celoperforovaná 360° DN 150</t>
  </si>
  <si>
    <t>160</t>
  </si>
  <si>
    <t>Svislé a kompletní konstrukce</t>
  </si>
  <si>
    <t>358315114</t>
  </si>
  <si>
    <t>Bourání stoky kompletní nebo otvorů z prostého betonu plochy do 4 m2</t>
  </si>
  <si>
    <t>-846843770</t>
  </si>
  <si>
    <t>160*1,1*0,5</t>
  </si>
  <si>
    <t>128*1,1*0,5</t>
  </si>
  <si>
    <t>5*1,14*0,5</t>
  </si>
  <si>
    <t>5*1,4*0,6</t>
  </si>
  <si>
    <t>30*1,1*0,3</t>
  </si>
  <si>
    <t>3*1,1*0,5</t>
  </si>
  <si>
    <t>stávající šachty</t>
  </si>
  <si>
    <t>(3,14*0,8*0,8*2,6)*10</t>
  </si>
  <si>
    <t>359901211</t>
  </si>
  <si>
    <t>Monitoring stoky jakékoli výšky na nové kanalizaci</t>
  </si>
  <si>
    <t>677337603</t>
  </si>
  <si>
    <t>Monitoring stok (kamerový systém) jakékoli výšky nová kanalizace</t>
  </si>
  <si>
    <t>př.č. C.3, D.2.01</t>
  </si>
  <si>
    <t>-91186360</t>
  </si>
  <si>
    <t>160*1,1*0,1</t>
  </si>
  <si>
    <t>128*1,1*0,1</t>
  </si>
  <si>
    <t>63*1,1*0,1</t>
  </si>
  <si>
    <t>30*1,1*0,1</t>
  </si>
  <si>
    <t>3*1,1*0,1</t>
  </si>
  <si>
    <t>452111111</t>
  </si>
  <si>
    <t>Osazení betonových pražců otevřený výkop pl do 25000 mm2</t>
  </si>
  <si>
    <t>-159562530</t>
  </si>
  <si>
    <t>Osazení betonových dílců pražců pod potrubí v otevřeném výkopu, průřezové plochy do 25000 mm2</t>
  </si>
  <si>
    <t>59223733</t>
  </si>
  <si>
    <t>podkladek pod trouby betonové/ŽB DN 300-500</t>
  </si>
  <si>
    <t>-227851363</t>
  </si>
  <si>
    <t>452112111</t>
  </si>
  <si>
    <t>Osazení betonových prstenců nebo rámů v do 100 mm</t>
  </si>
  <si>
    <t>940563988</t>
  </si>
  <si>
    <t>př.č. D.2.05</t>
  </si>
  <si>
    <t>59224010</t>
  </si>
  <si>
    <t>prstenec betonový vyrovnávací ke krytu šachty 62,5x4x10 cm</t>
  </si>
  <si>
    <t>328410391</t>
  </si>
  <si>
    <t>59224011</t>
  </si>
  <si>
    <t>prstenec betonový vyrovnávací ke krytu šachty 62,5x6x10 cm</t>
  </si>
  <si>
    <t>-347095667</t>
  </si>
  <si>
    <t>59224012</t>
  </si>
  <si>
    <t>prstenec betonový vyrovnávací ke krytu šachty 62,5x8x10 cm</t>
  </si>
  <si>
    <t>584957560</t>
  </si>
  <si>
    <t>59224013</t>
  </si>
  <si>
    <t>prstenec betonový vyrovnávací ke krytu šachty 62,5x10x10 cm</t>
  </si>
  <si>
    <t>-1775863981</t>
  </si>
  <si>
    <t>452311131</t>
  </si>
  <si>
    <t>Podkladní desky z betonu prostého tř. C 12/15 otevřený výkop</t>
  </si>
  <si>
    <t>418325321</t>
  </si>
  <si>
    <t>př.č.D.2.01, D.2.05</t>
  </si>
  <si>
    <t>šachty</t>
  </si>
  <si>
    <t>(1,5*1,5*0,1)*6</t>
  </si>
  <si>
    <t>(1,5*1,5*0,1)*4</t>
  </si>
  <si>
    <t>452312131</t>
  </si>
  <si>
    <t>Sedlové lože z betonu prostého tř. C 12/15 otevřený výkop</t>
  </si>
  <si>
    <t>1393220605</t>
  </si>
  <si>
    <t>Podkladní a zajišťovací konstrukce z betonu prostého v otevřeném výkopu sedlové lože pod potrubí z betonu tř. C 12/15</t>
  </si>
  <si>
    <t>př.č. C.3, D.2.04,</t>
  </si>
  <si>
    <t>5*1,14*0,21</t>
  </si>
  <si>
    <t>5*0,6*0,25</t>
  </si>
  <si>
    <t>452351101</t>
  </si>
  <si>
    <t>Bednění podkladních desek nebo bloků nebo sedlového lože otevřený výkop</t>
  </si>
  <si>
    <t>352368995</t>
  </si>
  <si>
    <t>5*2*0,21</t>
  </si>
  <si>
    <t>5*2*0,25</t>
  </si>
  <si>
    <t>(4*1,5*0,1)*10</t>
  </si>
  <si>
    <t>2087197695</t>
  </si>
  <si>
    <t>-1413578969</t>
  </si>
  <si>
    <t>1814461558</t>
  </si>
  <si>
    <t>460396804</t>
  </si>
  <si>
    <t>812372121</t>
  </si>
  <si>
    <t>Montáž potrubí z trub TBH těsněných pryžovými kroužky otevřený výkop sklon do 20 % DN 300</t>
  </si>
  <si>
    <t>-467494361</t>
  </si>
  <si>
    <t>Montáž potrubí z trub betonových hrdlových  v otevřeném výkopu ve sklonu do 20 % z trub těsněných pryžovými kroužky DN 300</t>
  </si>
  <si>
    <t>PFB.1020002</t>
  </si>
  <si>
    <t>Trouba hrdlová železobetonová TZH-Q 30/250 XA2, XA3</t>
  </si>
  <si>
    <t>-351701871</t>
  </si>
  <si>
    <t>PFB.1020004</t>
  </si>
  <si>
    <t>Trouba hrdlová železobetonová TZH-Q 30/200 PR XA2, XA3</t>
  </si>
  <si>
    <t>-1034041232</t>
  </si>
  <si>
    <t>820391113</t>
  </si>
  <si>
    <t>Přeseknutí železobetonové trouby DN nad 250 do 400 mm</t>
  </si>
  <si>
    <t>-1471847701</t>
  </si>
  <si>
    <t>Přeseknutí železobetonové trouby  v rovině kolmé nebo skloněné k ose trouby, se začištěním DN přes 250 do 400 mm</t>
  </si>
  <si>
    <t>831263195</t>
  </si>
  <si>
    <t>Příplatek za zřízení kanalizační přípojky DN 100 až 300</t>
  </si>
  <si>
    <t>1799679923</t>
  </si>
  <si>
    <t>Montáž potrubí z trub kameninových  hrdlových s integrovaným těsněním Příplatek k cenám za zřízení kanalizační přípojky DN od 100 do 300</t>
  </si>
  <si>
    <t>př.č. C.3, D.2.07, D.2.08</t>
  </si>
  <si>
    <t>uliční vpusti</t>
  </si>
  <si>
    <t>831312193_1R</t>
  </si>
  <si>
    <t>Příplatek k montáži potrubí za napojení dvou trub pomocí převlečné manžety DN 150</t>
  </si>
  <si>
    <t>1026946692</t>
  </si>
  <si>
    <t>Příplatek k cenám za napojení dvou dříků trub o stejném průměru (max. rozdíl 12 mm) pomocí převlečné manžety (manžeta zahrnuta v ceně) DN 150</t>
  </si>
  <si>
    <t>př.č. C.3, D.2.08</t>
  </si>
  <si>
    <t>831352193_1R</t>
  </si>
  <si>
    <t>Příplatek k montáži potrubí za napojení dvou trub pomocí převlečné manžety DN 200</t>
  </si>
  <si>
    <t>1848794918</t>
  </si>
  <si>
    <t>Příplatek k cenám za napojení dvou dříků trub o stejném průměru (max. rozdíl 12 mm) pomocí převlečné manžety (manžeta zahrnuta v ceně) DN 200</t>
  </si>
  <si>
    <t>př.č. C.3, D.2.07</t>
  </si>
  <si>
    <t>831372193_1R</t>
  </si>
  <si>
    <t>Příplatek k montáži potrubí za napojení dvou trub pomocí převlečné manžety DN 300</t>
  </si>
  <si>
    <t>-1870208824</t>
  </si>
  <si>
    <t>Montáž potrubí z trub kameninových  hrdlových s integrovaným těsněním Příplatek k cenám za napojení dvou dříků trub o stejném průměru (max. rozdíl 12 mm) pomocí převlečné manžety (manžeta zahrnuta v ceně) DN 300</t>
  </si>
  <si>
    <t>přípojka DS1</t>
  </si>
  <si>
    <t>831392121</t>
  </si>
  <si>
    <t>Montáž potrubí z trub kameninových hrdlových s integrovaným těsněním výkop sklon do 20 % DN 400</t>
  </si>
  <si>
    <t>397352635</t>
  </si>
  <si>
    <t>59710701</t>
  </si>
  <si>
    <t>trouba kameninová glazovaná DN 400 dl 2,50m spojovací systém C</t>
  </si>
  <si>
    <t>-792660796</t>
  </si>
  <si>
    <t>837392221</t>
  </si>
  <si>
    <t>Montáž kameninových tvarovek jednoosých s integrovaným těsněním otevřený výkop DN 400</t>
  </si>
  <si>
    <t>199130281</t>
  </si>
  <si>
    <t>př.č. C.3, D.2.04, D.2.05</t>
  </si>
  <si>
    <t>59711880</t>
  </si>
  <si>
    <t>vložka kameninová glazovaná šachtová DN 400 spojovací systém C, tř.160</t>
  </si>
  <si>
    <t>1103237732</t>
  </si>
  <si>
    <t>871313121</t>
  </si>
  <si>
    <t>Montáž kanalizačního potrubí z PVC těsněné gumovým kroužkem otevřený výkop sklon do 20 % DN 160</t>
  </si>
  <si>
    <t>-1407075628</t>
  </si>
  <si>
    <t>Montáž kanalizačního potrubí z plastů z tvrdého PVC těsněných gumovým kroužkem v otevřeném výkopu ve sklonu do 20 % DN 160</t>
  </si>
  <si>
    <t>160123_1R</t>
  </si>
  <si>
    <t>Trubka kanalizační ULTRA SOLID BP  SN 12  160x3000 mm PVC-U</t>
  </si>
  <si>
    <t>1960981060</t>
  </si>
  <si>
    <t>10*1,03 'Přepočtené koeficientem množství</t>
  </si>
  <si>
    <t>871353121</t>
  </si>
  <si>
    <t>Montáž kanalizačního potrubí z PVC těsněné gumovým kroužkem otevřený výkop sklon do 20 % DN 200</t>
  </si>
  <si>
    <t>264118151</t>
  </si>
  <si>
    <t>Montáž kanalizačního potrubí z plastů z tvrdého PVC těsněných gumovým kroužkem v otevřeném výkopu ve sklonu do 20 % DN 200</t>
  </si>
  <si>
    <t>př.č. C.3, D.1.07</t>
  </si>
  <si>
    <t>200123_1R</t>
  </si>
  <si>
    <t>Trubka kanalizační ULTRA SOLID BP  SN 12  200x3000 mm PVC-U</t>
  </si>
  <si>
    <t>826388246</t>
  </si>
  <si>
    <t>21*1,03 'Přepočtené koeficientem množství</t>
  </si>
  <si>
    <t>871373121</t>
  </si>
  <si>
    <t>Montáž kanalizačního potrubí z PVC těsněné gumovým kroužkem otevřený výkop sklon do 20 % DN 315</t>
  </si>
  <si>
    <t>-1714433050</t>
  </si>
  <si>
    <t>Montáž kanalizačního potrubí z plastů z tvrdého PVC těsněných gumovým kroužkem v otevřeném výkopu ve sklonu do 20 % DN 315</t>
  </si>
  <si>
    <t>výkr.č. C.3.  D.2.01, D.2.02, D.2.03, D.2.04,</t>
  </si>
  <si>
    <t>ELM.315123SM</t>
  </si>
  <si>
    <t>Trubka kanalizační ULTRA SOLID BP  SN 12  315x3000 mm PVC-U</t>
  </si>
  <si>
    <t>-1427219108</t>
  </si>
  <si>
    <t>877315211</t>
  </si>
  <si>
    <t>Montáž tvarovek z tvrdého PVC-systém KG nebo z polypropylenu-systém KG 2000 jednoosé DN 160</t>
  </si>
  <si>
    <t>1454966379</t>
  </si>
  <si>
    <t>Montáž tvarovek na kanalizačním potrubí z trub z plastu  z tvrdého PVC nebo z polypropylenu v otevřeném výkopu jednoosých DN 160</t>
  </si>
  <si>
    <t>10+8</t>
  </si>
  <si>
    <t>4515_1R</t>
  </si>
  <si>
    <t>Koleno kanalizační ULTRA SOLID BP  De 160/45°</t>
  </si>
  <si>
    <t>-1125608456</t>
  </si>
  <si>
    <t>800_1R</t>
  </si>
  <si>
    <t>šachtová vložka ULTRA SOLID BP De 160mm</t>
  </si>
  <si>
    <t>696423681</t>
  </si>
  <si>
    <t>877355211</t>
  </si>
  <si>
    <t>Montáž tvarovek z tvrdého PVC-systém KG nebo z polypropylenu-systém KG 2000 jednoosé DN 200</t>
  </si>
  <si>
    <t>-1761698135</t>
  </si>
  <si>
    <t>Montáž tvarovek na kanalizačním potrubí z trub z plastu  z tvrdého PVC nebo z polypropylenu v otevřeném výkopu jednoosých DN 200</t>
  </si>
  <si>
    <t>18+3</t>
  </si>
  <si>
    <t>ELM.HSSB4520</t>
  </si>
  <si>
    <t>Koleno kanalizační ULTRA SOLID BP  De 200/45°</t>
  </si>
  <si>
    <t>1272734959</t>
  </si>
  <si>
    <t>ELM.HSSSM700</t>
  </si>
  <si>
    <t>šachtová vložka  ULTRA SOLID BP De 200mm</t>
  </si>
  <si>
    <t>-619263350</t>
  </si>
  <si>
    <t>877375211</t>
  </si>
  <si>
    <t>Montáž tvarovek z tvrdého PVC-systém KG nebo z polypropylenu-systém KG 2000 jednoosé DN 315</t>
  </si>
  <si>
    <t>1261093048</t>
  </si>
  <si>
    <t>Montáž tvarovek na kanalizačním potrubí z trub z plastu  z tvrdého PVC nebo z polypropylenu v otevřeném výkopu jednoosých DN 315</t>
  </si>
  <si>
    <t>ELM.HSSSM500</t>
  </si>
  <si>
    <t>šachtová vložka  ULTRA SOLID BP De 315 mm</t>
  </si>
  <si>
    <t>181962150</t>
  </si>
  <si>
    <t>877375221</t>
  </si>
  <si>
    <t>Montáž tvarovek z tvrdého PVC-systém KG nebo z polypropylenu-systém KG 2000 dvouosé DN 315</t>
  </si>
  <si>
    <t>-543064573</t>
  </si>
  <si>
    <t>Montáž tvarovek na kanalizačním potrubí z trub z plastu  z tvrdého PVC nebo z polypropylenu v otevřeném výkopu dvouosých DN 315</t>
  </si>
  <si>
    <t>př.č. C.3, D.1.07, D.2.08</t>
  </si>
  <si>
    <t>stoky 1,2</t>
  </si>
  <si>
    <t>ELM.HSSA3015</t>
  </si>
  <si>
    <t>Odbočka kanalizační ULTRA SOLID BP  De 315/160/45°</t>
  </si>
  <si>
    <t>-1255007885</t>
  </si>
  <si>
    <t>ELM.HSSA3020</t>
  </si>
  <si>
    <t>Odbočka kanalizační ULTRA SOLID BP  De 315/200/45°</t>
  </si>
  <si>
    <t>-285961725</t>
  </si>
  <si>
    <t>př.č. C.3, D.1.08</t>
  </si>
  <si>
    <t>894411131</t>
  </si>
  <si>
    <t>Zřízení šachet kanalizačních z betonových dílců na potrubí DN nad 300 do 400 dno beton tř. C 25/30</t>
  </si>
  <si>
    <t>-988639372</t>
  </si>
  <si>
    <t>Zřízení šachet kanalizačních z betonových dílců výšky vstupu do 1,50 m s obložením dna betonem tř. C 25/30, na potrubí DN přes 300 do 400</t>
  </si>
  <si>
    <t>592243480</t>
  </si>
  <si>
    <t>těsnění elastomerové pro spojení šachetních dílů EMT DN 1000</t>
  </si>
  <si>
    <t>2090840370</t>
  </si>
  <si>
    <t>592243050</t>
  </si>
  <si>
    <t>skruž betonová šachetní TBS-Q.1 100/25 D100x25x12 cm</t>
  </si>
  <si>
    <t>CS ÚRS 2017 01</t>
  </si>
  <si>
    <t>-1986938543</t>
  </si>
  <si>
    <t>skruž betonová šachtová 100x25x12 cm</t>
  </si>
  <si>
    <t>592243060</t>
  </si>
  <si>
    <t>skruž betonová šachetní TBS-Q.1 100/50 D100x50x12 cm</t>
  </si>
  <si>
    <t>35329580</t>
  </si>
  <si>
    <t>592243070</t>
  </si>
  <si>
    <t>skruž betonová šachetní TBS-Q.1 100/100 D100x100x12 cm</t>
  </si>
  <si>
    <t>1446661158</t>
  </si>
  <si>
    <t>592243120</t>
  </si>
  <si>
    <t>konus šachetní betonový TBR-Q.1 100-63/58/12 KPS 100x62,5x58 cm</t>
  </si>
  <si>
    <t>1938557967</t>
  </si>
  <si>
    <t>1135101_1R</t>
  </si>
  <si>
    <t>Dno jednolité šachtové KOMPAKT - VÝROBA NA ZAKÁZKU TBZ-Q.1 100/53 KOM V15</t>
  </si>
  <si>
    <t>382819296</t>
  </si>
  <si>
    <t>899103211</t>
  </si>
  <si>
    <t>Demontáž poklopů litinových nebo ocelových včetně rámů hmotnosti přes 100 do 150 kg</t>
  </si>
  <si>
    <t>-363121051</t>
  </si>
  <si>
    <t>Demontáž poklopů litinových a ocelových včetně rámů, hmotnosti jednotlivě přes 100 do 150 Kg</t>
  </si>
  <si>
    <t>př.č. D.2.01</t>
  </si>
  <si>
    <t>899104112</t>
  </si>
  <si>
    <t>Osazení poklopů litinových nebo ocelových včetně rámů pro třídu zatížení D400, E600</t>
  </si>
  <si>
    <t>-2079575839</t>
  </si>
  <si>
    <t>Osazení poklopů litinových a ocelových včetně rámů pro třídu zatížení D400, E600</t>
  </si>
  <si>
    <t>552410140_2R</t>
  </si>
  <si>
    <t>Kanalizační poklop litinový, DN 600D 400 s kloubovým uložením, se zajištěním, bez odvětrání</t>
  </si>
  <si>
    <t>1035921176</t>
  </si>
  <si>
    <t>Kanalizační poklop litinový, DN 600D 400 s kloubovým uložením bez odbvětrání, se zajištěním KDB81B</t>
  </si>
  <si>
    <t>899722114</t>
  </si>
  <si>
    <t>Krytí potrubí z plastů výstražnou fólií z PVC 40 cm</t>
  </si>
  <si>
    <t>758361764</t>
  </si>
  <si>
    <t>Krytí potrubí z plastů výstražnou fólií z PVC šířky 40 cm</t>
  </si>
  <si>
    <t>977151125</t>
  </si>
  <si>
    <t>Jádrové vrty diamantovými korunkami do D 200 mm do stavebních materiálů</t>
  </si>
  <si>
    <t>617504719</t>
  </si>
  <si>
    <t>Jádrové vrty diamantovými korunkami do stavebních materiálů (železobetonu, betonu, cihel, obkladů, dlažeb, kamene) průměru přes 180 do 200 mm</t>
  </si>
  <si>
    <t>napojení vpustí do šachet</t>
  </si>
  <si>
    <t>8*0,15</t>
  </si>
  <si>
    <t>-1306779590</t>
  </si>
  <si>
    <t>-1911322634</t>
  </si>
  <si>
    <t>969,435*11 'Přepočtené koeficientem množství</t>
  </si>
  <si>
    <t>663151609</t>
  </si>
  <si>
    <t>-2123890638</t>
  </si>
  <si>
    <t>550,088+0,151</t>
  </si>
  <si>
    <t>-755247697</t>
  </si>
  <si>
    <t>95,722</t>
  </si>
  <si>
    <t>-1242796960</t>
  </si>
  <si>
    <t>130,53+191,444</t>
  </si>
  <si>
    <t>Litina poklopy - suť</t>
  </si>
  <si>
    <t>613340883</t>
  </si>
  <si>
    <t>1,5</t>
  </si>
  <si>
    <t>998</t>
  </si>
  <si>
    <t>-1363358843</t>
  </si>
  <si>
    <t>Přesun hmot pro trubní vedení hloubené z trub z plastických hmot nebo sklolaminátových pro vodovody nebo kanalizace v otevřeném výkopu dopravní vzdálenost do 15 m</t>
  </si>
  <si>
    <t>820-10 -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</si>
  <si>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</si>
  <si>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</si>
  <si>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</si>
  <si>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</si>
  <si>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</si>
  <si>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</si>
  <si>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</si>
  <si>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</si>
  <si>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002100002_1R</t>
  </si>
  <si>
    <t>Vytýčení veškerých inž. sítí</t>
  </si>
  <si>
    <t>512</t>
  </si>
  <si>
    <t>310535791</t>
  </si>
  <si>
    <t>větně zpětného protokolárního předání jejich správcům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</si>
  <si>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</si>
  <si>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</si>
  <si>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</si>
  <si>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</si>
  <si>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</si>
  <si>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1464600102</t>
  </si>
  <si>
    <t>012303000</t>
  </si>
  <si>
    <t>Geodetické práce po výstavbě</t>
  </si>
  <si>
    <t>1024</t>
  </si>
  <si>
    <t>-125109670</t>
  </si>
  <si>
    <t>Průzkumné, geodetické a projektové práce geodetické práce po výstavbě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</si>
  <si>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</si>
  <si>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</si>
  <si>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013244000_1R</t>
  </si>
  <si>
    <t>Plán zásad organizace výstavby</t>
  </si>
  <si>
    <t>1808945586</t>
  </si>
  <si>
    <t>013244000_2R</t>
  </si>
  <si>
    <t>Prováděcí dokumentace organizace dopravy v průběhu stavby</t>
  </si>
  <si>
    <t>1711421169</t>
  </si>
  <si>
    <t>013254000_1R</t>
  </si>
  <si>
    <t>Dokumentace skutečného provedení stavby</t>
  </si>
  <si>
    <t>664454165</t>
  </si>
  <si>
    <t>Kompletní DSP zpracovaná dle vyhl.č.499/2006 Sb. O dokumentaci staveb.</t>
  </si>
  <si>
    <t>Dokumentace bude zpracována a předána ve 3 vyhotoveních v tištěné formě a 1x v digitální formě.</t>
  </si>
  <si>
    <t>VRN3</t>
  </si>
  <si>
    <t>Zařízení staveniště</t>
  </si>
  <si>
    <t>030001000_1R</t>
  </si>
  <si>
    <t>Zajištění kompletního zařízení staveniště včetně připojení na inž. sítě</t>
  </si>
  <si>
    <t>682955968</t>
  </si>
  <si>
    <t>dle plánu zása organizace výstavby</t>
  </si>
  <si>
    <t>034403000_1R</t>
  </si>
  <si>
    <t>Dopravní značení na staveništi</t>
  </si>
  <si>
    <t>-796716374</t>
  </si>
  <si>
    <t>039103000_1R</t>
  </si>
  <si>
    <t>Rozebrání, bourání a odvoz zařízení staveniště</t>
  </si>
  <si>
    <t>-7164243</t>
  </si>
  <si>
    <t>Likvidace zařízení staveniště</t>
  </si>
  <si>
    <t>VRN4</t>
  </si>
  <si>
    <t>Inženýrská činnost</t>
  </si>
  <si>
    <t>041903000</t>
  </si>
  <si>
    <t>Dozor jiné osoby</t>
  </si>
  <si>
    <t>-168883146</t>
  </si>
  <si>
    <t>Inženýrská činnost dozory dozor jiné osoby</t>
  </si>
  <si>
    <t>042503000</t>
  </si>
  <si>
    <t>Plán BOZP na staveništi</t>
  </si>
  <si>
    <t>1639640535</t>
  </si>
  <si>
    <t>Inženýrská činnost posudky plán BOZP na staveništi</t>
  </si>
  <si>
    <t>VRN5</t>
  </si>
  <si>
    <t>Finanční náklady</t>
  </si>
  <si>
    <t>053103000_1R</t>
  </si>
  <si>
    <t>Místní poplatky - protlaky</t>
  </si>
  <si>
    <t>-272172376</t>
  </si>
  <si>
    <t>Finanční náklady poplatky místní poplatky</t>
  </si>
  <si>
    <t>př C.2</t>
  </si>
  <si>
    <t>(365*6)*60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</si>
</sst>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10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2"/>
      <c r="AQ5" s="22"/>
      <c r="AR5" s="20"/>
      <c r="BE5" s="25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2"/>
      <c r="AQ6" s="22"/>
      <c r="AR6" s="20"/>
      <c r="BE6" s="25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5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5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7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57"/>
      <c r="BS13" s="17" t="s">
        <v>6</v>
      </c>
    </row>
    <row r="14" spans="1:74" ht="12.75">
      <c r="B14" s="21"/>
      <c r="C14" s="22"/>
      <c r="D14" s="22"/>
      <c r="E14" s="262" t="s">
        <v>31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5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7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5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57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7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57"/>
      <c r="BS20" s="17" t="s">
        <v>36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7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7"/>
    </row>
    <row r="23" spans="1:71" s="1" customFormat="1" ht="16.5" customHeight="1">
      <c r="B23" s="21"/>
      <c r="C23" s="22"/>
      <c r="D23" s="22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2"/>
      <c r="AP23" s="22"/>
      <c r="AQ23" s="22"/>
      <c r="AR23" s="20"/>
      <c r="BE23" s="25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7"/>
    </row>
    <row r="26" spans="1:71" s="2" customFormat="1" ht="25.9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5">
        <f>ROUND(AG94,2)</f>
        <v>0</v>
      </c>
      <c r="AL26" s="266"/>
      <c r="AM26" s="266"/>
      <c r="AN26" s="266"/>
      <c r="AO26" s="266"/>
      <c r="AP26" s="36"/>
      <c r="AQ26" s="36"/>
      <c r="AR26" s="39"/>
      <c r="BE26" s="25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7" t="s">
        <v>41</v>
      </c>
      <c r="M28" s="267"/>
      <c r="N28" s="267"/>
      <c r="O28" s="267"/>
      <c r="P28" s="267"/>
      <c r="Q28" s="36"/>
      <c r="R28" s="36"/>
      <c r="S28" s="36"/>
      <c r="T28" s="36"/>
      <c r="U28" s="36"/>
      <c r="V28" s="36"/>
      <c r="W28" s="267" t="s">
        <v>42</v>
      </c>
      <c r="X28" s="267"/>
      <c r="Y28" s="267"/>
      <c r="Z28" s="267"/>
      <c r="AA28" s="267"/>
      <c r="AB28" s="267"/>
      <c r="AC28" s="267"/>
      <c r="AD28" s="267"/>
      <c r="AE28" s="267"/>
      <c r="AF28" s="36"/>
      <c r="AG28" s="36"/>
      <c r="AH28" s="36"/>
      <c r="AI28" s="36"/>
      <c r="AJ28" s="36"/>
      <c r="AK28" s="267" t="s">
        <v>43</v>
      </c>
      <c r="AL28" s="267"/>
      <c r="AM28" s="267"/>
      <c r="AN28" s="267"/>
      <c r="AO28" s="267"/>
      <c r="AP28" s="36"/>
      <c r="AQ28" s="36"/>
      <c r="AR28" s="39"/>
      <c r="BE28" s="257"/>
    </row>
    <row r="29" spans="1:71" s="3" customFormat="1" ht="14.45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70">
        <v>0.21</v>
      </c>
      <c r="M29" s="269"/>
      <c r="N29" s="269"/>
      <c r="O29" s="269"/>
      <c r="P29" s="269"/>
      <c r="Q29" s="41"/>
      <c r="R29" s="41"/>
      <c r="S29" s="41"/>
      <c r="T29" s="41"/>
      <c r="U29" s="41"/>
      <c r="V29" s="41"/>
      <c r="W29" s="268">
        <f>ROUND(AZ94,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41"/>
      <c r="AG29" s="41"/>
      <c r="AH29" s="41"/>
      <c r="AI29" s="41"/>
      <c r="AJ29" s="41"/>
      <c r="AK29" s="268">
        <f>ROUND(AV94, 2)</f>
        <v>0</v>
      </c>
      <c r="AL29" s="269"/>
      <c r="AM29" s="269"/>
      <c r="AN29" s="269"/>
      <c r="AO29" s="269"/>
      <c r="AP29" s="41"/>
      <c r="AQ29" s="41"/>
      <c r="AR29" s="42"/>
      <c r="BE29" s="258"/>
    </row>
    <row r="30" spans="1:71" s="3" customFormat="1" ht="14.45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70">
        <v>0.15</v>
      </c>
      <c r="M30" s="269"/>
      <c r="N30" s="269"/>
      <c r="O30" s="269"/>
      <c r="P30" s="269"/>
      <c r="Q30" s="41"/>
      <c r="R30" s="41"/>
      <c r="S30" s="41"/>
      <c r="T30" s="41"/>
      <c r="U30" s="41"/>
      <c r="V30" s="41"/>
      <c r="W30" s="268">
        <f>ROUND(BA94,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41"/>
      <c r="AG30" s="41"/>
      <c r="AH30" s="41"/>
      <c r="AI30" s="41"/>
      <c r="AJ30" s="41"/>
      <c r="AK30" s="268">
        <f>ROUND(AW94, 2)</f>
        <v>0</v>
      </c>
      <c r="AL30" s="269"/>
      <c r="AM30" s="269"/>
      <c r="AN30" s="269"/>
      <c r="AO30" s="269"/>
      <c r="AP30" s="41"/>
      <c r="AQ30" s="41"/>
      <c r="AR30" s="42"/>
      <c r="BE30" s="258"/>
    </row>
    <row r="31" spans="1:71" s="3" customFormat="1" ht="14.45" hidden="1" customHeight="1">
      <c r="B31" s="40"/>
      <c r="C31" s="41"/>
      <c r="D31" s="41"/>
      <c r="E31" s="41"/>
      <c r="F31" s="29" t="s">
        <v>47</v>
      </c>
      <c r="G31" s="41"/>
      <c r="H31" s="41"/>
      <c r="I31" s="41"/>
      <c r="J31" s="41"/>
      <c r="K31" s="41"/>
      <c r="L31" s="270">
        <v>0.21</v>
      </c>
      <c r="M31" s="269"/>
      <c r="N31" s="269"/>
      <c r="O31" s="269"/>
      <c r="P31" s="269"/>
      <c r="Q31" s="41"/>
      <c r="R31" s="41"/>
      <c r="S31" s="41"/>
      <c r="T31" s="41"/>
      <c r="U31" s="41"/>
      <c r="V31" s="41"/>
      <c r="W31" s="268">
        <f>ROUND(BB94,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41"/>
      <c r="AG31" s="41"/>
      <c r="AH31" s="41"/>
      <c r="AI31" s="41"/>
      <c r="AJ31" s="41"/>
      <c r="AK31" s="268">
        <v>0</v>
      </c>
      <c r="AL31" s="269"/>
      <c r="AM31" s="269"/>
      <c r="AN31" s="269"/>
      <c r="AO31" s="269"/>
      <c r="AP31" s="41"/>
      <c r="AQ31" s="41"/>
      <c r="AR31" s="42"/>
      <c r="BE31" s="258"/>
    </row>
    <row r="32" spans="1:71" s="3" customFormat="1" ht="14.45" hidden="1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70">
        <v>0.15</v>
      </c>
      <c r="M32" s="269"/>
      <c r="N32" s="269"/>
      <c r="O32" s="269"/>
      <c r="P32" s="269"/>
      <c r="Q32" s="41"/>
      <c r="R32" s="41"/>
      <c r="S32" s="41"/>
      <c r="T32" s="41"/>
      <c r="U32" s="41"/>
      <c r="V32" s="41"/>
      <c r="W32" s="268">
        <f>ROUND(BC94,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41"/>
      <c r="AG32" s="41"/>
      <c r="AH32" s="41"/>
      <c r="AI32" s="41"/>
      <c r="AJ32" s="41"/>
      <c r="AK32" s="268">
        <v>0</v>
      </c>
      <c r="AL32" s="269"/>
      <c r="AM32" s="269"/>
      <c r="AN32" s="269"/>
      <c r="AO32" s="269"/>
      <c r="AP32" s="41"/>
      <c r="AQ32" s="41"/>
      <c r="AR32" s="42"/>
      <c r="BE32" s="258"/>
    </row>
    <row r="33" spans="1:57" s="3" customFormat="1" ht="14.45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70">
        <v>0</v>
      </c>
      <c r="M33" s="269"/>
      <c r="N33" s="269"/>
      <c r="O33" s="269"/>
      <c r="P33" s="269"/>
      <c r="Q33" s="41"/>
      <c r="R33" s="41"/>
      <c r="S33" s="41"/>
      <c r="T33" s="41"/>
      <c r="U33" s="41"/>
      <c r="V33" s="41"/>
      <c r="W33" s="268">
        <f>ROUND(BD94,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41"/>
      <c r="AG33" s="41"/>
      <c r="AH33" s="41"/>
      <c r="AI33" s="41"/>
      <c r="AJ33" s="41"/>
      <c r="AK33" s="268">
        <v>0</v>
      </c>
      <c r="AL33" s="269"/>
      <c r="AM33" s="269"/>
      <c r="AN33" s="269"/>
      <c r="AO33" s="269"/>
      <c r="AP33" s="41"/>
      <c r="AQ33" s="41"/>
      <c r="AR33" s="42"/>
      <c r="BE33" s="25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7"/>
    </row>
    <row r="35" spans="1:57" s="2" customFormat="1" ht="25.9" customHeight="1">
      <c r="A35" s="34"/>
      <c r="B35" s="35"/>
      <c r="C35" s="43"/>
      <c r="D35" s="44" t="s">
        <v>50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51</v>
      </c>
      <c r="U35" s="45"/>
      <c r="V35" s="45"/>
      <c r="W35" s="45"/>
      <c r="X35" s="271" t="s">
        <v>52</v>
      </c>
      <c r="Y35" s="272"/>
      <c r="Z35" s="272"/>
      <c r="AA35" s="272"/>
      <c r="AB35" s="272"/>
      <c r="AC35" s="45"/>
      <c r="AD35" s="45"/>
      <c r="AE35" s="45"/>
      <c r="AF35" s="45"/>
      <c r="AG35" s="45"/>
      <c r="AH35" s="45"/>
      <c r="AI35" s="45"/>
      <c r="AJ35" s="45"/>
      <c r="AK35" s="273">
        <f>SUM(AK26:AK33)</f>
        <v>0</v>
      </c>
      <c r="AL35" s="272"/>
      <c r="AM35" s="272"/>
      <c r="AN35" s="272"/>
      <c r="AO35" s="27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54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55</v>
      </c>
      <c r="AI60" s="38"/>
      <c r="AJ60" s="38"/>
      <c r="AK60" s="38"/>
      <c r="AL60" s="38"/>
      <c r="AM60" s="52" t="s">
        <v>56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57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58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55</v>
      </c>
      <c r="AI75" s="38"/>
      <c r="AJ75" s="38"/>
      <c r="AK75" s="38"/>
      <c r="AL75" s="38"/>
      <c r="AM75" s="52" t="s">
        <v>56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59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820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5" t="str">
        <f>K6</f>
        <v>Přelouč, ul. Bratrouchovská - vodovod a kanalizace</v>
      </c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Přelouč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7" t="str">
        <f>IF(AN8= "","",AN8)</f>
        <v>8. 6. 2021</v>
      </c>
      <c r="AN87" s="27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Vodovody a kanalizace Pardubice,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78" t="str">
        <f>IF(E17="","",E17)</f>
        <v>VK PROJEKT, spol. s r.o.</v>
      </c>
      <c r="AN89" s="279"/>
      <c r="AO89" s="279"/>
      <c r="AP89" s="279"/>
      <c r="AQ89" s="36"/>
      <c r="AR89" s="39"/>
      <c r="AS89" s="280" t="s">
        <v>60</v>
      </c>
      <c r="AT89" s="28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78" t="str">
        <f>IF(E20="","",E20)</f>
        <v>Ladislav Konvalina</v>
      </c>
      <c r="AN90" s="279"/>
      <c r="AO90" s="279"/>
      <c r="AP90" s="279"/>
      <c r="AQ90" s="36"/>
      <c r="AR90" s="39"/>
      <c r="AS90" s="282"/>
      <c r="AT90" s="28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4"/>
      <c r="AT91" s="28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6" t="s">
        <v>61</v>
      </c>
      <c r="D92" s="287"/>
      <c r="E92" s="287"/>
      <c r="F92" s="287"/>
      <c r="G92" s="287"/>
      <c r="H92" s="73"/>
      <c r="I92" s="288" t="s">
        <v>62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9" t="s">
        <v>63</v>
      </c>
      <c r="AH92" s="287"/>
      <c r="AI92" s="287"/>
      <c r="AJ92" s="287"/>
      <c r="AK92" s="287"/>
      <c r="AL92" s="287"/>
      <c r="AM92" s="287"/>
      <c r="AN92" s="288" t="s">
        <v>64</v>
      </c>
      <c r="AO92" s="287"/>
      <c r="AP92" s="290"/>
      <c r="AQ92" s="74" t="s">
        <v>65</v>
      </c>
      <c r="AR92" s="39"/>
      <c r="AS92" s="75" t="s">
        <v>66</v>
      </c>
      <c r="AT92" s="76" t="s">
        <v>67</v>
      </c>
      <c r="AU92" s="76" t="s">
        <v>68</v>
      </c>
      <c r="AV92" s="76" t="s">
        <v>69</v>
      </c>
      <c r="AW92" s="76" t="s">
        <v>70</v>
      </c>
      <c r="AX92" s="76" t="s">
        <v>71</v>
      </c>
      <c r="AY92" s="76" t="s">
        <v>72</v>
      </c>
      <c r="AZ92" s="76" t="s">
        <v>73</v>
      </c>
      <c r="BA92" s="76" t="s">
        <v>74</v>
      </c>
      <c r="BB92" s="76" t="s">
        <v>75</v>
      </c>
      <c r="BC92" s="76" t="s">
        <v>76</v>
      </c>
      <c r="BD92" s="77" t="s">
        <v>77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4">
        <f>ROUND(SUM(AG95:AG97),2)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79</v>
      </c>
      <c r="BT94" s="91" t="s">
        <v>80</v>
      </c>
      <c r="BU94" s="92" t="s">
        <v>81</v>
      </c>
      <c r="BV94" s="91" t="s">
        <v>82</v>
      </c>
      <c r="BW94" s="91" t="s">
        <v>5</v>
      </c>
      <c r="BX94" s="91" t="s">
        <v>83</v>
      </c>
      <c r="CL94" s="91" t="s">
        <v>1</v>
      </c>
    </row>
    <row r="95" spans="1:91" s="7" customFormat="1" ht="16.5" customHeight="1">
      <c r="A95" s="93" t="s">
        <v>84</v>
      </c>
      <c r="B95" s="94"/>
      <c r="C95" s="95"/>
      <c r="D95" s="293" t="s">
        <v>85</v>
      </c>
      <c r="E95" s="293"/>
      <c r="F95" s="293"/>
      <c r="G95" s="293"/>
      <c r="H95" s="293"/>
      <c r="I95" s="96"/>
      <c r="J95" s="293" t="s">
        <v>86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'820-01 - IO 01 - Vodovod'!J30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7" t="s">
        <v>87</v>
      </c>
      <c r="AR95" s="98"/>
      <c r="AS95" s="99">
        <v>0</v>
      </c>
      <c r="AT95" s="100">
        <f>ROUND(SUM(AV95:AW95),2)</f>
        <v>0</v>
      </c>
      <c r="AU95" s="101">
        <f>'820-01 - IO 01 - Vodovod'!P124</f>
        <v>0</v>
      </c>
      <c r="AV95" s="100">
        <f>'820-01 - IO 01 - Vodovod'!J33</f>
        <v>0</v>
      </c>
      <c r="AW95" s="100">
        <f>'820-01 - IO 01 - Vodovod'!J34</f>
        <v>0</v>
      </c>
      <c r="AX95" s="100">
        <f>'820-01 - IO 01 - Vodovod'!J35</f>
        <v>0</v>
      </c>
      <c r="AY95" s="100">
        <f>'820-01 - IO 01 - Vodovod'!J36</f>
        <v>0</v>
      </c>
      <c r="AZ95" s="100">
        <f>'820-01 - IO 01 - Vodovod'!F33</f>
        <v>0</v>
      </c>
      <c r="BA95" s="100">
        <f>'820-01 - IO 01 - Vodovod'!F34</f>
        <v>0</v>
      </c>
      <c r="BB95" s="100">
        <f>'820-01 - IO 01 - Vodovod'!F35</f>
        <v>0</v>
      </c>
      <c r="BC95" s="100">
        <f>'820-01 - IO 01 - Vodovod'!F36</f>
        <v>0</v>
      </c>
      <c r="BD95" s="102">
        <f>'820-01 - IO 01 - Vodovod'!F37</f>
        <v>0</v>
      </c>
      <c r="BT95" s="103" t="s">
        <v>88</v>
      </c>
      <c r="BV95" s="103" t="s">
        <v>82</v>
      </c>
      <c r="BW95" s="103" t="s">
        <v>89</v>
      </c>
      <c r="BX95" s="103" t="s">
        <v>5</v>
      </c>
      <c r="CL95" s="103" t="s">
        <v>1</v>
      </c>
      <c r="CM95" s="103" t="s">
        <v>90</v>
      </c>
    </row>
    <row r="96" spans="1:91" s="7" customFormat="1" ht="16.5" customHeight="1">
      <c r="A96" s="93" t="s">
        <v>84</v>
      </c>
      <c r="B96" s="94"/>
      <c r="C96" s="95"/>
      <c r="D96" s="293" t="s">
        <v>91</v>
      </c>
      <c r="E96" s="293"/>
      <c r="F96" s="293"/>
      <c r="G96" s="293"/>
      <c r="H96" s="293"/>
      <c r="I96" s="96"/>
      <c r="J96" s="293" t="s">
        <v>92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'820-02 - IO 02 - Kanalizace'!J30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7" t="s">
        <v>87</v>
      </c>
      <c r="AR96" s="98"/>
      <c r="AS96" s="99">
        <v>0</v>
      </c>
      <c r="AT96" s="100">
        <f>ROUND(SUM(AV96:AW96),2)</f>
        <v>0</v>
      </c>
      <c r="AU96" s="101">
        <f>'820-02 - IO 02 - Kanalizace'!P126</f>
        <v>0</v>
      </c>
      <c r="AV96" s="100">
        <f>'820-02 - IO 02 - Kanalizace'!J33</f>
        <v>0</v>
      </c>
      <c r="AW96" s="100">
        <f>'820-02 - IO 02 - Kanalizace'!J34</f>
        <v>0</v>
      </c>
      <c r="AX96" s="100">
        <f>'820-02 - IO 02 - Kanalizace'!J35</f>
        <v>0</v>
      </c>
      <c r="AY96" s="100">
        <f>'820-02 - IO 02 - Kanalizace'!J36</f>
        <v>0</v>
      </c>
      <c r="AZ96" s="100">
        <f>'820-02 - IO 02 - Kanalizace'!F33</f>
        <v>0</v>
      </c>
      <c r="BA96" s="100">
        <f>'820-02 - IO 02 - Kanalizace'!F34</f>
        <v>0</v>
      </c>
      <c r="BB96" s="100">
        <f>'820-02 - IO 02 - Kanalizace'!F35</f>
        <v>0</v>
      </c>
      <c r="BC96" s="100">
        <f>'820-02 - IO 02 - Kanalizace'!F36</f>
        <v>0</v>
      </c>
      <c r="BD96" s="102">
        <f>'820-02 - IO 02 - Kanalizace'!F37</f>
        <v>0</v>
      </c>
      <c r="BT96" s="103" t="s">
        <v>88</v>
      </c>
      <c r="BV96" s="103" t="s">
        <v>82</v>
      </c>
      <c r="BW96" s="103" t="s">
        <v>93</v>
      </c>
      <c r="BX96" s="103" t="s">
        <v>5</v>
      </c>
      <c r="CL96" s="103" t="s">
        <v>1</v>
      </c>
      <c r="CM96" s="103" t="s">
        <v>90</v>
      </c>
    </row>
    <row r="97" spans="1:91" s="7" customFormat="1" ht="16.5" customHeight="1">
      <c r="A97" s="93" t="s">
        <v>84</v>
      </c>
      <c r="B97" s="94"/>
      <c r="C97" s="95"/>
      <c r="D97" s="293" t="s">
        <v>94</v>
      </c>
      <c r="E97" s="293"/>
      <c r="F97" s="293"/>
      <c r="G97" s="293"/>
      <c r="H97" s="293"/>
      <c r="I97" s="96"/>
      <c r="J97" s="293" t="s">
        <v>95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'820-10 - VON 01 - Vedlejš...'!J30</f>
        <v>0</v>
      </c>
      <c r="AH97" s="292"/>
      <c r="AI97" s="292"/>
      <c r="AJ97" s="292"/>
      <c r="AK97" s="292"/>
      <c r="AL97" s="292"/>
      <c r="AM97" s="292"/>
      <c r="AN97" s="291">
        <f>SUM(AG97,AT97)</f>
        <v>0</v>
      </c>
      <c r="AO97" s="292"/>
      <c r="AP97" s="292"/>
      <c r="AQ97" s="97" t="s">
        <v>96</v>
      </c>
      <c r="AR97" s="98"/>
      <c r="AS97" s="104">
        <v>0</v>
      </c>
      <c r="AT97" s="105">
        <f>ROUND(SUM(AV97:AW97),2)</f>
        <v>0</v>
      </c>
      <c r="AU97" s="106">
        <f>'820-10 - VON 01 - Vedlejš...'!P122</f>
        <v>0</v>
      </c>
      <c r="AV97" s="105">
        <f>'820-10 - VON 01 - Vedlejš...'!J33</f>
        <v>0</v>
      </c>
      <c r="AW97" s="105">
        <f>'820-10 - VON 01 - Vedlejš...'!J34</f>
        <v>0</v>
      </c>
      <c r="AX97" s="105">
        <f>'820-10 - VON 01 - Vedlejš...'!J35</f>
        <v>0</v>
      </c>
      <c r="AY97" s="105">
        <f>'820-10 - VON 01 - Vedlejš...'!J36</f>
        <v>0</v>
      </c>
      <c r="AZ97" s="105">
        <f>'820-10 - VON 01 - Vedlejš...'!F33</f>
        <v>0</v>
      </c>
      <c r="BA97" s="105">
        <f>'820-10 - VON 01 - Vedlejš...'!F34</f>
        <v>0</v>
      </c>
      <c r="BB97" s="105">
        <f>'820-10 - VON 01 - Vedlejš...'!F35</f>
        <v>0</v>
      </c>
      <c r="BC97" s="105">
        <f>'820-10 - VON 01 - Vedlejš...'!F36</f>
        <v>0</v>
      </c>
      <c r="BD97" s="107">
        <f>'820-10 - VON 01 - Vedlejš...'!F37</f>
        <v>0</v>
      </c>
      <c r="BT97" s="103" t="s">
        <v>88</v>
      </c>
      <c r="BV97" s="103" t="s">
        <v>82</v>
      </c>
      <c r="BW97" s="103" t="s">
        <v>97</v>
      </c>
      <c r="BX97" s="103" t="s">
        <v>5</v>
      </c>
      <c r="CL97" s="103" t="s">
        <v>1</v>
      </c>
      <c r="CM97" s="103" t="s">
        <v>90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8nWbCLkqfeBi+fpBTl4MXn5kXbufdy2agtsDeVP3MNmc3VOGyczAkfI1CItxohsm3Z/z2sRykVAR/VeXuKAEwQ==" saltValue="cRAKGWn3jSygIL7pFaAe4EpS2C+xrilx39HKdQ27kD/rRf188p2fhvmIIJpm4tsCz+fheHgaWk7PY6vwCJszZ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20-01 - IO 01 - Vodovod'!C2" display="/" xr:uid="{00000000-0004-0000-0000-000000000000}"/>
    <hyperlink ref="A96" location="'820-02 - IO 02 - Kanalizace'!C2" display="/" xr:uid="{00000000-0004-0000-0000-000001000000}"/>
    <hyperlink ref="A97" location="'820-10 - VON 01 - Vedlejš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Přelouč, ul. Bratrouchovská - vodovod a kanalizace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100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8. 6. 2021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ROUND((SUM(BE124:BE1330)),  2)</f>
        <v>0</v>
      </c>
      <c r="G33" s="34"/>
      <c r="H33" s="34"/>
      <c r="I33" s="124">
        <v>0.21</v>
      </c>
      <c r="J33" s="123">
        <f>ROUND(((SUM(BE124:BE1330))*I33),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ROUND((SUM(BF124:BF1330)),  2)</f>
        <v>0</v>
      </c>
      <c r="G34" s="34"/>
      <c r="H34" s="34"/>
      <c r="I34" s="124">
        <v>0.15</v>
      </c>
      <c r="J34" s="123">
        <f>ROUND(((SUM(BF124:BF1330))*I34),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ROUND((SUM(BG124:BG1330)),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ROUND((SUM(BH124:BH1330)),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ROUND((SUM(BI124:BI1330)),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Přelouč, ul. Bratrouchovská - vodovod a kanalizace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820-01 - IO 01 - Vodovod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Přelouč</v>
      </c>
      <c r="G89" s="36"/>
      <c r="H89" s="36"/>
      <c r="I89" s="29" t="s">
        <v>22</v>
      </c>
      <c r="J89" s="66" t="str">
        <f>IF(J12="","",J12)</f>
        <v>8. 6. 2021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107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108</v>
      </c>
      <c r="E99" s="156"/>
      <c r="F99" s="156"/>
      <c r="G99" s="156"/>
      <c r="H99" s="156"/>
      <c r="I99" s="156"/>
      <c r="J99" s="157">
        <f>J374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109</v>
      </c>
      <c r="E100" s="156"/>
      <c r="F100" s="156"/>
      <c r="G100" s="156"/>
      <c r="H100" s="156"/>
      <c r="I100" s="156"/>
      <c r="J100" s="157">
        <f>J405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110</v>
      </c>
      <c r="E101" s="156"/>
      <c r="F101" s="156"/>
      <c r="G101" s="156"/>
      <c r="H101" s="156"/>
      <c r="I101" s="156"/>
      <c r="J101" s="157">
        <f>J518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111</v>
      </c>
      <c r="E102" s="156"/>
      <c r="F102" s="156"/>
      <c r="G102" s="156"/>
      <c r="H102" s="156"/>
      <c r="I102" s="156"/>
      <c r="J102" s="157">
        <f>J1261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112</v>
      </c>
      <c r="E103" s="156"/>
      <c r="F103" s="156"/>
      <c r="G103" s="156"/>
      <c r="H103" s="156"/>
      <c r="I103" s="156"/>
      <c r="J103" s="157">
        <f>J1304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113</v>
      </c>
      <c r="E104" s="156"/>
      <c r="F104" s="156"/>
      <c r="G104" s="156"/>
      <c r="H104" s="156"/>
      <c r="I104" s="156"/>
      <c r="J104" s="157">
        <f>J1307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4" t="str">
        <f>E7</f>
        <v>Přelouč, ul. Bratrouchovská - vodovod a kanalizace</v>
      </c>
      <c r="F114" s="305"/>
      <c r="G114" s="305"/>
      <c r="H114" s="30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5" t="str">
        <f>E9</f>
        <v>820-01 - IO 01 - Vodovod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Přelouč</v>
      </c>
      <c r="G118" s="36"/>
      <c r="H118" s="36"/>
      <c r="I118" s="29" t="s">
        <v>22</v>
      </c>
      <c r="J118" s="66" t="str">
        <f>IF(J12="","",J12)</f>
        <v>8. 6. 2021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24</v>
      </c>
      <c r="D120" s="36"/>
      <c r="E120" s="36"/>
      <c r="F120" s="27" t="str">
        <f>E15</f>
        <v>Vodovody a kanalizace Pardubice, a.s.</v>
      </c>
      <c r="G120" s="36"/>
      <c r="H120" s="36"/>
      <c r="I120" s="29" t="s">
        <v>32</v>
      </c>
      <c r="J120" s="32" t="str">
        <f>E21</f>
        <v>VK PROJEKT, spol. s 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IF(E18="","",E18)</f>
        <v>Vyplň údaj</v>
      </c>
      <c r="G121" s="36"/>
      <c r="H121" s="36"/>
      <c r="I121" s="29" t="s">
        <v>37</v>
      </c>
      <c r="J121" s="32" t="str">
        <f>E24</f>
        <v>Ladislav Konvalina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115</v>
      </c>
      <c r="D123" s="162" t="s">
        <v>65</v>
      </c>
      <c r="E123" s="162" t="s">
        <v>61</v>
      </c>
      <c r="F123" s="162" t="s">
        <v>62</v>
      </c>
      <c r="G123" s="162" t="s">
        <v>116</v>
      </c>
      <c r="H123" s="162" t="s">
        <v>117</v>
      </c>
      <c r="I123" s="162" t="s">
        <v>118</v>
      </c>
      <c r="J123" s="162" t="s">
        <v>103</v>
      </c>
      <c r="K123" s="163" t="s">
        <v>119</v>
      </c>
      <c r="L123" s="164"/>
      <c r="M123" s="75" t="s">
        <v>1</v>
      </c>
      <c r="N123" s="76" t="s">
        <v>44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36"/>
      <c r="J124" s="165">
        <f>BK124</f>
        <v>0</v>
      </c>
      <c r="K124" s="36"/>
      <c r="L124" s="39"/>
      <c r="M124" s="78"/>
      <c r="N124" s="166"/>
      <c r="O124" s="79"/>
      <c r="P124" s="167">
        <f>P125</f>
        <v>0</v>
      </c>
      <c r="Q124" s="79"/>
      <c r="R124" s="167">
        <f>R125</f>
        <v>1689.7469989200004</v>
      </c>
      <c r="S124" s="79"/>
      <c r="T124" s="168">
        <f>T125</f>
        <v>688.18826000000001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79</v>
      </c>
      <c r="AU124" s="17" t="s">
        <v>105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79</v>
      </c>
      <c r="E125" s="173" t="s">
        <v>127</v>
      </c>
      <c r="F125" s="173" t="s">
        <v>128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P126+P374+P405+P518+P1261+P1304+P1307</f>
        <v>0</v>
      </c>
      <c r="Q125" s="178"/>
      <c r="R125" s="179">
        <f>R126+R374+R405+R518+R1261+R1304+R1307</f>
        <v>1689.7469989200004</v>
      </c>
      <c r="S125" s="178"/>
      <c r="T125" s="180">
        <f>T126+T374+T405+T518+T1261+T1304+T1307</f>
        <v>688.18826000000001</v>
      </c>
      <c r="AR125" s="181" t="s">
        <v>88</v>
      </c>
      <c r="AT125" s="182" t="s">
        <v>79</v>
      </c>
      <c r="AU125" s="182" t="s">
        <v>80</v>
      </c>
      <c r="AY125" s="181" t="s">
        <v>129</v>
      </c>
      <c r="BK125" s="183">
        <f>BK126+BK374+BK405+BK518+BK1261+BK1304+BK1307</f>
        <v>0</v>
      </c>
    </row>
    <row r="126" spans="1:65" s="12" customFormat="1" ht="22.9" customHeight="1">
      <c r="B126" s="170"/>
      <c r="C126" s="171"/>
      <c r="D126" s="172" t="s">
        <v>79</v>
      </c>
      <c r="E126" s="184" t="s">
        <v>88</v>
      </c>
      <c r="F126" s="184" t="s">
        <v>130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SUM(P127:P373)</f>
        <v>0</v>
      </c>
      <c r="Q126" s="178"/>
      <c r="R126" s="179">
        <f>SUM(R127:R373)</f>
        <v>1321.2823650000003</v>
      </c>
      <c r="S126" s="178"/>
      <c r="T126" s="180">
        <f>SUM(T127:T373)</f>
        <v>685.5231</v>
      </c>
      <c r="AR126" s="181" t="s">
        <v>88</v>
      </c>
      <c r="AT126" s="182" t="s">
        <v>79</v>
      </c>
      <c r="AU126" s="182" t="s">
        <v>88</v>
      </c>
      <c r="AY126" s="181" t="s">
        <v>129</v>
      </c>
      <c r="BK126" s="183">
        <f>SUM(BK127:BK373)</f>
        <v>0</v>
      </c>
    </row>
    <row r="127" spans="1:65" s="2" customFormat="1" ht="24">
      <c r="A127" s="34"/>
      <c r="B127" s="35"/>
      <c r="C127" s="186" t="s">
        <v>88</v>
      </c>
      <c r="D127" s="186" t="s">
        <v>131</v>
      </c>
      <c r="E127" s="187" t="s">
        <v>132</v>
      </c>
      <c r="F127" s="188" t="s">
        <v>133</v>
      </c>
      <c r="G127" s="189" t="s">
        <v>134</v>
      </c>
      <c r="H127" s="190">
        <v>3.1</v>
      </c>
      <c r="I127" s="191"/>
      <c r="J127" s="192">
        <f>ROUND(I127*H127,2)</f>
        <v>0</v>
      </c>
      <c r="K127" s="188" t="s">
        <v>135</v>
      </c>
      <c r="L127" s="39"/>
      <c r="M127" s="193" t="s">
        <v>1</v>
      </c>
      <c r="N127" s="194" t="s">
        <v>45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0.255</v>
      </c>
      <c r="T127" s="196">
        <f>S127*H127</f>
        <v>0.79050000000000009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136</v>
      </c>
      <c r="AT127" s="197" t="s">
        <v>131</v>
      </c>
      <c r="AU127" s="197" t="s">
        <v>90</v>
      </c>
      <c r="AY127" s="17" t="s">
        <v>129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88</v>
      </c>
      <c r="BK127" s="198">
        <f>ROUND(I127*H127,2)</f>
        <v>0</v>
      </c>
      <c r="BL127" s="17" t="s">
        <v>136</v>
      </c>
      <c r="BM127" s="197" t="s">
        <v>137</v>
      </c>
    </row>
    <row r="128" spans="1:65" s="2" customFormat="1" ht="48.75">
      <c r="A128" s="34"/>
      <c r="B128" s="35"/>
      <c r="C128" s="36"/>
      <c r="D128" s="199" t="s">
        <v>138</v>
      </c>
      <c r="E128" s="36"/>
      <c r="F128" s="200" t="s">
        <v>139</v>
      </c>
      <c r="G128" s="36"/>
      <c r="H128" s="36"/>
      <c r="I128" s="201"/>
      <c r="J128" s="36"/>
      <c r="K128" s="36"/>
      <c r="L128" s="39"/>
      <c r="M128" s="202"/>
      <c r="N128" s="203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138</v>
      </c>
      <c r="AU128" s="17" t="s">
        <v>90</v>
      </c>
    </row>
    <row r="129" spans="1:65" s="13" customFormat="1" ht="11.25">
      <c r="B129" s="204"/>
      <c r="C129" s="205"/>
      <c r="D129" s="199" t="s">
        <v>140</v>
      </c>
      <c r="E129" s="206" t="s">
        <v>1</v>
      </c>
      <c r="F129" s="207" t="s">
        <v>141</v>
      </c>
      <c r="G129" s="205"/>
      <c r="H129" s="206" t="s">
        <v>1</v>
      </c>
      <c r="I129" s="208"/>
      <c r="J129" s="205"/>
      <c r="K129" s="205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140</v>
      </c>
      <c r="AU129" s="213" t="s">
        <v>90</v>
      </c>
      <c r="AV129" s="13" t="s">
        <v>88</v>
      </c>
      <c r="AW129" s="13" t="s">
        <v>36</v>
      </c>
      <c r="AX129" s="13" t="s">
        <v>80</v>
      </c>
      <c r="AY129" s="213" t="s">
        <v>129</v>
      </c>
    </row>
    <row r="130" spans="1:65" s="13" customFormat="1" ht="11.25">
      <c r="B130" s="204"/>
      <c r="C130" s="205"/>
      <c r="D130" s="199" t="s">
        <v>140</v>
      </c>
      <c r="E130" s="206" t="s">
        <v>1</v>
      </c>
      <c r="F130" s="207" t="s">
        <v>142</v>
      </c>
      <c r="G130" s="205"/>
      <c r="H130" s="206" t="s">
        <v>1</v>
      </c>
      <c r="I130" s="208"/>
      <c r="J130" s="205"/>
      <c r="K130" s="205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140</v>
      </c>
      <c r="AU130" s="213" t="s">
        <v>90</v>
      </c>
      <c r="AV130" s="13" t="s">
        <v>88</v>
      </c>
      <c r="AW130" s="13" t="s">
        <v>36</v>
      </c>
      <c r="AX130" s="13" t="s">
        <v>80</v>
      </c>
      <c r="AY130" s="213" t="s">
        <v>129</v>
      </c>
    </row>
    <row r="131" spans="1:65" s="14" customFormat="1" ht="11.25">
      <c r="B131" s="214"/>
      <c r="C131" s="215"/>
      <c r="D131" s="199" t="s">
        <v>140</v>
      </c>
      <c r="E131" s="216" t="s">
        <v>1</v>
      </c>
      <c r="F131" s="217" t="s">
        <v>143</v>
      </c>
      <c r="G131" s="215"/>
      <c r="H131" s="218">
        <v>3.1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140</v>
      </c>
      <c r="AU131" s="224" t="s">
        <v>90</v>
      </c>
      <c r="AV131" s="14" t="s">
        <v>90</v>
      </c>
      <c r="AW131" s="14" t="s">
        <v>36</v>
      </c>
      <c r="AX131" s="14" t="s">
        <v>80</v>
      </c>
      <c r="AY131" s="224" t="s">
        <v>129</v>
      </c>
    </row>
    <row r="132" spans="1:65" s="15" customFormat="1" ht="11.25">
      <c r="B132" s="225"/>
      <c r="C132" s="226"/>
      <c r="D132" s="199" t="s">
        <v>140</v>
      </c>
      <c r="E132" s="227" t="s">
        <v>1</v>
      </c>
      <c r="F132" s="228" t="s">
        <v>144</v>
      </c>
      <c r="G132" s="226"/>
      <c r="H132" s="229">
        <v>3.1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140</v>
      </c>
      <c r="AU132" s="235" t="s">
        <v>90</v>
      </c>
      <c r="AV132" s="15" t="s">
        <v>136</v>
      </c>
      <c r="AW132" s="15" t="s">
        <v>36</v>
      </c>
      <c r="AX132" s="15" t="s">
        <v>88</v>
      </c>
      <c r="AY132" s="235" t="s">
        <v>129</v>
      </c>
    </row>
    <row r="133" spans="1:65" s="2" customFormat="1" ht="24">
      <c r="A133" s="34"/>
      <c r="B133" s="35"/>
      <c r="C133" s="186" t="s">
        <v>90</v>
      </c>
      <c r="D133" s="186" t="s">
        <v>131</v>
      </c>
      <c r="E133" s="187" t="s">
        <v>145</v>
      </c>
      <c r="F133" s="188" t="s">
        <v>146</v>
      </c>
      <c r="G133" s="189" t="s">
        <v>134</v>
      </c>
      <c r="H133" s="190">
        <v>2.1</v>
      </c>
      <c r="I133" s="191"/>
      <c r="J133" s="192">
        <f>ROUND(I133*H133,2)</f>
        <v>0</v>
      </c>
      <c r="K133" s="188" t="s">
        <v>135</v>
      </c>
      <c r="L133" s="39"/>
      <c r="M133" s="193" t="s">
        <v>1</v>
      </c>
      <c r="N133" s="194" t="s">
        <v>45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0.44</v>
      </c>
      <c r="T133" s="196">
        <f>S133*H133</f>
        <v>0.92400000000000004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136</v>
      </c>
      <c r="AT133" s="197" t="s">
        <v>131</v>
      </c>
      <c r="AU133" s="197" t="s">
        <v>90</v>
      </c>
      <c r="AY133" s="17" t="s">
        <v>129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88</v>
      </c>
      <c r="BK133" s="198">
        <f>ROUND(I133*H133,2)</f>
        <v>0</v>
      </c>
      <c r="BL133" s="17" t="s">
        <v>136</v>
      </c>
      <c r="BM133" s="197" t="s">
        <v>147</v>
      </c>
    </row>
    <row r="134" spans="1:65" s="2" customFormat="1" ht="39">
      <c r="A134" s="34"/>
      <c r="B134" s="35"/>
      <c r="C134" s="36"/>
      <c r="D134" s="199" t="s">
        <v>138</v>
      </c>
      <c r="E134" s="36"/>
      <c r="F134" s="200" t="s">
        <v>148</v>
      </c>
      <c r="G134" s="36"/>
      <c r="H134" s="36"/>
      <c r="I134" s="201"/>
      <c r="J134" s="36"/>
      <c r="K134" s="36"/>
      <c r="L134" s="39"/>
      <c r="M134" s="202"/>
      <c r="N134" s="203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138</v>
      </c>
      <c r="AU134" s="17" t="s">
        <v>90</v>
      </c>
    </row>
    <row r="135" spans="1:65" s="13" customFormat="1" ht="11.25">
      <c r="B135" s="204"/>
      <c r="C135" s="205"/>
      <c r="D135" s="199" t="s">
        <v>140</v>
      </c>
      <c r="E135" s="206" t="s">
        <v>1</v>
      </c>
      <c r="F135" s="207" t="s">
        <v>141</v>
      </c>
      <c r="G135" s="205"/>
      <c r="H135" s="206" t="s">
        <v>1</v>
      </c>
      <c r="I135" s="208"/>
      <c r="J135" s="205"/>
      <c r="K135" s="205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140</v>
      </c>
      <c r="AU135" s="213" t="s">
        <v>90</v>
      </c>
      <c r="AV135" s="13" t="s">
        <v>88</v>
      </c>
      <c r="AW135" s="13" t="s">
        <v>36</v>
      </c>
      <c r="AX135" s="13" t="s">
        <v>80</v>
      </c>
      <c r="AY135" s="213" t="s">
        <v>129</v>
      </c>
    </row>
    <row r="136" spans="1:65" s="13" customFormat="1" ht="11.25">
      <c r="B136" s="204"/>
      <c r="C136" s="205"/>
      <c r="D136" s="199" t="s">
        <v>140</v>
      </c>
      <c r="E136" s="206" t="s">
        <v>1</v>
      </c>
      <c r="F136" s="207" t="s">
        <v>142</v>
      </c>
      <c r="G136" s="205"/>
      <c r="H136" s="206" t="s">
        <v>1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140</v>
      </c>
      <c r="AU136" s="213" t="s">
        <v>90</v>
      </c>
      <c r="AV136" s="13" t="s">
        <v>88</v>
      </c>
      <c r="AW136" s="13" t="s">
        <v>36</v>
      </c>
      <c r="AX136" s="13" t="s">
        <v>80</v>
      </c>
      <c r="AY136" s="213" t="s">
        <v>129</v>
      </c>
    </row>
    <row r="137" spans="1:65" s="14" customFormat="1" ht="11.25">
      <c r="B137" s="214"/>
      <c r="C137" s="215"/>
      <c r="D137" s="199" t="s">
        <v>140</v>
      </c>
      <c r="E137" s="216" t="s">
        <v>1</v>
      </c>
      <c r="F137" s="217" t="s">
        <v>149</v>
      </c>
      <c r="G137" s="215"/>
      <c r="H137" s="218">
        <v>2.1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140</v>
      </c>
      <c r="AU137" s="224" t="s">
        <v>90</v>
      </c>
      <c r="AV137" s="14" t="s">
        <v>90</v>
      </c>
      <c r="AW137" s="14" t="s">
        <v>36</v>
      </c>
      <c r="AX137" s="14" t="s">
        <v>80</v>
      </c>
      <c r="AY137" s="224" t="s">
        <v>129</v>
      </c>
    </row>
    <row r="138" spans="1:65" s="15" customFormat="1" ht="11.25">
      <c r="B138" s="225"/>
      <c r="C138" s="226"/>
      <c r="D138" s="199" t="s">
        <v>140</v>
      </c>
      <c r="E138" s="227" t="s">
        <v>1</v>
      </c>
      <c r="F138" s="228" t="s">
        <v>144</v>
      </c>
      <c r="G138" s="226"/>
      <c r="H138" s="229">
        <v>2.1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140</v>
      </c>
      <c r="AU138" s="235" t="s">
        <v>90</v>
      </c>
      <c r="AV138" s="15" t="s">
        <v>136</v>
      </c>
      <c r="AW138" s="15" t="s">
        <v>36</v>
      </c>
      <c r="AX138" s="15" t="s">
        <v>88</v>
      </c>
      <c r="AY138" s="235" t="s">
        <v>129</v>
      </c>
    </row>
    <row r="139" spans="1:65" s="2" customFormat="1" ht="24">
      <c r="A139" s="34"/>
      <c r="B139" s="35"/>
      <c r="C139" s="186" t="s">
        <v>150</v>
      </c>
      <c r="D139" s="186" t="s">
        <v>131</v>
      </c>
      <c r="E139" s="187" t="s">
        <v>151</v>
      </c>
      <c r="F139" s="188" t="s">
        <v>152</v>
      </c>
      <c r="G139" s="189" t="s">
        <v>134</v>
      </c>
      <c r="H139" s="190">
        <v>2.1</v>
      </c>
      <c r="I139" s="191"/>
      <c r="J139" s="192">
        <f>ROUND(I139*H139,2)</f>
        <v>0</v>
      </c>
      <c r="K139" s="188" t="s">
        <v>135</v>
      </c>
      <c r="L139" s="39"/>
      <c r="M139" s="193" t="s">
        <v>1</v>
      </c>
      <c r="N139" s="194" t="s">
        <v>45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0.24</v>
      </c>
      <c r="T139" s="196">
        <f>S139*H139</f>
        <v>0.504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136</v>
      </c>
      <c r="AT139" s="197" t="s">
        <v>131</v>
      </c>
      <c r="AU139" s="197" t="s">
        <v>90</v>
      </c>
      <c r="AY139" s="17" t="s">
        <v>129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136</v>
      </c>
      <c r="BM139" s="197" t="s">
        <v>153</v>
      </c>
    </row>
    <row r="140" spans="1:65" s="2" customFormat="1" ht="29.25">
      <c r="A140" s="34"/>
      <c r="B140" s="35"/>
      <c r="C140" s="36"/>
      <c r="D140" s="199" t="s">
        <v>138</v>
      </c>
      <c r="E140" s="36"/>
      <c r="F140" s="200" t="s">
        <v>154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138</v>
      </c>
      <c r="AU140" s="17" t="s">
        <v>90</v>
      </c>
    </row>
    <row r="141" spans="1:65" s="13" customFormat="1" ht="11.25">
      <c r="B141" s="204"/>
      <c r="C141" s="205"/>
      <c r="D141" s="199" t="s">
        <v>140</v>
      </c>
      <c r="E141" s="206" t="s">
        <v>1</v>
      </c>
      <c r="F141" s="207" t="s">
        <v>141</v>
      </c>
      <c r="G141" s="205"/>
      <c r="H141" s="206" t="s">
        <v>1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140</v>
      </c>
      <c r="AU141" s="213" t="s">
        <v>90</v>
      </c>
      <c r="AV141" s="13" t="s">
        <v>88</v>
      </c>
      <c r="AW141" s="13" t="s">
        <v>36</v>
      </c>
      <c r="AX141" s="13" t="s">
        <v>80</v>
      </c>
      <c r="AY141" s="213" t="s">
        <v>129</v>
      </c>
    </row>
    <row r="142" spans="1:65" s="13" customFormat="1" ht="11.25">
      <c r="B142" s="204"/>
      <c r="C142" s="205"/>
      <c r="D142" s="199" t="s">
        <v>140</v>
      </c>
      <c r="E142" s="206" t="s">
        <v>1</v>
      </c>
      <c r="F142" s="207" t="s">
        <v>142</v>
      </c>
      <c r="G142" s="205"/>
      <c r="H142" s="206" t="s">
        <v>1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140</v>
      </c>
      <c r="AU142" s="213" t="s">
        <v>90</v>
      </c>
      <c r="AV142" s="13" t="s">
        <v>88</v>
      </c>
      <c r="AW142" s="13" t="s">
        <v>36</v>
      </c>
      <c r="AX142" s="13" t="s">
        <v>80</v>
      </c>
      <c r="AY142" s="213" t="s">
        <v>129</v>
      </c>
    </row>
    <row r="143" spans="1:65" s="14" customFormat="1" ht="11.25">
      <c r="B143" s="214"/>
      <c r="C143" s="215"/>
      <c r="D143" s="199" t="s">
        <v>140</v>
      </c>
      <c r="E143" s="216" t="s">
        <v>1</v>
      </c>
      <c r="F143" s="217" t="s">
        <v>149</v>
      </c>
      <c r="G143" s="215"/>
      <c r="H143" s="218">
        <v>2.1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140</v>
      </c>
      <c r="AU143" s="224" t="s">
        <v>90</v>
      </c>
      <c r="AV143" s="14" t="s">
        <v>90</v>
      </c>
      <c r="AW143" s="14" t="s">
        <v>36</v>
      </c>
      <c r="AX143" s="14" t="s">
        <v>80</v>
      </c>
      <c r="AY143" s="224" t="s">
        <v>129</v>
      </c>
    </row>
    <row r="144" spans="1:65" s="15" customFormat="1" ht="11.25">
      <c r="B144" s="225"/>
      <c r="C144" s="226"/>
      <c r="D144" s="199" t="s">
        <v>140</v>
      </c>
      <c r="E144" s="227" t="s">
        <v>1</v>
      </c>
      <c r="F144" s="228" t="s">
        <v>144</v>
      </c>
      <c r="G144" s="226"/>
      <c r="H144" s="229">
        <v>2.1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140</v>
      </c>
      <c r="AU144" s="235" t="s">
        <v>90</v>
      </c>
      <c r="AV144" s="15" t="s">
        <v>136</v>
      </c>
      <c r="AW144" s="15" t="s">
        <v>36</v>
      </c>
      <c r="AX144" s="15" t="s">
        <v>88</v>
      </c>
      <c r="AY144" s="235" t="s">
        <v>129</v>
      </c>
    </row>
    <row r="145" spans="1:65" s="2" customFormat="1" ht="24">
      <c r="A145" s="34"/>
      <c r="B145" s="35"/>
      <c r="C145" s="186" t="s">
        <v>136</v>
      </c>
      <c r="D145" s="186" t="s">
        <v>131</v>
      </c>
      <c r="E145" s="187" t="s">
        <v>155</v>
      </c>
      <c r="F145" s="188" t="s">
        <v>156</v>
      </c>
      <c r="G145" s="189" t="s">
        <v>134</v>
      </c>
      <c r="H145" s="190">
        <v>491.3</v>
      </c>
      <c r="I145" s="191"/>
      <c r="J145" s="192">
        <f>ROUND(I145*H145,2)</f>
        <v>0</v>
      </c>
      <c r="K145" s="188" t="s">
        <v>135</v>
      </c>
      <c r="L145" s="39"/>
      <c r="M145" s="193" t="s">
        <v>1</v>
      </c>
      <c r="N145" s="194" t="s">
        <v>45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0.3</v>
      </c>
      <c r="T145" s="196">
        <f>S145*H145</f>
        <v>147.38999999999999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136</v>
      </c>
      <c r="AT145" s="197" t="s">
        <v>131</v>
      </c>
      <c r="AU145" s="197" t="s">
        <v>90</v>
      </c>
      <c r="AY145" s="17" t="s">
        <v>129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136</v>
      </c>
      <c r="BM145" s="197" t="s">
        <v>157</v>
      </c>
    </row>
    <row r="146" spans="1:65" s="2" customFormat="1" ht="39">
      <c r="A146" s="34"/>
      <c r="B146" s="35"/>
      <c r="C146" s="36"/>
      <c r="D146" s="199" t="s">
        <v>138</v>
      </c>
      <c r="E146" s="36"/>
      <c r="F146" s="200" t="s">
        <v>158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90</v>
      </c>
    </row>
    <row r="147" spans="1:65" s="13" customFormat="1" ht="11.25">
      <c r="B147" s="204"/>
      <c r="C147" s="205"/>
      <c r="D147" s="199" t="s">
        <v>140</v>
      </c>
      <c r="E147" s="206" t="s">
        <v>1</v>
      </c>
      <c r="F147" s="207" t="s">
        <v>159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140</v>
      </c>
      <c r="AU147" s="213" t="s">
        <v>90</v>
      </c>
      <c r="AV147" s="13" t="s">
        <v>88</v>
      </c>
      <c r="AW147" s="13" t="s">
        <v>36</v>
      </c>
      <c r="AX147" s="13" t="s">
        <v>80</v>
      </c>
      <c r="AY147" s="213" t="s">
        <v>129</v>
      </c>
    </row>
    <row r="148" spans="1:65" s="13" customFormat="1" ht="11.25">
      <c r="B148" s="204"/>
      <c r="C148" s="205"/>
      <c r="D148" s="199" t="s">
        <v>140</v>
      </c>
      <c r="E148" s="206" t="s">
        <v>1</v>
      </c>
      <c r="F148" s="207" t="s">
        <v>160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140</v>
      </c>
      <c r="AU148" s="213" t="s">
        <v>90</v>
      </c>
      <c r="AV148" s="13" t="s">
        <v>88</v>
      </c>
      <c r="AW148" s="13" t="s">
        <v>36</v>
      </c>
      <c r="AX148" s="13" t="s">
        <v>80</v>
      </c>
      <c r="AY148" s="213" t="s">
        <v>129</v>
      </c>
    </row>
    <row r="149" spans="1:65" s="14" customFormat="1" ht="11.25">
      <c r="B149" s="214"/>
      <c r="C149" s="215"/>
      <c r="D149" s="199" t="s">
        <v>140</v>
      </c>
      <c r="E149" s="216" t="s">
        <v>1</v>
      </c>
      <c r="F149" s="217" t="s">
        <v>161</v>
      </c>
      <c r="G149" s="215"/>
      <c r="H149" s="218">
        <v>117.6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140</v>
      </c>
      <c r="AU149" s="224" t="s">
        <v>90</v>
      </c>
      <c r="AV149" s="14" t="s">
        <v>90</v>
      </c>
      <c r="AW149" s="14" t="s">
        <v>36</v>
      </c>
      <c r="AX149" s="14" t="s">
        <v>80</v>
      </c>
      <c r="AY149" s="224" t="s">
        <v>129</v>
      </c>
    </row>
    <row r="150" spans="1:65" s="13" customFormat="1" ht="11.25">
      <c r="B150" s="204"/>
      <c r="C150" s="205"/>
      <c r="D150" s="199" t="s">
        <v>140</v>
      </c>
      <c r="E150" s="206" t="s">
        <v>1</v>
      </c>
      <c r="F150" s="207" t="s">
        <v>162</v>
      </c>
      <c r="G150" s="205"/>
      <c r="H150" s="206" t="s">
        <v>1</v>
      </c>
      <c r="I150" s="208"/>
      <c r="J150" s="205"/>
      <c r="K150" s="205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140</v>
      </c>
      <c r="AU150" s="213" t="s">
        <v>90</v>
      </c>
      <c r="AV150" s="13" t="s">
        <v>88</v>
      </c>
      <c r="AW150" s="13" t="s">
        <v>36</v>
      </c>
      <c r="AX150" s="13" t="s">
        <v>80</v>
      </c>
      <c r="AY150" s="213" t="s">
        <v>129</v>
      </c>
    </row>
    <row r="151" spans="1:65" s="14" customFormat="1" ht="11.25">
      <c r="B151" s="214"/>
      <c r="C151" s="215"/>
      <c r="D151" s="199" t="s">
        <v>140</v>
      </c>
      <c r="E151" s="216" t="s">
        <v>1</v>
      </c>
      <c r="F151" s="217" t="s">
        <v>163</v>
      </c>
      <c r="G151" s="215"/>
      <c r="H151" s="218">
        <v>327.8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140</v>
      </c>
      <c r="AU151" s="224" t="s">
        <v>90</v>
      </c>
      <c r="AV151" s="14" t="s">
        <v>90</v>
      </c>
      <c r="AW151" s="14" t="s">
        <v>36</v>
      </c>
      <c r="AX151" s="14" t="s">
        <v>80</v>
      </c>
      <c r="AY151" s="224" t="s">
        <v>129</v>
      </c>
    </row>
    <row r="152" spans="1:65" s="13" customFormat="1" ht="11.25">
      <c r="B152" s="204"/>
      <c r="C152" s="205"/>
      <c r="D152" s="199" t="s">
        <v>140</v>
      </c>
      <c r="E152" s="206" t="s">
        <v>1</v>
      </c>
      <c r="F152" s="207" t="s">
        <v>164</v>
      </c>
      <c r="G152" s="205"/>
      <c r="H152" s="206" t="s">
        <v>1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140</v>
      </c>
      <c r="AU152" s="213" t="s">
        <v>90</v>
      </c>
      <c r="AV152" s="13" t="s">
        <v>88</v>
      </c>
      <c r="AW152" s="13" t="s">
        <v>36</v>
      </c>
      <c r="AX152" s="13" t="s">
        <v>80</v>
      </c>
      <c r="AY152" s="213" t="s">
        <v>129</v>
      </c>
    </row>
    <row r="153" spans="1:65" s="14" customFormat="1" ht="11.25">
      <c r="B153" s="214"/>
      <c r="C153" s="215"/>
      <c r="D153" s="199" t="s">
        <v>140</v>
      </c>
      <c r="E153" s="216" t="s">
        <v>1</v>
      </c>
      <c r="F153" s="217" t="s">
        <v>165</v>
      </c>
      <c r="G153" s="215"/>
      <c r="H153" s="218">
        <v>8.8000000000000007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140</v>
      </c>
      <c r="AU153" s="224" t="s">
        <v>90</v>
      </c>
      <c r="AV153" s="14" t="s">
        <v>90</v>
      </c>
      <c r="AW153" s="14" t="s">
        <v>36</v>
      </c>
      <c r="AX153" s="14" t="s">
        <v>80</v>
      </c>
      <c r="AY153" s="224" t="s">
        <v>129</v>
      </c>
    </row>
    <row r="154" spans="1:65" s="13" customFormat="1" ht="11.25">
      <c r="B154" s="204"/>
      <c r="C154" s="205"/>
      <c r="D154" s="199" t="s">
        <v>140</v>
      </c>
      <c r="E154" s="206" t="s">
        <v>1</v>
      </c>
      <c r="F154" s="207" t="s">
        <v>142</v>
      </c>
      <c r="G154" s="205"/>
      <c r="H154" s="206" t="s">
        <v>1</v>
      </c>
      <c r="I154" s="208"/>
      <c r="J154" s="205"/>
      <c r="K154" s="205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140</v>
      </c>
      <c r="AU154" s="213" t="s">
        <v>90</v>
      </c>
      <c r="AV154" s="13" t="s">
        <v>88</v>
      </c>
      <c r="AW154" s="13" t="s">
        <v>36</v>
      </c>
      <c r="AX154" s="13" t="s">
        <v>80</v>
      </c>
      <c r="AY154" s="213" t="s">
        <v>129</v>
      </c>
    </row>
    <row r="155" spans="1:65" s="14" customFormat="1" ht="11.25">
      <c r="B155" s="214"/>
      <c r="C155" s="215"/>
      <c r="D155" s="199" t="s">
        <v>140</v>
      </c>
      <c r="E155" s="216" t="s">
        <v>1</v>
      </c>
      <c r="F155" s="217" t="s">
        <v>166</v>
      </c>
      <c r="G155" s="215"/>
      <c r="H155" s="218">
        <v>1.1000000000000001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140</v>
      </c>
      <c r="AU155" s="224" t="s">
        <v>90</v>
      </c>
      <c r="AV155" s="14" t="s">
        <v>90</v>
      </c>
      <c r="AW155" s="14" t="s">
        <v>36</v>
      </c>
      <c r="AX155" s="14" t="s">
        <v>80</v>
      </c>
      <c r="AY155" s="224" t="s">
        <v>129</v>
      </c>
    </row>
    <row r="156" spans="1:65" s="13" customFormat="1" ht="11.25">
      <c r="B156" s="204"/>
      <c r="C156" s="205"/>
      <c r="D156" s="199" t="s">
        <v>140</v>
      </c>
      <c r="E156" s="206" t="s">
        <v>1</v>
      </c>
      <c r="F156" s="207" t="s">
        <v>167</v>
      </c>
      <c r="G156" s="205"/>
      <c r="H156" s="206" t="s">
        <v>1</v>
      </c>
      <c r="I156" s="208"/>
      <c r="J156" s="205"/>
      <c r="K156" s="205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140</v>
      </c>
      <c r="AU156" s="213" t="s">
        <v>90</v>
      </c>
      <c r="AV156" s="13" t="s">
        <v>88</v>
      </c>
      <c r="AW156" s="13" t="s">
        <v>36</v>
      </c>
      <c r="AX156" s="13" t="s">
        <v>80</v>
      </c>
      <c r="AY156" s="213" t="s">
        <v>129</v>
      </c>
    </row>
    <row r="157" spans="1:65" s="14" customFormat="1" ht="11.25">
      <c r="B157" s="214"/>
      <c r="C157" s="215"/>
      <c r="D157" s="199" t="s">
        <v>140</v>
      </c>
      <c r="E157" s="216" t="s">
        <v>1</v>
      </c>
      <c r="F157" s="217" t="s">
        <v>165</v>
      </c>
      <c r="G157" s="215"/>
      <c r="H157" s="218">
        <v>8.8000000000000007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140</v>
      </c>
      <c r="AU157" s="224" t="s">
        <v>90</v>
      </c>
      <c r="AV157" s="14" t="s">
        <v>90</v>
      </c>
      <c r="AW157" s="14" t="s">
        <v>36</v>
      </c>
      <c r="AX157" s="14" t="s">
        <v>80</v>
      </c>
      <c r="AY157" s="224" t="s">
        <v>129</v>
      </c>
    </row>
    <row r="158" spans="1:65" s="13" customFormat="1" ht="11.25">
      <c r="B158" s="204"/>
      <c r="C158" s="205"/>
      <c r="D158" s="199" t="s">
        <v>140</v>
      </c>
      <c r="E158" s="206" t="s">
        <v>1</v>
      </c>
      <c r="F158" s="207" t="s">
        <v>168</v>
      </c>
      <c r="G158" s="205"/>
      <c r="H158" s="206" t="s">
        <v>1</v>
      </c>
      <c r="I158" s="208"/>
      <c r="J158" s="205"/>
      <c r="K158" s="205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140</v>
      </c>
      <c r="AU158" s="213" t="s">
        <v>90</v>
      </c>
      <c r="AV158" s="13" t="s">
        <v>88</v>
      </c>
      <c r="AW158" s="13" t="s">
        <v>36</v>
      </c>
      <c r="AX158" s="13" t="s">
        <v>80</v>
      </c>
      <c r="AY158" s="213" t="s">
        <v>129</v>
      </c>
    </row>
    <row r="159" spans="1:65" s="14" customFormat="1" ht="11.25">
      <c r="B159" s="214"/>
      <c r="C159" s="215"/>
      <c r="D159" s="199" t="s">
        <v>140</v>
      </c>
      <c r="E159" s="216" t="s">
        <v>1</v>
      </c>
      <c r="F159" s="217" t="s">
        <v>169</v>
      </c>
      <c r="G159" s="215"/>
      <c r="H159" s="218">
        <v>27.2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140</v>
      </c>
      <c r="AU159" s="224" t="s">
        <v>90</v>
      </c>
      <c r="AV159" s="14" t="s">
        <v>90</v>
      </c>
      <c r="AW159" s="14" t="s">
        <v>36</v>
      </c>
      <c r="AX159" s="14" t="s">
        <v>80</v>
      </c>
      <c r="AY159" s="224" t="s">
        <v>129</v>
      </c>
    </row>
    <row r="160" spans="1:65" s="15" customFormat="1" ht="11.25">
      <c r="B160" s="225"/>
      <c r="C160" s="226"/>
      <c r="D160" s="199" t="s">
        <v>140</v>
      </c>
      <c r="E160" s="227" t="s">
        <v>1</v>
      </c>
      <c r="F160" s="228" t="s">
        <v>144</v>
      </c>
      <c r="G160" s="226"/>
      <c r="H160" s="229">
        <v>491.3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140</v>
      </c>
      <c r="AU160" s="235" t="s">
        <v>90</v>
      </c>
      <c r="AV160" s="15" t="s">
        <v>136</v>
      </c>
      <c r="AW160" s="15" t="s">
        <v>36</v>
      </c>
      <c r="AX160" s="15" t="s">
        <v>88</v>
      </c>
      <c r="AY160" s="235" t="s">
        <v>129</v>
      </c>
    </row>
    <row r="161" spans="1:65" s="2" customFormat="1" ht="24">
      <c r="A161" s="34"/>
      <c r="B161" s="35"/>
      <c r="C161" s="186" t="s">
        <v>170</v>
      </c>
      <c r="D161" s="186" t="s">
        <v>131</v>
      </c>
      <c r="E161" s="187" t="s">
        <v>171</v>
      </c>
      <c r="F161" s="188" t="s">
        <v>172</v>
      </c>
      <c r="G161" s="189" t="s">
        <v>134</v>
      </c>
      <c r="H161" s="190">
        <v>463.3</v>
      </c>
      <c r="I161" s="191"/>
      <c r="J161" s="192">
        <f>ROUND(I161*H161,2)</f>
        <v>0</v>
      </c>
      <c r="K161" s="188" t="s">
        <v>135</v>
      </c>
      <c r="L161" s="39"/>
      <c r="M161" s="193" t="s">
        <v>1</v>
      </c>
      <c r="N161" s="194" t="s">
        <v>45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0.44</v>
      </c>
      <c r="T161" s="196">
        <f>S161*H161</f>
        <v>203.852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136</v>
      </c>
      <c r="AT161" s="197" t="s">
        <v>131</v>
      </c>
      <c r="AU161" s="197" t="s">
        <v>90</v>
      </c>
      <c r="AY161" s="17" t="s">
        <v>129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88</v>
      </c>
      <c r="BK161" s="198">
        <f>ROUND(I161*H161,2)</f>
        <v>0</v>
      </c>
      <c r="BL161" s="17" t="s">
        <v>136</v>
      </c>
      <c r="BM161" s="197" t="s">
        <v>173</v>
      </c>
    </row>
    <row r="162" spans="1:65" s="2" customFormat="1" ht="39">
      <c r="A162" s="34"/>
      <c r="B162" s="35"/>
      <c r="C162" s="36"/>
      <c r="D162" s="199" t="s">
        <v>138</v>
      </c>
      <c r="E162" s="36"/>
      <c r="F162" s="200" t="s">
        <v>174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138</v>
      </c>
      <c r="AU162" s="17" t="s">
        <v>90</v>
      </c>
    </row>
    <row r="163" spans="1:65" s="13" customFormat="1" ht="11.25">
      <c r="B163" s="204"/>
      <c r="C163" s="205"/>
      <c r="D163" s="199" t="s">
        <v>140</v>
      </c>
      <c r="E163" s="206" t="s">
        <v>1</v>
      </c>
      <c r="F163" s="207" t="s">
        <v>159</v>
      </c>
      <c r="G163" s="205"/>
      <c r="H163" s="206" t="s">
        <v>1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140</v>
      </c>
      <c r="AU163" s="213" t="s">
        <v>90</v>
      </c>
      <c r="AV163" s="13" t="s">
        <v>88</v>
      </c>
      <c r="AW163" s="13" t="s">
        <v>36</v>
      </c>
      <c r="AX163" s="13" t="s">
        <v>80</v>
      </c>
      <c r="AY163" s="213" t="s">
        <v>129</v>
      </c>
    </row>
    <row r="164" spans="1:65" s="13" customFormat="1" ht="11.25">
      <c r="B164" s="204"/>
      <c r="C164" s="205"/>
      <c r="D164" s="199" t="s">
        <v>140</v>
      </c>
      <c r="E164" s="206" t="s">
        <v>1</v>
      </c>
      <c r="F164" s="207" t="s">
        <v>160</v>
      </c>
      <c r="G164" s="205"/>
      <c r="H164" s="206" t="s">
        <v>1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140</v>
      </c>
      <c r="AU164" s="213" t="s">
        <v>90</v>
      </c>
      <c r="AV164" s="13" t="s">
        <v>88</v>
      </c>
      <c r="AW164" s="13" t="s">
        <v>36</v>
      </c>
      <c r="AX164" s="13" t="s">
        <v>80</v>
      </c>
      <c r="AY164" s="213" t="s">
        <v>129</v>
      </c>
    </row>
    <row r="165" spans="1:65" s="14" customFormat="1" ht="11.25">
      <c r="B165" s="214"/>
      <c r="C165" s="215"/>
      <c r="D165" s="199" t="s">
        <v>140</v>
      </c>
      <c r="E165" s="216" t="s">
        <v>1</v>
      </c>
      <c r="F165" s="217" t="s">
        <v>175</v>
      </c>
      <c r="G165" s="215"/>
      <c r="H165" s="218">
        <v>89.6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140</v>
      </c>
      <c r="AU165" s="224" t="s">
        <v>90</v>
      </c>
      <c r="AV165" s="14" t="s">
        <v>90</v>
      </c>
      <c r="AW165" s="14" t="s">
        <v>36</v>
      </c>
      <c r="AX165" s="14" t="s">
        <v>80</v>
      </c>
      <c r="AY165" s="224" t="s">
        <v>129</v>
      </c>
    </row>
    <row r="166" spans="1:65" s="13" customFormat="1" ht="11.25">
      <c r="B166" s="204"/>
      <c r="C166" s="205"/>
      <c r="D166" s="199" t="s">
        <v>140</v>
      </c>
      <c r="E166" s="206" t="s">
        <v>1</v>
      </c>
      <c r="F166" s="207" t="s">
        <v>162</v>
      </c>
      <c r="G166" s="205"/>
      <c r="H166" s="206" t="s">
        <v>1</v>
      </c>
      <c r="I166" s="208"/>
      <c r="J166" s="205"/>
      <c r="K166" s="205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140</v>
      </c>
      <c r="AU166" s="213" t="s">
        <v>90</v>
      </c>
      <c r="AV166" s="13" t="s">
        <v>88</v>
      </c>
      <c r="AW166" s="13" t="s">
        <v>36</v>
      </c>
      <c r="AX166" s="13" t="s">
        <v>80</v>
      </c>
      <c r="AY166" s="213" t="s">
        <v>129</v>
      </c>
    </row>
    <row r="167" spans="1:65" s="14" customFormat="1" ht="11.25">
      <c r="B167" s="214"/>
      <c r="C167" s="215"/>
      <c r="D167" s="199" t="s">
        <v>140</v>
      </c>
      <c r="E167" s="216" t="s">
        <v>1</v>
      </c>
      <c r="F167" s="217" t="s">
        <v>163</v>
      </c>
      <c r="G167" s="215"/>
      <c r="H167" s="218">
        <v>327.8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140</v>
      </c>
      <c r="AU167" s="224" t="s">
        <v>90</v>
      </c>
      <c r="AV167" s="14" t="s">
        <v>90</v>
      </c>
      <c r="AW167" s="14" t="s">
        <v>36</v>
      </c>
      <c r="AX167" s="14" t="s">
        <v>80</v>
      </c>
      <c r="AY167" s="224" t="s">
        <v>129</v>
      </c>
    </row>
    <row r="168" spans="1:65" s="13" customFormat="1" ht="11.25">
      <c r="B168" s="204"/>
      <c r="C168" s="205"/>
      <c r="D168" s="199" t="s">
        <v>140</v>
      </c>
      <c r="E168" s="206" t="s">
        <v>1</v>
      </c>
      <c r="F168" s="207" t="s">
        <v>164</v>
      </c>
      <c r="G168" s="205"/>
      <c r="H168" s="206" t="s">
        <v>1</v>
      </c>
      <c r="I168" s="208"/>
      <c r="J168" s="205"/>
      <c r="K168" s="205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140</v>
      </c>
      <c r="AU168" s="213" t="s">
        <v>90</v>
      </c>
      <c r="AV168" s="13" t="s">
        <v>88</v>
      </c>
      <c r="AW168" s="13" t="s">
        <v>36</v>
      </c>
      <c r="AX168" s="13" t="s">
        <v>80</v>
      </c>
      <c r="AY168" s="213" t="s">
        <v>129</v>
      </c>
    </row>
    <row r="169" spans="1:65" s="14" customFormat="1" ht="11.25">
      <c r="B169" s="214"/>
      <c r="C169" s="215"/>
      <c r="D169" s="199" t="s">
        <v>140</v>
      </c>
      <c r="E169" s="216" t="s">
        <v>1</v>
      </c>
      <c r="F169" s="217" t="s">
        <v>165</v>
      </c>
      <c r="G169" s="215"/>
      <c r="H169" s="218">
        <v>8.8000000000000007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140</v>
      </c>
      <c r="AU169" s="224" t="s">
        <v>90</v>
      </c>
      <c r="AV169" s="14" t="s">
        <v>90</v>
      </c>
      <c r="AW169" s="14" t="s">
        <v>36</v>
      </c>
      <c r="AX169" s="14" t="s">
        <v>80</v>
      </c>
      <c r="AY169" s="224" t="s">
        <v>129</v>
      </c>
    </row>
    <row r="170" spans="1:65" s="13" customFormat="1" ht="11.25">
      <c r="B170" s="204"/>
      <c r="C170" s="205"/>
      <c r="D170" s="199" t="s">
        <v>140</v>
      </c>
      <c r="E170" s="206" t="s">
        <v>1</v>
      </c>
      <c r="F170" s="207" t="s">
        <v>142</v>
      </c>
      <c r="G170" s="205"/>
      <c r="H170" s="206" t="s">
        <v>1</v>
      </c>
      <c r="I170" s="208"/>
      <c r="J170" s="205"/>
      <c r="K170" s="205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140</v>
      </c>
      <c r="AU170" s="213" t="s">
        <v>90</v>
      </c>
      <c r="AV170" s="13" t="s">
        <v>88</v>
      </c>
      <c r="AW170" s="13" t="s">
        <v>36</v>
      </c>
      <c r="AX170" s="13" t="s">
        <v>80</v>
      </c>
      <c r="AY170" s="213" t="s">
        <v>129</v>
      </c>
    </row>
    <row r="171" spans="1:65" s="14" customFormat="1" ht="11.25">
      <c r="B171" s="214"/>
      <c r="C171" s="215"/>
      <c r="D171" s="199" t="s">
        <v>140</v>
      </c>
      <c r="E171" s="216" t="s">
        <v>1</v>
      </c>
      <c r="F171" s="217" t="s">
        <v>166</v>
      </c>
      <c r="G171" s="215"/>
      <c r="H171" s="218">
        <v>1.1000000000000001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140</v>
      </c>
      <c r="AU171" s="224" t="s">
        <v>90</v>
      </c>
      <c r="AV171" s="14" t="s">
        <v>90</v>
      </c>
      <c r="AW171" s="14" t="s">
        <v>36</v>
      </c>
      <c r="AX171" s="14" t="s">
        <v>80</v>
      </c>
      <c r="AY171" s="224" t="s">
        <v>129</v>
      </c>
    </row>
    <row r="172" spans="1:65" s="13" customFormat="1" ht="11.25">
      <c r="B172" s="204"/>
      <c r="C172" s="205"/>
      <c r="D172" s="199" t="s">
        <v>140</v>
      </c>
      <c r="E172" s="206" t="s">
        <v>1</v>
      </c>
      <c r="F172" s="207" t="s">
        <v>167</v>
      </c>
      <c r="G172" s="205"/>
      <c r="H172" s="206" t="s">
        <v>1</v>
      </c>
      <c r="I172" s="208"/>
      <c r="J172" s="205"/>
      <c r="K172" s="205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140</v>
      </c>
      <c r="AU172" s="213" t="s">
        <v>90</v>
      </c>
      <c r="AV172" s="13" t="s">
        <v>88</v>
      </c>
      <c r="AW172" s="13" t="s">
        <v>36</v>
      </c>
      <c r="AX172" s="13" t="s">
        <v>80</v>
      </c>
      <c r="AY172" s="213" t="s">
        <v>129</v>
      </c>
    </row>
    <row r="173" spans="1:65" s="14" customFormat="1" ht="11.25">
      <c r="B173" s="214"/>
      <c r="C173" s="215"/>
      <c r="D173" s="199" t="s">
        <v>140</v>
      </c>
      <c r="E173" s="216" t="s">
        <v>1</v>
      </c>
      <c r="F173" s="217" t="s">
        <v>165</v>
      </c>
      <c r="G173" s="215"/>
      <c r="H173" s="218">
        <v>8.8000000000000007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140</v>
      </c>
      <c r="AU173" s="224" t="s">
        <v>90</v>
      </c>
      <c r="AV173" s="14" t="s">
        <v>90</v>
      </c>
      <c r="AW173" s="14" t="s">
        <v>36</v>
      </c>
      <c r="AX173" s="14" t="s">
        <v>80</v>
      </c>
      <c r="AY173" s="224" t="s">
        <v>129</v>
      </c>
    </row>
    <row r="174" spans="1:65" s="13" customFormat="1" ht="11.25">
      <c r="B174" s="204"/>
      <c r="C174" s="205"/>
      <c r="D174" s="199" t="s">
        <v>140</v>
      </c>
      <c r="E174" s="206" t="s">
        <v>1</v>
      </c>
      <c r="F174" s="207" t="s">
        <v>168</v>
      </c>
      <c r="G174" s="205"/>
      <c r="H174" s="206" t="s">
        <v>1</v>
      </c>
      <c r="I174" s="208"/>
      <c r="J174" s="205"/>
      <c r="K174" s="205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140</v>
      </c>
      <c r="AU174" s="213" t="s">
        <v>90</v>
      </c>
      <c r="AV174" s="13" t="s">
        <v>88</v>
      </c>
      <c r="AW174" s="13" t="s">
        <v>36</v>
      </c>
      <c r="AX174" s="13" t="s">
        <v>80</v>
      </c>
      <c r="AY174" s="213" t="s">
        <v>129</v>
      </c>
    </row>
    <row r="175" spans="1:65" s="14" customFormat="1" ht="11.25">
      <c r="B175" s="214"/>
      <c r="C175" s="215"/>
      <c r="D175" s="199" t="s">
        <v>140</v>
      </c>
      <c r="E175" s="216" t="s">
        <v>1</v>
      </c>
      <c r="F175" s="217" t="s">
        <v>169</v>
      </c>
      <c r="G175" s="215"/>
      <c r="H175" s="218">
        <v>27.2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140</v>
      </c>
      <c r="AU175" s="224" t="s">
        <v>90</v>
      </c>
      <c r="AV175" s="14" t="s">
        <v>90</v>
      </c>
      <c r="AW175" s="14" t="s">
        <v>36</v>
      </c>
      <c r="AX175" s="14" t="s">
        <v>80</v>
      </c>
      <c r="AY175" s="224" t="s">
        <v>129</v>
      </c>
    </row>
    <row r="176" spans="1:65" s="15" customFormat="1" ht="11.25">
      <c r="B176" s="225"/>
      <c r="C176" s="226"/>
      <c r="D176" s="199" t="s">
        <v>140</v>
      </c>
      <c r="E176" s="227" t="s">
        <v>1</v>
      </c>
      <c r="F176" s="228" t="s">
        <v>144</v>
      </c>
      <c r="G176" s="226"/>
      <c r="H176" s="229">
        <v>463.3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140</v>
      </c>
      <c r="AU176" s="235" t="s">
        <v>90</v>
      </c>
      <c r="AV176" s="15" t="s">
        <v>136</v>
      </c>
      <c r="AW176" s="15" t="s">
        <v>36</v>
      </c>
      <c r="AX176" s="15" t="s">
        <v>88</v>
      </c>
      <c r="AY176" s="235" t="s">
        <v>129</v>
      </c>
    </row>
    <row r="177" spans="1:65" s="2" customFormat="1" ht="24">
      <c r="A177" s="34"/>
      <c r="B177" s="35"/>
      <c r="C177" s="186" t="s">
        <v>176</v>
      </c>
      <c r="D177" s="186" t="s">
        <v>131</v>
      </c>
      <c r="E177" s="187" t="s">
        <v>177</v>
      </c>
      <c r="F177" s="188" t="s">
        <v>178</v>
      </c>
      <c r="G177" s="189" t="s">
        <v>134</v>
      </c>
      <c r="H177" s="190">
        <v>2216.6999999999998</v>
      </c>
      <c r="I177" s="191"/>
      <c r="J177" s="192">
        <f>ROUND(I177*H177,2)</f>
        <v>0</v>
      </c>
      <c r="K177" s="188" t="s">
        <v>135</v>
      </c>
      <c r="L177" s="39"/>
      <c r="M177" s="193" t="s">
        <v>1</v>
      </c>
      <c r="N177" s="194" t="s">
        <v>45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9.8000000000000004E-2</v>
      </c>
      <c r="T177" s="196">
        <f>S177*H177</f>
        <v>217.23659999999998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136</v>
      </c>
      <c r="AT177" s="197" t="s">
        <v>131</v>
      </c>
      <c r="AU177" s="197" t="s">
        <v>90</v>
      </c>
      <c r="AY177" s="17" t="s">
        <v>129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88</v>
      </c>
      <c r="BK177" s="198">
        <f>ROUND(I177*H177,2)</f>
        <v>0</v>
      </c>
      <c r="BL177" s="17" t="s">
        <v>136</v>
      </c>
      <c r="BM177" s="197" t="s">
        <v>179</v>
      </c>
    </row>
    <row r="178" spans="1:65" s="2" customFormat="1" ht="29.25">
      <c r="A178" s="34"/>
      <c r="B178" s="35"/>
      <c r="C178" s="36"/>
      <c r="D178" s="199" t="s">
        <v>138</v>
      </c>
      <c r="E178" s="36"/>
      <c r="F178" s="200" t="s">
        <v>180</v>
      </c>
      <c r="G178" s="36"/>
      <c r="H178" s="36"/>
      <c r="I178" s="201"/>
      <c r="J178" s="36"/>
      <c r="K178" s="36"/>
      <c r="L178" s="39"/>
      <c r="M178" s="202"/>
      <c r="N178" s="203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138</v>
      </c>
      <c r="AU178" s="17" t="s">
        <v>90</v>
      </c>
    </row>
    <row r="179" spans="1:65" s="13" customFormat="1" ht="11.25">
      <c r="B179" s="204"/>
      <c r="C179" s="205"/>
      <c r="D179" s="199" t="s">
        <v>140</v>
      </c>
      <c r="E179" s="206" t="s">
        <v>1</v>
      </c>
      <c r="F179" s="207" t="s">
        <v>159</v>
      </c>
      <c r="G179" s="205"/>
      <c r="H179" s="206" t="s">
        <v>1</v>
      </c>
      <c r="I179" s="208"/>
      <c r="J179" s="205"/>
      <c r="K179" s="205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140</v>
      </c>
      <c r="AU179" s="213" t="s">
        <v>90</v>
      </c>
      <c r="AV179" s="13" t="s">
        <v>88</v>
      </c>
      <c r="AW179" s="13" t="s">
        <v>36</v>
      </c>
      <c r="AX179" s="13" t="s">
        <v>80</v>
      </c>
      <c r="AY179" s="213" t="s">
        <v>129</v>
      </c>
    </row>
    <row r="180" spans="1:65" s="13" customFormat="1" ht="11.25">
      <c r="B180" s="204"/>
      <c r="C180" s="205"/>
      <c r="D180" s="199" t="s">
        <v>140</v>
      </c>
      <c r="E180" s="206" t="s">
        <v>1</v>
      </c>
      <c r="F180" s="207" t="s">
        <v>160</v>
      </c>
      <c r="G180" s="205"/>
      <c r="H180" s="206" t="s">
        <v>1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140</v>
      </c>
      <c r="AU180" s="213" t="s">
        <v>90</v>
      </c>
      <c r="AV180" s="13" t="s">
        <v>88</v>
      </c>
      <c r="AW180" s="13" t="s">
        <v>36</v>
      </c>
      <c r="AX180" s="13" t="s">
        <v>80</v>
      </c>
      <c r="AY180" s="213" t="s">
        <v>129</v>
      </c>
    </row>
    <row r="181" spans="1:65" s="14" customFormat="1" ht="11.25">
      <c r="B181" s="214"/>
      <c r="C181" s="215"/>
      <c r="D181" s="199" t="s">
        <v>140</v>
      </c>
      <c r="E181" s="216" t="s">
        <v>1</v>
      </c>
      <c r="F181" s="217" t="s">
        <v>181</v>
      </c>
      <c r="G181" s="215"/>
      <c r="H181" s="218">
        <v>173.6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140</v>
      </c>
      <c r="AU181" s="224" t="s">
        <v>90</v>
      </c>
      <c r="AV181" s="14" t="s">
        <v>90</v>
      </c>
      <c r="AW181" s="14" t="s">
        <v>36</v>
      </c>
      <c r="AX181" s="14" t="s">
        <v>80</v>
      </c>
      <c r="AY181" s="224" t="s">
        <v>129</v>
      </c>
    </row>
    <row r="182" spans="1:65" s="13" customFormat="1" ht="11.25">
      <c r="B182" s="204"/>
      <c r="C182" s="205"/>
      <c r="D182" s="199" t="s">
        <v>140</v>
      </c>
      <c r="E182" s="206" t="s">
        <v>1</v>
      </c>
      <c r="F182" s="207" t="s">
        <v>162</v>
      </c>
      <c r="G182" s="205"/>
      <c r="H182" s="206" t="s">
        <v>1</v>
      </c>
      <c r="I182" s="208"/>
      <c r="J182" s="205"/>
      <c r="K182" s="205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140</v>
      </c>
      <c r="AU182" s="213" t="s">
        <v>90</v>
      </c>
      <c r="AV182" s="13" t="s">
        <v>88</v>
      </c>
      <c r="AW182" s="13" t="s">
        <v>36</v>
      </c>
      <c r="AX182" s="13" t="s">
        <v>80</v>
      </c>
      <c r="AY182" s="213" t="s">
        <v>129</v>
      </c>
    </row>
    <row r="183" spans="1:65" s="14" customFormat="1" ht="11.25">
      <c r="B183" s="214"/>
      <c r="C183" s="215"/>
      <c r="D183" s="199" t="s">
        <v>140</v>
      </c>
      <c r="E183" s="216" t="s">
        <v>1</v>
      </c>
      <c r="F183" s="217" t="s">
        <v>182</v>
      </c>
      <c r="G183" s="215"/>
      <c r="H183" s="218">
        <v>1937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140</v>
      </c>
      <c r="AU183" s="224" t="s">
        <v>90</v>
      </c>
      <c r="AV183" s="14" t="s">
        <v>90</v>
      </c>
      <c r="AW183" s="14" t="s">
        <v>36</v>
      </c>
      <c r="AX183" s="14" t="s">
        <v>80</v>
      </c>
      <c r="AY183" s="224" t="s">
        <v>129</v>
      </c>
    </row>
    <row r="184" spans="1:65" s="13" customFormat="1" ht="11.25">
      <c r="B184" s="204"/>
      <c r="C184" s="205"/>
      <c r="D184" s="199" t="s">
        <v>140</v>
      </c>
      <c r="E184" s="206" t="s">
        <v>1</v>
      </c>
      <c r="F184" s="207" t="s">
        <v>164</v>
      </c>
      <c r="G184" s="205"/>
      <c r="H184" s="206" t="s">
        <v>1</v>
      </c>
      <c r="I184" s="208"/>
      <c r="J184" s="205"/>
      <c r="K184" s="205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140</v>
      </c>
      <c r="AU184" s="213" t="s">
        <v>90</v>
      </c>
      <c r="AV184" s="13" t="s">
        <v>88</v>
      </c>
      <c r="AW184" s="13" t="s">
        <v>36</v>
      </c>
      <c r="AX184" s="13" t="s">
        <v>80</v>
      </c>
      <c r="AY184" s="213" t="s">
        <v>129</v>
      </c>
    </row>
    <row r="185" spans="1:65" s="14" customFormat="1" ht="11.25">
      <c r="B185" s="214"/>
      <c r="C185" s="215"/>
      <c r="D185" s="199" t="s">
        <v>140</v>
      </c>
      <c r="E185" s="216" t="s">
        <v>1</v>
      </c>
      <c r="F185" s="217" t="s">
        <v>183</v>
      </c>
      <c r="G185" s="215"/>
      <c r="H185" s="218">
        <v>52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140</v>
      </c>
      <c r="AU185" s="224" t="s">
        <v>90</v>
      </c>
      <c r="AV185" s="14" t="s">
        <v>90</v>
      </c>
      <c r="AW185" s="14" t="s">
        <v>36</v>
      </c>
      <c r="AX185" s="14" t="s">
        <v>80</v>
      </c>
      <c r="AY185" s="224" t="s">
        <v>129</v>
      </c>
    </row>
    <row r="186" spans="1:65" s="13" customFormat="1" ht="11.25">
      <c r="B186" s="204"/>
      <c r="C186" s="205"/>
      <c r="D186" s="199" t="s">
        <v>140</v>
      </c>
      <c r="E186" s="206" t="s">
        <v>1</v>
      </c>
      <c r="F186" s="207" t="s">
        <v>142</v>
      </c>
      <c r="G186" s="205"/>
      <c r="H186" s="206" t="s">
        <v>1</v>
      </c>
      <c r="I186" s="208"/>
      <c r="J186" s="205"/>
      <c r="K186" s="205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140</v>
      </c>
      <c r="AU186" s="213" t="s">
        <v>90</v>
      </c>
      <c r="AV186" s="13" t="s">
        <v>88</v>
      </c>
      <c r="AW186" s="13" t="s">
        <v>36</v>
      </c>
      <c r="AX186" s="13" t="s">
        <v>80</v>
      </c>
      <c r="AY186" s="213" t="s">
        <v>129</v>
      </c>
    </row>
    <row r="187" spans="1:65" s="14" customFormat="1" ht="11.25">
      <c r="B187" s="214"/>
      <c r="C187" s="215"/>
      <c r="D187" s="199" t="s">
        <v>140</v>
      </c>
      <c r="E187" s="216" t="s">
        <v>1</v>
      </c>
      <c r="F187" s="217" t="s">
        <v>184</v>
      </c>
      <c r="G187" s="215"/>
      <c r="H187" s="218">
        <v>2.1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140</v>
      </c>
      <c r="AU187" s="224" t="s">
        <v>90</v>
      </c>
      <c r="AV187" s="14" t="s">
        <v>90</v>
      </c>
      <c r="AW187" s="14" t="s">
        <v>36</v>
      </c>
      <c r="AX187" s="14" t="s">
        <v>80</v>
      </c>
      <c r="AY187" s="224" t="s">
        <v>129</v>
      </c>
    </row>
    <row r="188" spans="1:65" s="13" customFormat="1" ht="11.25">
      <c r="B188" s="204"/>
      <c r="C188" s="205"/>
      <c r="D188" s="199" t="s">
        <v>140</v>
      </c>
      <c r="E188" s="206" t="s">
        <v>1</v>
      </c>
      <c r="F188" s="207" t="s">
        <v>167</v>
      </c>
      <c r="G188" s="205"/>
      <c r="H188" s="206" t="s">
        <v>1</v>
      </c>
      <c r="I188" s="208"/>
      <c r="J188" s="205"/>
      <c r="K188" s="205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140</v>
      </c>
      <c r="AU188" s="213" t="s">
        <v>90</v>
      </c>
      <c r="AV188" s="13" t="s">
        <v>88</v>
      </c>
      <c r="AW188" s="13" t="s">
        <v>36</v>
      </c>
      <c r="AX188" s="13" t="s">
        <v>80</v>
      </c>
      <c r="AY188" s="213" t="s">
        <v>129</v>
      </c>
    </row>
    <row r="189" spans="1:65" s="14" customFormat="1" ht="11.25">
      <c r="B189" s="214"/>
      <c r="C189" s="215"/>
      <c r="D189" s="199" t="s">
        <v>140</v>
      </c>
      <c r="E189" s="216" t="s">
        <v>1</v>
      </c>
      <c r="F189" s="217" t="s">
        <v>183</v>
      </c>
      <c r="G189" s="215"/>
      <c r="H189" s="218">
        <v>52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140</v>
      </c>
      <c r="AU189" s="224" t="s">
        <v>90</v>
      </c>
      <c r="AV189" s="14" t="s">
        <v>90</v>
      </c>
      <c r="AW189" s="14" t="s">
        <v>36</v>
      </c>
      <c r="AX189" s="14" t="s">
        <v>80</v>
      </c>
      <c r="AY189" s="224" t="s">
        <v>129</v>
      </c>
    </row>
    <row r="190" spans="1:65" s="13" customFormat="1" ht="11.25">
      <c r="B190" s="204"/>
      <c r="C190" s="205"/>
      <c r="D190" s="199" t="s">
        <v>140</v>
      </c>
      <c r="E190" s="206" t="s">
        <v>1</v>
      </c>
      <c r="F190" s="207" t="s">
        <v>185</v>
      </c>
      <c r="G190" s="205"/>
      <c r="H190" s="206" t="s">
        <v>1</v>
      </c>
      <c r="I190" s="208"/>
      <c r="J190" s="205"/>
      <c r="K190" s="205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140</v>
      </c>
      <c r="AU190" s="213" t="s">
        <v>90</v>
      </c>
      <c r="AV190" s="13" t="s">
        <v>88</v>
      </c>
      <c r="AW190" s="13" t="s">
        <v>36</v>
      </c>
      <c r="AX190" s="13" t="s">
        <v>80</v>
      </c>
      <c r="AY190" s="213" t="s">
        <v>129</v>
      </c>
    </row>
    <row r="191" spans="1:65" s="15" customFormat="1" ht="11.25">
      <c r="B191" s="225"/>
      <c r="C191" s="226"/>
      <c r="D191" s="199" t="s">
        <v>140</v>
      </c>
      <c r="E191" s="227" t="s">
        <v>1</v>
      </c>
      <c r="F191" s="228" t="s">
        <v>144</v>
      </c>
      <c r="G191" s="226"/>
      <c r="H191" s="229">
        <v>2216.6999999999998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140</v>
      </c>
      <c r="AU191" s="235" t="s">
        <v>90</v>
      </c>
      <c r="AV191" s="15" t="s">
        <v>136</v>
      </c>
      <c r="AW191" s="15" t="s">
        <v>36</v>
      </c>
      <c r="AX191" s="15" t="s">
        <v>88</v>
      </c>
      <c r="AY191" s="235" t="s">
        <v>129</v>
      </c>
    </row>
    <row r="192" spans="1:65" s="2" customFormat="1" ht="24">
      <c r="A192" s="34"/>
      <c r="B192" s="35"/>
      <c r="C192" s="186" t="s">
        <v>186</v>
      </c>
      <c r="D192" s="186" t="s">
        <v>131</v>
      </c>
      <c r="E192" s="187" t="s">
        <v>187</v>
      </c>
      <c r="F192" s="188" t="s">
        <v>188</v>
      </c>
      <c r="G192" s="189" t="s">
        <v>134</v>
      </c>
      <c r="H192" s="190">
        <v>519.29999999999995</v>
      </c>
      <c r="I192" s="191"/>
      <c r="J192" s="192">
        <f>ROUND(I192*H192,2)</f>
        <v>0</v>
      </c>
      <c r="K192" s="188" t="s">
        <v>135</v>
      </c>
      <c r="L192" s="39"/>
      <c r="M192" s="193" t="s">
        <v>1</v>
      </c>
      <c r="N192" s="194" t="s">
        <v>45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0.22</v>
      </c>
      <c r="T192" s="196">
        <f>S192*H192</f>
        <v>114.246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136</v>
      </c>
      <c r="AT192" s="197" t="s">
        <v>131</v>
      </c>
      <c r="AU192" s="197" t="s">
        <v>90</v>
      </c>
      <c r="AY192" s="17" t="s">
        <v>129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88</v>
      </c>
      <c r="BK192" s="198">
        <f>ROUND(I192*H192,2)</f>
        <v>0</v>
      </c>
      <c r="BL192" s="17" t="s">
        <v>136</v>
      </c>
      <c r="BM192" s="197" t="s">
        <v>189</v>
      </c>
    </row>
    <row r="193" spans="1:65" s="2" customFormat="1" ht="39">
      <c r="A193" s="34"/>
      <c r="B193" s="35"/>
      <c r="C193" s="36"/>
      <c r="D193" s="199" t="s">
        <v>138</v>
      </c>
      <c r="E193" s="36"/>
      <c r="F193" s="200" t="s">
        <v>190</v>
      </c>
      <c r="G193" s="36"/>
      <c r="H193" s="36"/>
      <c r="I193" s="201"/>
      <c r="J193" s="36"/>
      <c r="K193" s="36"/>
      <c r="L193" s="39"/>
      <c r="M193" s="202"/>
      <c r="N193" s="203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138</v>
      </c>
      <c r="AU193" s="17" t="s">
        <v>90</v>
      </c>
    </row>
    <row r="194" spans="1:65" s="13" customFormat="1" ht="11.25">
      <c r="B194" s="204"/>
      <c r="C194" s="205"/>
      <c r="D194" s="199" t="s">
        <v>140</v>
      </c>
      <c r="E194" s="206" t="s">
        <v>1</v>
      </c>
      <c r="F194" s="207" t="s">
        <v>159</v>
      </c>
      <c r="G194" s="205"/>
      <c r="H194" s="206" t="s">
        <v>1</v>
      </c>
      <c r="I194" s="208"/>
      <c r="J194" s="205"/>
      <c r="K194" s="205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140</v>
      </c>
      <c r="AU194" s="213" t="s">
        <v>90</v>
      </c>
      <c r="AV194" s="13" t="s">
        <v>88</v>
      </c>
      <c r="AW194" s="13" t="s">
        <v>36</v>
      </c>
      <c r="AX194" s="13" t="s">
        <v>80</v>
      </c>
      <c r="AY194" s="213" t="s">
        <v>129</v>
      </c>
    </row>
    <row r="195" spans="1:65" s="13" customFormat="1" ht="11.25">
      <c r="B195" s="204"/>
      <c r="C195" s="205"/>
      <c r="D195" s="199" t="s">
        <v>140</v>
      </c>
      <c r="E195" s="206" t="s">
        <v>1</v>
      </c>
      <c r="F195" s="207" t="s">
        <v>160</v>
      </c>
      <c r="G195" s="205"/>
      <c r="H195" s="206" t="s">
        <v>1</v>
      </c>
      <c r="I195" s="208"/>
      <c r="J195" s="205"/>
      <c r="K195" s="205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140</v>
      </c>
      <c r="AU195" s="213" t="s">
        <v>90</v>
      </c>
      <c r="AV195" s="13" t="s">
        <v>88</v>
      </c>
      <c r="AW195" s="13" t="s">
        <v>36</v>
      </c>
      <c r="AX195" s="13" t="s">
        <v>80</v>
      </c>
      <c r="AY195" s="213" t="s">
        <v>129</v>
      </c>
    </row>
    <row r="196" spans="1:65" s="14" customFormat="1" ht="11.25">
      <c r="B196" s="214"/>
      <c r="C196" s="215"/>
      <c r="D196" s="199" t="s">
        <v>140</v>
      </c>
      <c r="E196" s="216" t="s">
        <v>1</v>
      </c>
      <c r="F196" s="217" t="s">
        <v>191</v>
      </c>
      <c r="G196" s="215"/>
      <c r="H196" s="218">
        <v>145.6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140</v>
      </c>
      <c r="AU196" s="224" t="s">
        <v>90</v>
      </c>
      <c r="AV196" s="14" t="s">
        <v>90</v>
      </c>
      <c r="AW196" s="14" t="s">
        <v>36</v>
      </c>
      <c r="AX196" s="14" t="s">
        <v>80</v>
      </c>
      <c r="AY196" s="224" t="s">
        <v>129</v>
      </c>
    </row>
    <row r="197" spans="1:65" s="13" customFormat="1" ht="11.25">
      <c r="B197" s="204"/>
      <c r="C197" s="205"/>
      <c r="D197" s="199" t="s">
        <v>140</v>
      </c>
      <c r="E197" s="206" t="s">
        <v>1</v>
      </c>
      <c r="F197" s="207" t="s">
        <v>162</v>
      </c>
      <c r="G197" s="205"/>
      <c r="H197" s="206" t="s">
        <v>1</v>
      </c>
      <c r="I197" s="208"/>
      <c r="J197" s="205"/>
      <c r="K197" s="205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140</v>
      </c>
      <c r="AU197" s="213" t="s">
        <v>90</v>
      </c>
      <c r="AV197" s="13" t="s">
        <v>88</v>
      </c>
      <c r="AW197" s="13" t="s">
        <v>36</v>
      </c>
      <c r="AX197" s="13" t="s">
        <v>80</v>
      </c>
      <c r="AY197" s="213" t="s">
        <v>129</v>
      </c>
    </row>
    <row r="198" spans="1:65" s="14" customFormat="1" ht="11.25">
      <c r="B198" s="214"/>
      <c r="C198" s="215"/>
      <c r="D198" s="199" t="s">
        <v>140</v>
      </c>
      <c r="E198" s="216" t="s">
        <v>1</v>
      </c>
      <c r="F198" s="217" t="s">
        <v>163</v>
      </c>
      <c r="G198" s="215"/>
      <c r="H198" s="218">
        <v>327.8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140</v>
      </c>
      <c r="AU198" s="224" t="s">
        <v>90</v>
      </c>
      <c r="AV198" s="14" t="s">
        <v>90</v>
      </c>
      <c r="AW198" s="14" t="s">
        <v>36</v>
      </c>
      <c r="AX198" s="14" t="s">
        <v>80</v>
      </c>
      <c r="AY198" s="224" t="s">
        <v>129</v>
      </c>
    </row>
    <row r="199" spans="1:65" s="13" customFormat="1" ht="11.25">
      <c r="B199" s="204"/>
      <c r="C199" s="205"/>
      <c r="D199" s="199" t="s">
        <v>140</v>
      </c>
      <c r="E199" s="206" t="s">
        <v>1</v>
      </c>
      <c r="F199" s="207" t="s">
        <v>164</v>
      </c>
      <c r="G199" s="205"/>
      <c r="H199" s="206" t="s">
        <v>1</v>
      </c>
      <c r="I199" s="208"/>
      <c r="J199" s="205"/>
      <c r="K199" s="205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140</v>
      </c>
      <c r="AU199" s="213" t="s">
        <v>90</v>
      </c>
      <c r="AV199" s="13" t="s">
        <v>88</v>
      </c>
      <c r="AW199" s="13" t="s">
        <v>36</v>
      </c>
      <c r="AX199" s="13" t="s">
        <v>80</v>
      </c>
      <c r="AY199" s="213" t="s">
        <v>129</v>
      </c>
    </row>
    <row r="200" spans="1:65" s="14" customFormat="1" ht="11.25">
      <c r="B200" s="214"/>
      <c r="C200" s="215"/>
      <c r="D200" s="199" t="s">
        <v>140</v>
      </c>
      <c r="E200" s="216" t="s">
        <v>1</v>
      </c>
      <c r="F200" s="217" t="s">
        <v>165</v>
      </c>
      <c r="G200" s="215"/>
      <c r="H200" s="218">
        <v>8.8000000000000007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140</v>
      </c>
      <c r="AU200" s="224" t="s">
        <v>90</v>
      </c>
      <c r="AV200" s="14" t="s">
        <v>90</v>
      </c>
      <c r="AW200" s="14" t="s">
        <v>36</v>
      </c>
      <c r="AX200" s="14" t="s">
        <v>80</v>
      </c>
      <c r="AY200" s="224" t="s">
        <v>129</v>
      </c>
    </row>
    <row r="201" spans="1:65" s="13" customFormat="1" ht="11.25">
      <c r="B201" s="204"/>
      <c r="C201" s="205"/>
      <c r="D201" s="199" t="s">
        <v>140</v>
      </c>
      <c r="E201" s="206" t="s">
        <v>1</v>
      </c>
      <c r="F201" s="207" t="s">
        <v>142</v>
      </c>
      <c r="G201" s="205"/>
      <c r="H201" s="206" t="s">
        <v>1</v>
      </c>
      <c r="I201" s="208"/>
      <c r="J201" s="205"/>
      <c r="K201" s="205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140</v>
      </c>
      <c r="AU201" s="213" t="s">
        <v>90</v>
      </c>
      <c r="AV201" s="13" t="s">
        <v>88</v>
      </c>
      <c r="AW201" s="13" t="s">
        <v>36</v>
      </c>
      <c r="AX201" s="13" t="s">
        <v>80</v>
      </c>
      <c r="AY201" s="213" t="s">
        <v>129</v>
      </c>
    </row>
    <row r="202" spans="1:65" s="14" customFormat="1" ht="11.25">
      <c r="B202" s="214"/>
      <c r="C202" s="215"/>
      <c r="D202" s="199" t="s">
        <v>140</v>
      </c>
      <c r="E202" s="216" t="s">
        <v>1</v>
      </c>
      <c r="F202" s="217" t="s">
        <v>166</v>
      </c>
      <c r="G202" s="215"/>
      <c r="H202" s="218">
        <v>1.1000000000000001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140</v>
      </c>
      <c r="AU202" s="224" t="s">
        <v>90</v>
      </c>
      <c r="AV202" s="14" t="s">
        <v>90</v>
      </c>
      <c r="AW202" s="14" t="s">
        <v>36</v>
      </c>
      <c r="AX202" s="14" t="s">
        <v>80</v>
      </c>
      <c r="AY202" s="224" t="s">
        <v>129</v>
      </c>
    </row>
    <row r="203" spans="1:65" s="13" customFormat="1" ht="11.25">
      <c r="B203" s="204"/>
      <c r="C203" s="205"/>
      <c r="D203" s="199" t="s">
        <v>140</v>
      </c>
      <c r="E203" s="206" t="s">
        <v>1</v>
      </c>
      <c r="F203" s="207" t="s">
        <v>167</v>
      </c>
      <c r="G203" s="205"/>
      <c r="H203" s="206" t="s">
        <v>1</v>
      </c>
      <c r="I203" s="208"/>
      <c r="J203" s="205"/>
      <c r="K203" s="205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140</v>
      </c>
      <c r="AU203" s="213" t="s">
        <v>90</v>
      </c>
      <c r="AV203" s="13" t="s">
        <v>88</v>
      </c>
      <c r="AW203" s="13" t="s">
        <v>36</v>
      </c>
      <c r="AX203" s="13" t="s">
        <v>80</v>
      </c>
      <c r="AY203" s="213" t="s">
        <v>129</v>
      </c>
    </row>
    <row r="204" spans="1:65" s="14" customFormat="1" ht="11.25">
      <c r="B204" s="214"/>
      <c r="C204" s="215"/>
      <c r="D204" s="199" t="s">
        <v>140</v>
      </c>
      <c r="E204" s="216" t="s">
        <v>1</v>
      </c>
      <c r="F204" s="217" t="s">
        <v>165</v>
      </c>
      <c r="G204" s="215"/>
      <c r="H204" s="218">
        <v>8.8000000000000007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140</v>
      </c>
      <c r="AU204" s="224" t="s">
        <v>90</v>
      </c>
      <c r="AV204" s="14" t="s">
        <v>90</v>
      </c>
      <c r="AW204" s="14" t="s">
        <v>36</v>
      </c>
      <c r="AX204" s="14" t="s">
        <v>80</v>
      </c>
      <c r="AY204" s="224" t="s">
        <v>129</v>
      </c>
    </row>
    <row r="205" spans="1:65" s="13" customFormat="1" ht="11.25">
      <c r="B205" s="204"/>
      <c r="C205" s="205"/>
      <c r="D205" s="199" t="s">
        <v>140</v>
      </c>
      <c r="E205" s="206" t="s">
        <v>1</v>
      </c>
      <c r="F205" s="207" t="s">
        <v>168</v>
      </c>
      <c r="G205" s="205"/>
      <c r="H205" s="206" t="s">
        <v>1</v>
      </c>
      <c r="I205" s="208"/>
      <c r="J205" s="205"/>
      <c r="K205" s="205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140</v>
      </c>
      <c r="AU205" s="213" t="s">
        <v>90</v>
      </c>
      <c r="AV205" s="13" t="s">
        <v>88</v>
      </c>
      <c r="AW205" s="13" t="s">
        <v>36</v>
      </c>
      <c r="AX205" s="13" t="s">
        <v>80</v>
      </c>
      <c r="AY205" s="213" t="s">
        <v>129</v>
      </c>
    </row>
    <row r="206" spans="1:65" s="14" customFormat="1" ht="11.25">
      <c r="B206" s="214"/>
      <c r="C206" s="215"/>
      <c r="D206" s="199" t="s">
        <v>140</v>
      </c>
      <c r="E206" s="216" t="s">
        <v>1</v>
      </c>
      <c r="F206" s="217" t="s">
        <v>169</v>
      </c>
      <c r="G206" s="215"/>
      <c r="H206" s="218">
        <v>27.2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140</v>
      </c>
      <c r="AU206" s="224" t="s">
        <v>90</v>
      </c>
      <c r="AV206" s="14" t="s">
        <v>90</v>
      </c>
      <c r="AW206" s="14" t="s">
        <v>36</v>
      </c>
      <c r="AX206" s="14" t="s">
        <v>80</v>
      </c>
      <c r="AY206" s="224" t="s">
        <v>129</v>
      </c>
    </row>
    <row r="207" spans="1:65" s="15" customFormat="1" ht="11.25">
      <c r="B207" s="225"/>
      <c r="C207" s="226"/>
      <c r="D207" s="199" t="s">
        <v>140</v>
      </c>
      <c r="E207" s="227" t="s">
        <v>1</v>
      </c>
      <c r="F207" s="228" t="s">
        <v>144</v>
      </c>
      <c r="G207" s="226"/>
      <c r="H207" s="229">
        <v>519.29999999999995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140</v>
      </c>
      <c r="AU207" s="235" t="s">
        <v>90</v>
      </c>
      <c r="AV207" s="15" t="s">
        <v>136</v>
      </c>
      <c r="AW207" s="15" t="s">
        <v>36</v>
      </c>
      <c r="AX207" s="15" t="s">
        <v>88</v>
      </c>
      <c r="AY207" s="235" t="s">
        <v>129</v>
      </c>
    </row>
    <row r="208" spans="1:65" s="2" customFormat="1" ht="16.5" customHeight="1">
      <c r="A208" s="34"/>
      <c r="B208" s="35"/>
      <c r="C208" s="186" t="s">
        <v>192</v>
      </c>
      <c r="D208" s="186" t="s">
        <v>131</v>
      </c>
      <c r="E208" s="187" t="s">
        <v>193</v>
      </c>
      <c r="F208" s="188" t="s">
        <v>194</v>
      </c>
      <c r="G208" s="189" t="s">
        <v>195</v>
      </c>
      <c r="H208" s="190">
        <v>2</v>
      </c>
      <c r="I208" s="191"/>
      <c r="J208" s="192">
        <f>ROUND(I208*H208,2)</f>
        <v>0</v>
      </c>
      <c r="K208" s="188" t="s">
        <v>135</v>
      </c>
      <c r="L208" s="39"/>
      <c r="M208" s="193" t="s">
        <v>1</v>
      </c>
      <c r="N208" s="194" t="s">
        <v>45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0.28999999999999998</v>
      </c>
      <c r="T208" s="196">
        <f>S208*H208</f>
        <v>0.57999999999999996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136</v>
      </c>
      <c r="AT208" s="197" t="s">
        <v>131</v>
      </c>
      <c r="AU208" s="197" t="s">
        <v>90</v>
      </c>
      <c r="AY208" s="17" t="s">
        <v>129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88</v>
      </c>
      <c r="BK208" s="198">
        <f>ROUND(I208*H208,2)</f>
        <v>0</v>
      </c>
      <c r="BL208" s="17" t="s">
        <v>136</v>
      </c>
      <c r="BM208" s="197" t="s">
        <v>196</v>
      </c>
    </row>
    <row r="209" spans="1:65" s="2" customFormat="1" ht="11.25">
      <c r="A209" s="34"/>
      <c r="B209" s="35"/>
      <c r="C209" s="36"/>
      <c r="D209" s="199" t="s">
        <v>138</v>
      </c>
      <c r="E209" s="36"/>
      <c r="F209" s="200" t="s">
        <v>194</v>
      </c>
      <c r="G209" s="36"/>
      <c r="H209" s="36"/>
      <c r="I209" s="201"/>
      <c r="J209" s="36"/>
      <c r="K209" s="36"/>
      <c r="L209" s="39"/>
      <c r="M209" s="202"/>
      <c r="N209" s="203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138</v>
      </c>
      <c r="AU209" s="17" t="s">
        <v>90</v>
      </c>
    </row>
    <row r="210" spans="1:65" s="13" customFormat="1" ht="11.25">
      <c r="B210" s="204"/>
      <c r="C210" s="205"/>
      <c r="D210" s="199" t="s">
        <v>140</v>
      </c>
      <c r="E210" s="206" t="s">
        <v>1</v>
      </c>
      <c r="F210" s="207" t="s">
        <v>197</v>
      </c>
      <c r="G210" s="205"/>
      <c r="H210" s="206" t="s">
        <v>1</v>
      </c>
      <c r="I210" s="208"/>
      <c r="J210" s="205"/>
      <c r="K210" s="205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140</v>
      </c>
      <c r="AU210" s="213" t="s">
        <v>90</v>
      </c>
      <c r="AV210" s="13" t="s">
        <v>88</v>
      </c>
      <c r="AW210" s="13" t="s">
        <v>36</v>
      </c>
      <c r="AX210" s="13" t="s">
        <v>80</v>
      </c>
      <c r="AY210" s="213" t="s">
        <v>129</v>
      </c>
    </row>
    <row r="211" spans="1:65" s="13" customFormat="1" ht="11.25">
      <c r="B211" s="204"/>
      <c r="C211" s="205"/>
      <c r="D211" s="199" t="s">
        <v>140</v>
      </c>
      <c r="E211" s="206" t="s">
        <v>1</v>
      </c>
      <c r="F211" s="207" t="s">
        <v>198</v>
      </c>
      <c r="G211" s="205"/>
      <c r="H211" s="206" t="s">
        <v>1</v>
      </c>
      <c r="I211" s="208"/>
      <c r="J211" s="205"/>
      <c r="K211" s="205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140</v>
      </c>
      <c r="AU211" s="213" t="s">
        <v>90</v>
      </c>
      <c r="AV211" s="13" t="s">
        <v>88</v>
      </c>
      <c r="AW211" s="13" t="s">
        <v>36</v>
      </c>
      <c r="AX211" s="13" t="s">
        <v>80</v>
      </c>
      <c r="AY211" s="213" t="s">
        <v>129</v>
      </c>
    </row>
    <row r="212" spans="1:65" s="14" customFormat="1" ht="11.25">
      <c r="B212" s="214"/>
      <c r="C212" s="215"/>
      <c r="D212" s="199" t="s">
        <v>140</v>
      </c>
      <c r="E212" s="216" t="s">
        <v>1</v>
      </c>
      <c r="F212" s="217" t="s">
        <v>199</v>
      </c>
      <c r="G212" s="215"/>
      <c r="H212" s="218">
        <v>2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140</v>
      </c>
      <c r="AU212" s="224" t="s">
        <v>90</v>
      </c>
      <c r="AV212" s="14" t="s">
        <v>90</v>
      </c>
      <c r="AW212" s="14" t="s">
        <v>36</v>
      </c>
      <c r="AX212" s="14" t="s">
        <v>80</v>
      </c>
      <c r="AY212" s="224" t="s">
        <v>129</v>
      </c>
    </row>
    <row r="213" spans="1:65" s="15" customFormat="1" ht="11.25">
      <c r="B213" s="225"/>
      <c r="C213" s="226"/>
      <c r="D213" s="199" t="s">
        <v>140</v>
      </c>
      <c r="E213" s="227" t="s">
        <v>1</v>
      </c>
      <c r="F213" s="228" t="s">
        <v>144</v>
      </c>
      <c r="G213" s="226"/>
      <c r="H213" s="229">
        <v>2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140</v>
      </c>
      <c r="AU213" s="235" t="s">
        <v>90</v>
      </c>
      <c r="AV213" s="15" t="s">
        <v>136</v>
      </c>
      <c r="AW213" s="15" t="s">
        <v>36</v>
      </c>
      <c r="AX213" s="15" t="s">
        <v>88</v>
      </c>
      <c r="AY213" s="235" t="s">
        <v>129</v>
      </c>
    </row>
    <row r="214" spans="1:65" s="2" customFormat="1" ht="16.5" customHeight="1">
      <c r="A214" s="34"/>
      <c r="B214" s="35"/>
      <c r="C214" s="186" t="s">
        <v>200</v>
      </c>
      <c r="D214" s="186" t="s">
        <v>131</v>
      </c>
      <c r="E214" s="187" t="s">
        <v>201</v>
      </c>
      <c r="F214" s="188" t="s">
        <v>202</v>
      </c>
      <c r="G214" s="189" t="s">
        <v>195</v>
      </c>
      <c r="H214" s="190">
        <v>350</v>
      </c>
      <c r="I214" s="191"/>
      <c r="J214" s="192">
        <f>ROUND(I214*H214,2)</f>
        <v>0</v>
      </c>
      <c r="K214" s="188" t="s">
        <v>1</v>
      </c>
      <c r="L214" s="39"/>
      <c r="M214" s="193" t="s">
        <v>1</v>
      </c>
      <c r="N214" s="194" t="s">
        <v>45</v>
      </c>
      <c r="O214" s="71"/>
      <c r="P214" s="195">
        <f>O214*H214</f>
        <v>0</v>
      </c>
      <c r="Q214" s="195">
        <v>9.5200000000000007E-3</v>
      </c>
      <c r="R214" s="195">
        <f>Q214*H214</f>
        <v>3.3320000000000003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136</v>
      </c>
      <c r="AT214" s="197" t="s">
        <v>131</v>
      </c>
      <c r="AU214" s="197" t="s">
        <v>90</v>
      </c>
      <c r="AY214" s="17" t="s">
        <v>129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7" t="s">
        <v>88</v>
      </c>
      <c r="BK214" s="198">
        <f>ROUND(I214*H214,2)</f>
        <v>0</v>
      </c>
      <c r="BL214" s="17" t="s">
        <v>136</v>
      </c>
      <c r="BM214" s="197" t="s">
        <v>203</v>
      </c>
    </row>
    <row r="215" spans="1:65" s="2" customFormat="1" ht="11.25">
      <c r="A215" s="34"/>
      <c r="B215" s="35"/>
      <c r="C215" s="36"/>
      <c r="D215" s="199" t="s">
        <v>138</v>
      </c>
      <c r="E215" s="36"/>
      <c r="F215" s="200" t="s">
        <v>202</v>
      </c>
      <c r="G215" s="36"/>
      <c r="H215" s="36"/>
      <c r="I215" s="201"/>
      <c r="J215" s="36"/>
      <c r="K215" s="36"/>
      <c r="L215" s="39"/>
      <c r="M215" s="202"/>
      <c r="N215" s="203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90</v>
      </c>
    </row>
    <row r="216" spans="1:65" s="13" customFormat="1" ht="11.25">
      <c r="B216" s="204"/>
      <c r="C216" s="205"/>
      <c r="D216" s="199" t="s">
        <v>140</v>
      </c>
      <c r="E216" s="206" t="s">
        <v>1</v>
      </c>
      <c r="F216" s="207" t="s">
        <v>204</v>
      </c>
      <c r="G216" s="205"/>
      <c r="H216" s="206" t="s">
        <v>1</v>
      </c>
      <c r="I216" s="208"/>
      <c r="J216" s="205"/>
      <c r="K216" s="205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140</v>
      </c>
      <c r="AU216" s="213" t="s">
        <v>90</v>
      </c>
      <c r="AV216" s="13" t="s">
        <v>88</v>
      </c>
      <c r="AW216" s="13" t="s">
        <v>36</v>
      </c>
      <c r="AX216" s="13" t="s">
        <v>80</v>
      </c>
      <c r="AY216" s="213" t="s">
        <v>129</v>
      </c>
    </row>
    <row r="217" spans="1:65" s="14" customFormat="1" ht="11.25">
      <c r="B217" s="214"/>
      <c r="C217" s="215"/>
      <c r="D217" s="199" t="s">
        <v>140</v>
      </c>
      <c r="E217" s="216" t="s">
        <v>1</v>
      </c>
      <c r="F217" s="217" t="s">
        <v>205</v>
      </c>
      <c r="G217" s="215"/>
      <c r="H217" s="218">
        <v>350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140</v>
      </c>
      <c r="AU217" s="224" t="s">
        <v>90</v>
      </c>
      <c r="AV217" s="14" t="s">
        <v>90</v>
      </c>
      <c r="AW217" s="14" t="s">
        <v>36</v>
      </c>
      <c r="AX217" s="14" t="s">
        <v>88</v>
      </c>
      <c r="AY217" s="224" t="s">
        <v>129</v>
      </c>
    </row>
    <row r="218" spans="1:65" s="2" customFormat="1" ht="24">
      <c r="A218" s="34"/>
      <c r="B218" s="35"/>
      <c r="C218" s="186" t="s">
        <v>206</v>
      </c>
      <c r="D218" s="186" t="s">
        <v>131</v>
      </c>
      <c r="E218" s="187" t="s">
        <v>207</v>
      </c>
      <c r="F218" s="188" t="s">
        <v>208</v>
      </c>
      <c r="G218" s="189" t="s">
        <v>209</v>
      </c>
      <c r="H218" s="190">
        <v>480</v>
      </c>
      <c r="I218" s="191"/>
      <c r="J218" s="192">
        <f>ROUND(I218*H218,2)</f>
        <v>0</v>
      </c>
      <c r="K218" s="188" t="s">
        <v>135</v>
      </c>
      <c r="L218" s="39"/>
      <c r="M218" s="193" t="s">
        <v>1</v>
      </c>
      <c r="N218" s="194" t="s">
        <v>45</v>
      </c>
      <c r="O218" s="71"/>
      <c r="P218" s="195">
        <f>O218*H218</f>
        <v>0</v>
      </c>
      <c r="Q218" s="195">
        <v>3.0000000000000001E-5</v>
      </c>
      <c r="R218" s="195">
        <f>Q218*H218</f>
        <v>1.44E-2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136</v>
      </c>
      <c r="AT218" s="197" t="s">
        <v>131</v>
      </c>
      <c r="AU218" s="197" t="s">
        <v>90</v>
      </c>
      <c r="AY218" s="17" t="s">
        <v>129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7" t="s">
        <v>88</v>
      </c>
      <c r="BK218" s="198">
        <f>ROUND(I218*H218,2)</f>
        <v>0</v>
      </c>
      <c r="BL218" s="17" t="s">
        <v>136</v>
      </c>
      <c r="BM218" s="197" t="s">
        <v>210</v>
      </c>
    </row>
    <row r="219" spans="1:65" s="2" customFormat="1" ht="19.5">
      <c r="A219" s="34"/>
      <c r="B219" s="35"/>
      <c r="C219" s="36"/>
      <c r="D219" s="199" t="s">
        <v>138</v>
      </c>
      <c r="E219" s="36"/>
      <c r="F219" s="200" t="s">
        <v>211</v>
      </c>
      <c r="G219" s="36"/>
      <c r="H219" s="36"/>
      <c r="I219" s="201"/>
      <c r="J219" s="36"/>
      <c r="K219" s="36"/>
      <c r="L219" s="39"/>
      <c r="M219" s="202"/>
      <c r="N219" s="203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138</v>
      </c>
      <c r="AU219" s="17" t="s">
        <v>90</v>
      </c>
    </row>
    <row r="220" spans="1:65" s="13" customFormat="1" ht="11.25">
      <c r="B220" s="204"/>
      <c r="C220" s="205"/>
      <c r="D220" s="199" t="s">
        <v>140</v>
      </c>
      <c r="E220" s="206" t="s">
        <v>1</v>
      </c>
      <c r="F220" s="207" t="s">
        <v>212</v>
      </c>
      <c r="G220" s="205"/>
      <c r="H220" s="206" t="s">
        <v>1</v>
      </c>
      <c r="I220" s="208"/>
      <c r="J220" s="205"/>
      <c r="K220" s="205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140</v>
      </c>
      <c r="AU220" s="213" t="s">
        <v>90</v>
      </c>
      <c r="AV220" s="13" t="s">
        <v>88</v>
      </c>
      <c r="AW220" s="13" t="s">
        <v>36</v>
      </c>
      <c r="AX220" s="13" t="s">
        <v>80</v>
      </c>
      <c r="AY220" s="213" t="s">
        <v>129</v>
      </c>
    </row>
    <row r="221" spans="1:65" s="14" customFormat="1" ht="11.25">
      <c r="B221" s="214"/>
      <c r="C221" s="215"/>
      <c r="D221" s="199" t="s">
        <v>140</v>
      </c>
      <c r="E221" s="216" t="s">
        <v>1</v>
      </c>
      <c r="F221" s="217" t="s">
        <v>213</v>
      </c>
      <c r="G221" s="215"/>
      <c r="H221" s="218">
        <v>480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140</v>
      </c>
      <c r="AU221" s="224" t="s">
        <v>90</v>
      </c>
      <c r="AV221" s="14" t="s">
        <v>90</v>
      </c>
      <c r="AW221" s="14" t="s">
        <v>36</v>
      </c>
      <c r="AX221" s="14" t="s">
        <v>80</v>
      </c>
      <c r="AY221" s="224" t="s">
        <v>129</v>
      </c>
    </row>
    <row r="222" spans="1:65" s="2" customFormat="1" ht="24">
      <c r="A222" s="34"/>
      <c r="B222" s="35"/>
      <c r="C222" s="186" t="s">
        <v>214</v>
      </c>
      <c r="D222" s="186" t="s">
        <v>131</v>
      </c>
      <c r="E222" s="187" t="s">
        <v>215</v>
      </c>
      <c r="F222" s="188" t="s">
        <v>216</v>
      </c>
      <c r="G222" s="189" t="s">
        <v>217</v>
      </c>
      <c r="H222" s="190">
        <v>20</v>
      </c>
      <c r="I222" s="191"/>
      <c r="J222" s="192">
        <f>ROUND(I222*H222,2)</f>
        <v>0</v>
      </c>
      <c r="K222" s="188" t="s">
        <v>135</v>
      </c>
      <c r="L222" s="39"/>
      <c r="M222" s="193" t="s">
        <v>1</v>
      </c>
      <c r="N222" s="194" t="s">
        <v>45</v>
      </c>
      <c r="O222" s="71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136</v>
      </c>
      <c r="AT222" s="197" t="s">
        <v>131</v>
      </c>
      <c r="AU222" s="197" t="s">
        <v>90</v>
      </c>
      <c r="AY222" s="17" t="s">
        <v>129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7" t="s">
        <v>88</v>
      </c>
      <c r="BK222" s="198">
        <f>ROUND(I222*H222,2)</f>
        <v>0</v>
      </c>
      <c r="BL222" s="17" t="s">
        <v>136</v>
      </c>
      <c r="BM222" s="197" t="s">
        <v>218</v>
      </c>
    </row>
    <row r="223" spans="1:65" s="2" customFormat="1" ht="19.5">
      <c r="A223" s="34"/>
      <c r="B223" s="35"/>
      <c r="C223" s="36"/>
      <c r="D223" s="199" t="s">
        <v>138</v>
      </c>
      <c r="E223" s="36"/>
      <c r="F223" s="200" t="s">
        <v>219</v>
      </c>
      <c r="G223" s="36"/>
      <c r="H223" s="36"/>
      <c r="I223" s="201"/>
      <c r="J223" s="36"/>
      <c r="K223" s="36"/>
      <c r="L223" s="39"/>
      <c r="M223" s="202"/>
      <c r="N223" s="203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138</v>
      </c>
      <c r="AU223" s="17" t="s">
        <v>90</v>
      </c>
    </row>
    <row r="224" spans="1:65" s="13" customFormat="1" ht="11.25">
      <c r="B224" s="204"/>
      <c r="C224" s="205"/>
      <c r="D224" s="199" t="s">
        <v>140</v>
      </c>
      <c r="E224" s="206" t="s">
        <v>1</v>
      </c>
      <c r="F224" s="207" t="s">
        <v>212</v>
      </c>
      <c r="G224" s="205"/>
      <c r="H224" s="206" t="s">
        <v>1</v>
      </c>
      <c r="I224" s="208"/>
      <c r="J224" s="205"/>
      <c r="K224" s="205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140</v>
      </c>
      <c r="AU224" s="213" t="s">
        <v>90</v>
      </c>
      <c r="AV224" s="13" t="s">
        <v>88</v>
      </c>
      <c r="AW224" s="13" t="s">
        <v>36</v>
      </c>
      <c r="AX224" s="13" t="s">
        <v>80</v>
      </c>
      <c r="AY224" s="213" t="s">
        <v>129</v>
      </c>
    </row>
    <row r="225" spans="1:65" s="14" customFormat="1" ht="11.25">
      <c r="B225" s="214"/>
      <c r="C225" s="215"/>
      <c r="D225" s="199" t="s">
        <v>140</v>
      </c>
      <c r="E225" s="216" t="s">
        <v>1</v>
      </c>
      <c r="F225" s="217" t="s">
        <v>220</v>
      </c>
      <c r="G225" s="215"/>
      <c r="H225" s="218">
        <v>20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140</v>
      </c>
      <c r="AU225" s="224" t="s">
        <v>90</v>
      </c>
      <c r="AV225" s="14" t="s">
        <v>90</v>
      </c>
      <c r="AW225" s="14" t="s">
        <v>36</v>
      </c>
      <c r="AX225" s="14" t="s">
        <v>80</v>
      </c>
      <c r="AY225" s="224" t="s">
        <v>129</v>
      </c>
    </row>
    <row r="226" spans="1:65" s="2" customFormat="1" ht="24">
      <c r="A226" s="34"/>
      <c r="B226" s="35"/>
      <c r="C226" s="186" t="s">
        <v>221</v>
      </c>
      <c r="D226" s="186" t="s">
        <v>131</v>
      </c>
      <c r="E226" s="187" t="s">
        <v>222</v>
      </c>
      <c r="F226" s="188" t="s">
        <v>223</v>
      </c>
      <c r="G226" s="189" t="s">
        <v>195</v>
      </c>
      <c r="H226" s="190">
        <v>29.7</v>
      </c>
      <c r="I226" s="191"/>
      <c r="J226" s="192">
        <f>ROUND(I226*H226,2)</f>
        <v>0</v>
      </c>
      <c r="K226" s="188" t="s">
        <v>135</v>
      </c>
      <c r="L226" s="39"/>
      <c r="M226" s="193" t="s">
        <v>1</v>
      </c>
      <c r="N226" s="194" t="s">
        <v>45</v>
      </c>
      <c r="O226" s="71"/>
      <c r="P226" s="195">
        <f>O226*H226</f>
        <v>0</v>
      </c>
      <c r="Q226" s="195">
        <v>8.6800000000000002E-3</v>
      </c>
      <c r="R226" s="195">
        <f>Q226*H226</f>
        <v>0.25779600000000003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136</v>
      </c>
      <c r="AT226" s="197" t="s">
        <v>131</v>
      </c>
      <c r="AU226" s="197" t="s">
        <v>90</v>
      </c>
      <c r="AY226" s="17" t="s">
        <v>129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88</v>
      </c>
      <c r="BK226" s="198">
        <f>ROUND(I226*H226,2)</f>
        <v>0</v>
      </c>
      <c r="BL226" s="17" t="s">
        <v>136</v>
      </c>
      <c r="BM226" s="197" t="s">
        <v>224</v>
      </c>
    </row>
    <row r="227" spans="1:65" s="2" customFormat="1" ht="58.5">
      <c r="A227" s="34"/>
      <c r="B227" s="35"/>
      <c r="C227" s="36"/>
      <c r="D227" s="199" t="s">
        <v>138</v>
      </c>
      <c r="E227" s="36"/>
      <c r="F227" s="200" t="s">
        <v>225</v>
      </c>
      <c r="G227" s="36"/>
      <c r="H227" s="36"/>
      <c r="I227" s="201"/>
      <c r="J227" s="36"/>
      <c r="K227" s="36"/>
      <c r="L227" s="39"/>
      <c r="M227" s="202"/>
      <c r="N227" s="203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138</v>
      </c>
      <c r="AU227" s="17" t="s">
        <v>90</v>
      </c>
    </row>
    <row r="228" spans="1:65" s="13" customFormat="1" ht="11.25">
      <c r="B228" s="204"/>
      <c r="C228" s="205"/>
      <c r="D228" s="199" t="s">
        <v>140</v>
      </c>
      <c r="E228" s="206" t="s">
        <v>1</v>
      </c>
      <c r="F228" s="207" t="s">
        <v>159</v>
      </c>
      <c r="G228" s="205"/>
      <c r="H228" s="206" t="s">
        <v>1</v>
      </c>
      <c r="I228" s="208"/>
      <c r="J228" s="205"/>
      <c r="K228" s="205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140</v>
      </c>
      <c r="AU228" s="213" t="s">
        <v>90</v>
      </c>
      <c r="AV228" s="13" t="s">
        <v>88</v>
      </c>
      <c r="AW228" s="13" t="s">
        <v>36</v>
      </c>
      <c r="AX228" s="13" t="s">
        <v>80</v>
      </c>
      <c r="AY228" s="213" t="s">
        <v>129</v>
      </c>
    </row>
    <row r="229" spans="1:65" s="13" customFormat="1" ht="11.25">
      <c r="B229" s="204"/>
      <c r="C229" s="205"/>
      <c r="D229" s="199" t="s">
        <v>140</v>
      </c>
      <c r="E229" s="206" t="s">
        <v>1</v>
      </c>
      <c r="F229" s="207" t="s">
        <v>226</v>
      </c>
      <c r="G229" s="205"/>
      <c r="H229" s="206" t="s">
        <v>1</v>
      </c>
      <c r="I229" s="208"/>
      <c r="J229" s="205"/>
      <c r="K229" s="205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140</v>
      </c>
      <c r="AU229" s="213" t="s">
        <v>90</v>
      </c>
      <c r="AV229" s="13" t="s">
        <v>88</v>
      </c>
      <c r="AW229" s="13" t="s">
        <v>36</v>
      </c>
      <c r="AX229" s="13" t="s">
        <v>80</v>
      </c>
      <c r="AY229" s="213" t="s">
        <v>129</v>
      </c>
    </row>
    <row r="230" spans="1:65" s="14" customFormat="1" ht="11.25">
      <c r="B230" s="214"/>
      <c r="C230" s="215"/>
      <c r="D230" s="199" t="s">
        <v>140</v>
      </c>
      <c r="E230" s="216" t="s">
        <v>1</v>
      </c>
      <c r="F230" s="217" t="s">
        <v>227</v>
      </c>
      <c r="G230" s="215"/>
      <c r="H230" s="218">
        <v>29.7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140</v>
      </c>
      <c r="AU230" s="224" t="s">
        <v>90</v>
      </c>
      <c r="AV230" s="14" t="s">
        <v>90</v>
      </c>
      <c r="AW230" s="14" t="s">
        <v>36</v>
      </c>
      <c r="AX230" s="14" t="s">
        <v>80</v>
      </c>
      <c r="AY230" s="224" t="s">
        <v>129</v>
      </c>
    </row>
    <row r="231" spans="1:65" s="15" customFormat="1" ht="11.25">
      <c r="B231" s="225"/>
      <c r="C231" s="226"/>
      <c r="D231" s="199" t="s">
        <v>140</v>
      </c>
      <c r="E231" s="227" t="s">
        <v>1</v>
      </c>
      <c r="F231" s="228" t="s">
        <v>144</v>
      </c>
      <c r="G231" s="226"/>
      <c r="H231" s="229">
        <v>29.7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140</v>
      </c>
      <c r="AU231" s="235" t="s">
        <v>90</v>
      </c>
      <c r="AV231" s="15" t="s">
        <v>136</v>
      </c>
      <c r="AW231" s="15" t="s">
        <v>4</v>
      </c>
      <c r="AX231" s="15" t="s">
        <v>88</v>
      </c>
      <c r="AY231" s="235" t="s">
        <v>129</v>
      </c>
    </row>
    <row r="232" spans="1:65" s="2" customFormat="1" ht="24">
      <c r="A232" s="34"/>
      <c r="B232" s="35"/>
      <c r="C232" s="186" t="s">
        <v>228</v>
      </c>
      <c r="D232" s="186" t="s">
        <v>131</v>
      </c>
      <c r="E232" s="187" t="s">
        <v>229</v>
      </c>
      <c r="F232" s="188" t="s">
        <v>230</v>
      </c>
      <c r="G232" s="189" t="s">
        <v>195</v>
      </c>
      <c r="H232" s="190">
        <v>14.3</v>
      </c>
      <c r="I232" s="191"/>
      <c r="J232" s="192">
        <f>ROUND(I232*H232,2)</f>
        <v>0</v>
      </c>
      <c r="K232" s="188" t="s">
        <v>135</v>
      </c>
      <c r="L232" s="39"/>
      <c r="M232" s="193" t="s">
        <v>1</v>
      </c>
      <c r="N232" s="194" t="s">
        <v>45</v>
      </c>
      <c r="O232" s="71"/>
      <c r="P232" s="195">
        <f>O232*H232</f>
        <v>0</v>
      </c>
      <c r="Q232" s="195">
        <v>3.6900000000000002E-2</v>
      </c>
      <c r="R232" s="195">
        <f>Q232*H232</f>
        <v>0.52767000000000008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136</v>
      </c>
      <c r="AT232" s="197" t="s">
        <v>131</v>
      </c>
      <c r="AU232" s="197" t="s">
        <v>90</v>
      </c>
      <c r="AY232" s="17" t="s">
        <v>129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88</v>
      </c>
      <c r="BK232" s="198">
        <f>ROUND(I232*H232,2)</f>
        <v>0</v>
      </c>
      <c r="BL232" s="17" t="s">
        <v>136</v>
      </c>
      <c r="BM232" s="197" t="s">
        <v>231</v>
      </c>
    </row>
    <row r="233" spans="1:65" s="2" customFormat="1" ht="58.5">
      <c r="A233" s="34"/>
      <c r="B233" s="35"/>
      <c r="C233" s="36"/>
      <c r="D233" s="199" t="s">
        <v>138</v>
      </c>
      <c r="E233" s="36"/>
      <c r="F233" s="200" t="s">
        <v>232</v>
      </c>
      <c r="G233" s="36"/>
      <c r="H233" s="36"/>
      <c r="I233" s="201"/>
      <c r="J233" s="36"/>
      <c r="K233" s="36"/>
      <c r="L233" s="39"/>
      <c r="M233" s="202"/>
      <c r="N233" s="203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138</v>
      </c>
      <c r="AU233" s="17" t="s">
        <v>90</v>
      </c>
    </row>
    <row r="234" spans="1:65" s="13" customFormat="1" ht="11.25">
      <c r="B234" s="204"/>
      <c r="C234" s="205"/>
      <c r="D234" s="199" t="s">
        <v>140</v>
      </c>
      <c r="E234" s="206" t="s">
        <v>1</v>
      </c>
      <c r="F234" s="207" t="s">
        <v>159</v>
      </c>
      <c r="G234" s="205"/>
      <c r="H234" s="206" t="s">
        <v>1</v>
      </c>
      <c r="I234" s="208"/>
      <c r="J234" s="205"/>
      <c r="K234" s="205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140</v>
      </c>
      <c r="AU234" s="213" t="s">
        <v>90</v>
      </c>
      <c r="AV234" s="13" t="s">
        <v>88</v>
      </c>
      <c r="AW234" s="13" t="s">
        <v>36</v>
      </c>
      <c r="AX234" s="13" t="s">
        <v>80</v>
      </c>
      <c r="AY234" s="213" t="s">
        <v>129</v>
      </c>
    </row>
    <row r="235" spans="1:65" s="13" customFormat="1" ht="11.25">
      <c r="B235" s="204"/>
      <c r="C235" s="205"/>
      <c r="D235" s="199" t="s">
        <v>140</v>
      </c>
      <c r="E235" s="206" t="s">
        <v>1</v>
      </c>
      <c r="F235" s="207" t="s">
        <v>226</v>
      </c>
      <c r="G235" s="205"/>
      <c r="H235" s="206" t="s">
        <v>1</v>
      </c>
      <c r="I235" s="208"/>
      <c r="J235" s="205"/>
      <c r="K235" s="205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140</v>
      </c>
      <c r="AU235" s="213" t="s">
        <v>90</v>
      </c>
      <c r="AV235" s="13" t="s">
        <v>88</v>
      </c>
      <c r="AW235" s="13" t="s">
        <v>36</v>
      </c>
      <c r="AX235" s="13" t="s">
        <v>80</v>
      </c>
      <c r="AY235" s="213" t="s">
        <v>129</v>
      </c>
    </row>
    <row r="236" spans="1:65" s="14" customFormat="1" ht="11.25">
      <c r="B236" s="214"/>
      <c r="C236" s="215"/>
      <c r="D236" s="199" t="s">
        <v>140</v>
      </c>
      <c r="E236" s="216" t="s">
        <v>1</v>
      </c>
      <c r="F236" s="217" t="s">
        <v>233</v>
      </c>
      <c r="G236" s="215"/>
      <c r="H236" s="218">
        <v>9.9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140</v>
      </c>
      <c r="AU236" s="224" t="s">
        <v>90</v>
      </c>
      <c r="AV236" s="14" t="s">
        <v>90</v>
      </c>
      <c r="AW236" s="14" t="s">
        <v>36</v>
      </c>
      <c r="AX236" s="14" t="s">
        <v>80</v>
      </c>
      <c r="AY236" s="224" t="s">
        <v>129</v>
      </c>
    </row>
    <row r="237" spans="1:65" s="13" customFormat="1" ht="11.25">
      <c r="B237" s="204"/>
      <c r="C237" s="205"/>
      <c r="D237" s="199" t="s">
        <v>140</v>
      </c>
      <c r="E237" s="206" t="s">
        <v>1</v>
      </c>
      <c r="F237" s="207" t="s">
        <v>164</v>
      </c>
      <c r="G237" s="205"/>
      <c r="H237" s="206" t="s">
        <v>1</v>
      </c>
      <c r="I237" s="208"/>
      <c r="J237" s="205"/>
      <c r="K237" s="205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140</v>
      </c>
      <c r="AU237" s="213" t="s">
        <v>90</v>
      </c>
      <c r="AV237" s="13" t="s">
        <v>88</v>
      </c>
      <c r="AW237" s="13" t="s">
        <v>36</v>
      </c>
      <c r="AX237" s="13" t="s">
        <v>80</v>
      </c>
      <c r="AY237" s="213" t="s">
        <v>129</v>
      </c>
    </row>
    <row r="238" spans="1:65" s="14" customFormat="1" ht="11.25">
      <c r="B238" s="214"/>
      <c r="C238" s="215"/>
      <c r="D238" s="199" t="s">
        <v>140</v>
      </c>
      <c r="E238" s="216" t="s">
        <v>1</v>
      </c>
      <c r="F238" s="217" t="s">
        <v>234</v>
      </c>
      <c r="G238" s="215"/>
      <c r="H238" s="218">
        <v>2.2000000000000002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140</v>
      </c>
      <c r="AU238" s="224" t="s">
        <v>90</v>
      </c>
      <c r="AV238" s="14" t="s">
        <v>90</v>
      </c>
      <c r="AW238" s="14" t="s">
        <v>36</v>
      </c>
      <c r="AX238" s="14" t="s">
        <v>80</v>
      </c>
      <c r="AY238" s="224" t="s">
        <v>129</v>
      </c>
    </row>
    <row r="239" spans="1:65" s="13" customFormat="1" ht="11.25">
      <c r="B239" s="204"/>
      <c r="C239" s="205"/>
      <c r="D239" s="199" t="s">
        <v>140</v>
      </c>
      <c r="E239" s="206" t="s">
        <v>1</v>
      </c>
      <c r="F239" s="207" t="s">
        <v>167</v>
      </c>
      <c r="G239" s="205"/>
      <c r="H239" s="206" t="s">
        <v>1</v>
      </c>
      <c r="I239" s="208"/>
      <c r="J239" s="205"/>
      <c r="K239" s="205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140</v>
      </c>
      <c r="AU239" s="213" t="s">
        <v>90</v>
      </c>
      <c r="AV239" s="13" t="s">
        <v>88</v>
      </c>
      <c r="AW239" s="13" t="s">
        <v>36</v>
      </c>
      <c r="AX239" s="13" t="s">
        <v>80</v>
      </c>
      <c r="AY239" s="213" t="s">
        <v>129</v>
      </c>
    </row>
    <row r="240" spans="1:65" s="14" customFormat="1" ht="11.25">
      <c r="B240" s="214"/>
      <c r="C240" s="215"/>
      <c r="D240" s="199" t="s">
        <v>140</v>
      </c>
      <c r="E240" s="216" t="s">
        <v>1</v>
      </c>
      <c r="F240" s="217" t="s">
        <v>234</v>
      </c>
      <c r="G240" s="215"/>
      <c r="H240" s="218">
        <v>2.2000000000000002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140</v>
      </c>
      <c r="AU240" s="224" t="s">
        <v>90</v>
      </c>
      <c r="AV240" s="14" t="s">
        <v>90</v>
      </c>
      <c r="AW240" s="14" t="s">
        <v>36</v>
      </c>
      <c r="AX240" s="14" t="s">
        <v>80</v>
      </c>
      <c r="AY240" s="224" t="s">
        <v>129</v>
      </c>
    </row>
    <row r="241" spans="1:65" s="15" customFormat="1" ht="11.25">
      <c r="B241" s="225"/>
      <c r="C241" s="226"/>
      <c r="D241" s="199" t="s">
        <v>140</v>
      </c>
      <c r="E241" s="227" t="s">
        <v>1</v>
      </c>
      <c r="F241" s="228" t="s">
        <v>144</v>
      </c>
      <c r="G241" s="226"/>
      <c r="H241" s="229">
        <v>14.3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140</v>
      </c>
      <c r="AU241" s="235" t="s">
        <v>90</v>
      </c>
      <c r="AV241" s="15" t="s">
        <v>136</v>
      </c>
      <c r="AW241" s="15" t="s">
        <v>4</v>
      </c>
      <c r="AX241" s="15" t="s">
        <v>88</v>
      </c>
      <c r="AY241" s="235" t="s">
        <v>129</v>
      </c>
    </row>
    <row r="242" spans="1:65" s="2" customFormat="1" ht="33" customHeight="1">
      <c r="A242" s="34"/>
      <c r="B242" s="35"/>
      <c r="C242" s="186" t="s">
        <v>235</v>
      </c>
      <c r="D242" s="186" t="s">
        <v>131</v>
      </c>
      <c r="E242" s="187" t="s">
        <v>236</v>
      </c>
      <c r="F242" s="188" t="s">
        <v>237</v>
      </c>
      <c r="G242" s="189" t="s">
        <v>238</v>
      </c>
      <c r="H242" s="190">
        <v>5</v>
      </c>
      <c r="I242" s="191"/>
      <c r="J242" s="192">
        <f>ROUND(I242*H242,2)</f>
        <v>0</v>
      </c>
      <c r="K242" s="188" t="s">
        <v>135</v>
      </c>
      <c r="L242" s="39"/>
      <c r="M242" s="193" t="s">
        <v>1</v>
      </c>
      <c r="N242" s="194" t="s">
        <v>45</v>
      </c>
      <c r="O242" s="71"/>
      <c r="P242" s="195">
        <f>O242*H242</f>
        <v>0</v>
      </c>
      <c r="Q242" s="195">
        <v>6.4999999999999997E-4</v>
      </c>
      <c r="R242" s="195">
        <f>Q242*H242</f>
        <v>3.2499999999999999E-3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136</v>
      </c>
      <c r="AT242" s="197" t="s">
        <v>131</v>
      </c>
      <c r="AU242" s="197" t="s">
        <v>90</v>
      </c>
      <c r="AY242" s="17" t="s">
        <v>129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7" t="s">
        <v>88</v>
      </c>
      <c r="BK242" s="198">
        <f>ROUND(I242*H242,2)</f>
        <v>0</v>
      </c>
      <c r="BL242" s="17" t="s">
        <v>136</v>
      </c>
      <c r="BM242" s="197" t="s">
        <v>239</v>
      </c>
    </row>
    <row r="243" spans="1:65" s="2" customFormat="1" ht="19.5">
      <c r="A243" s="34"/>
      <c r="B243" s="35"/>
      <c r="C243" s="36"/>
      <c r="D243" s="199" t="s">
        <v>138</v>
      </c>
      <c r="E243" s="36"/>
      <c r="F243" s="200" t="s">
        <v>240</v>
      </c>
      <c r="G243" s="36"/>
      <c r="H243" s="36"/>
      <c r="I243" s="201"/>
      <c r="J243" s="36"/>
      <c r="K243" s="36"/>
      <c r="L243" s="39"/>
      <c r="M243" s="202"/>
      <c r="N243" s="203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138</v>
      </c>
      <c r="AU243" s="17" t="s">
        <v>90</v>
      </c>
    </row>
    <row r="244" spans="1:65" s="13" customFormat="1" ht="11.25">
      <c r="B244" s="204"/>
      <c r="C244" s="205"/>
      <c r="D244" s="199" t="s">
        <v>140</v>
      </c>
      <c r="E244" s="206" t="s">
        <v>1</v>
      </c>
      <c r="F244" s="207" t="s">
        <v>204</v>
      </c>
      <c r="G244" s="205"/>
      <c r="H244" s="206" t="s">
        <v>1</v>
      </c>
      <c r="I244" s="208"/>
      <c r="J244" s="205"/>
      <c r="K244" s="205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140</v>
      </c>
      <c r="AU244" s="213" t="s">
        <v>90</v>
      </c>
      <c r="AV244" s="13" t="s">
        <v>88</v>
      </c>
      <c r="AW244" s="13" t="s">
        <v>36</v>
      </c>
      <c r="AX244" s="13" t="s">
        <v>80</v>
      </c>
      <c r="AY244" s="213" t="s">
        <v>129</v>
      </c>
    </row>
    <row r="245" spans="1:65" s="14" customFormat="1" ht="11.25">
      <c r="B245" s="214"/>
      <c r="C245" s="215"/>
      <c r="D245" s="199" t="s">
        <v>140</v>
      </c>
      <c r="E245" s="216" t="s">
        <v>1</v>
      </c>
      <c r="F245" s="217" t="s">
        <v>170</v>
      </c>
      <c r="G245" s="215"/>
      <c r="H245" s="218">
        <v>5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140</v>
      </c>
      <c r="AU245" s="224" t="s">
        <v>90</v>
      </c>
      <c r="AV245" s="14" t="s">
        <v>90</v>
      </c>
      <c r="AW245" s="14" t="s">
        <v>36</v>
      </c>
      <c r="AX245" s="14" t="s">
        <v>88</v>
      </c>
      <c r="AY245" s="224" t="s">
        <v>129</v>
      </c>
    </row>
    <row r="246" spans="1:65" s="2" customFormat="1" ht="36">
      <c r="A246" s="34"/>
      <c r="B246" s="35"/>
      <c r="C246" s="186" t="s">
        <v>8</v>
      </c>
      <c r="D246" s="186" t="s">
        <v>131</v>
      </c>
      <c r="E246" s="187" t="s">
        <v>241</v>
      </c>
      <c r="F246" s="188" t="s">
        <v>242</v>
      </c>
      <c r="G246" s="189" t="s">
        <v>238</v>
      </c>
      <c r="H246" s="190">
        <v>5</v>
      </c>
      <c r="I246" s="191"/>
      <c r="J246" s="192">
        <f>ROUND(I246*H246,2)</f>
        <v>0</v>
      </c>
      <c r="K246" s="188" t="s">
        <v>135</v>
      </c>
      <c r="L246" s="39"/>
      <c r="M246" s="193" t="s">
        <v>1</v>
      </c>
      <c r="N246" s="194" t="s">
        <v>45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136</v>
      </c>
      <c r="AT246" s="197" t="s">
        <v>131</v>
      </c>
      <c r="AU246" s="197" t="s">
        <v>90</v>
      </c>
      <c r="AY246" s="17" t="s">
        <v>129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88</v>
      </c>
      <c r="BK246" s="198">
        <f>ROUND(I246*H246,2)</f>
        <v>0</v>
      </c>
      <c r="BL246" s="17" t="s">
        <v>136</v>
      </c>
      <c r="BM246" s="197" t="s">
        <v>243</v>
      </c>
    </row>
    <row r="247" spans="1:65" s="2" customFormat="1" ht="19.5">
      <c r="A247" s="34"/>
      <c r="B247" s="35"/>
      <c r="C247" s="36"/>
      <c r="D247" s="199" t="s">
        <v>138</v>
      </c>
      <c r="E247" s="36"/>
      <c r="F247" s="200" t="s">
        <v>244</v>
      </c>
      <c r="G247" s="36"/>
      <c r="H247" s="36"/>
      <c r="I247" s="201"/>
      <c r="J247" s="36"/>
      <c r="K247" s="36"/>
      <c r="L247" s="39"/>
      <c r="M247" s="202"/>
      <c r="N247" s="203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138</v>
      </c>
      <c r="AU247" s="17" t="s">
        <v>90</v>
      </c>
    </row>
    <row r="248" spans="1:65" s="13" customFormat="1" ht="11.25">
      <c r="B248" s="204"/>
      <c r="C248" s="205"/>
      <c r="D248" s="199" t="s">
        <v>140</v>
      </c>
      <c r="E248" s="206" t="s">
        <v>1</v>
      </c>
      <c r="F248" s="207" t="s">
        <v>204</v>
      </c>
      <c r="G248" s="205"/>
      <c r="H248" s="206" t="s">
        <v>1</v>
      </c>
      <c r="I248" s="208"/>
      <c r="J248" s="205"/>
      <c r="K248" s="205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140</v>
      </c>
      <c r="AU248" s="213" t="s">
        <v>90</v>
      </c>
      <c r="AV248" s="13" t="s">
        <v>88</v>
      </c>
      <c r="AW248" s="13" t="s">
        <v>36</v>
      </c>
      <c r="AX248" s="13" t="s">
        <v>80</v>
      </c>
      <c r="AY248" s="213" t="s">
        <v>129</v>
      </c>
    </row>
    <row r="249" spans="1:65" s="14" customFormat="1" ht="11.25">
      <c r="B249" s="214"/>
      <c r="C249" s="215"/>
      <c r="D249" s="199" t="s">
        <v>140</v>
      </c>
      <c r="E249" s="216" t="s">
        <v>1</v>
      </c>
      <c r="F249" s="217" t="s">
        <v>170</v>
      </c>
      <c r="G249" s="215"/>
      <c r="H249" s="218">
        <v>5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140</v>
      </c>
      <c r="AU249" s="224" t="s">
        <v>90</v>
      </c>
      <c r="AV249" s="14" t="s">
        <v>90</v>
      </c>
      <c r="AW249" s="14" t="s">
        <v>36</v>
      </c>
      <c r="AX249" s="14" t="s">
        <v>88</v>
      </c>
      <c r="AY249" s="224" t="s">
        <v>129</v>
      </c>
    </row>
    <row r="250" spans="1:65" s="2" customFormat="1" ht="24">
      <c r="A250" s="34"/>
      <c r="B250" s="35"/>
      <c r="C250" s="186" t="s">
        <v>245</v>
      </c>
      <c r="D250" s="186" t="s">
        <v>131</v>
      </c>
      <c r="E250" s="187" t="s">
        <v>246</v>
      </c>
      <c r="F250" s="188" t="s">
        <v>247</v>
      </c>
      <c r="G250" s="189" t="s">
        <v>134</v>
      </c>
      <c r="H250" s="190">
        <v>36</v>
      </c>
      <c r="I250" s="191"/>
      <c r="J250" s="192">
        <f>ROUND(I250*H250,2)</f>
        <v>0</v>
      </c>
      <c r="K250" s="188" t="s">
        <v>135</v>
      </c>
      <c r="L250" s="39"/>
      <c r="M250" s="193" t="s">
        <v>1</v>
      </c>
      <c r="N250" s="194" t="s">
        <v>45</v>
      </c>
      <c r="O250" s="71"/>
      <c r="P250" s="195">
        <f>O250*H250</f>
        <v>0</v>
      </c>
      <c r="Q250" s="195">
        <v>6.4000000000000005E-4</v>
      </c>
      <c r="R250" s="195">
        <f>Q250*H250</f>
        <v>2.3040000000000001E-2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136</v>
      </c>
      <c r="AT250" s="197" t="s">
        <v>131</v>
      </c>
      <c r="AU250" s="197" t="s">
        <v>90</v>
      </c>
      <c r="AY250" s="17" t="s">
        <v>129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7" t="s">
        <v>88</v>
      </c>
      <c r="BK250" s="198">
        <f>ROUND(I250*H250,2)</f>
        <v>0</v>
      </c>
      <c r="BL250" s="17" t="s">
        <v>136</v>
      </c>
      <c r="BM250" s="197" t="s">
        <v>248</v>
      </c>
    </row>
    <row r="251" spans="1:65" s="2" customFormat="1" ht="19.5">
      <c r="A251" s="34"/>
      <c r="B251" s="35"/>
      <c r="C251" s="36"/>
      <c r="D251" s="199" t="s">
        <v>138</v>
      </c>
      <c r="E251" s="36"/>
      <c r="F251" s="200" t="s">
        <v>249</v>
      </c>
      <c r="G251" s="36"/>
      <c r="H251" s="36"/>
      <c r="I251" s="201"/>
      <c r="J251" s="36"/>
      <c r="K251" s="36"/>
      <c r="L251" s="39"/>
      <c r="M251" s="202"/>
      <c r="N251" s="203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138</v>
      </c>
      <c r="AU251" s="17" t="s">
        <v>90</v>
      </c>
    </row>
    <row r="252" spans="1:65" s="13" customFormat="1" ht="11.25">
      <c r="B252" s="204"/>
      <c r="C252" s="205"/>
      <c r="D252" s="199" t="s">
        <v>140</v>
      </c>
      <c r="E252" s="206" t="s">
        <v>1</v>
      </c>
      <c r="F252" s="207" t="s">
        <v>204</v>
      </c>
      <c r="G252" s="205"/>
      <c r="H252" s="206" t="s">
        <v>1</v>
      </c>
      <c r="I252" s="208"/>
      <c r="J252" s="205"/>
      <c r="K252" s="205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140</v>
      </c>
      <c r="AU252" s="213" t="s">
        <v>90</v>
      </c>
      <c r="AV252" s="13" t="s">
        <v>88</v>
      </c>
      <c r="AW252" s="13" t="s">
        <v>36</v>
      </c>
      <c r="AX252" s="13" t="s">
        <v>80</v>
      </c>
      <c r="AY252" s="213" t="s">
        <v>129</v>
      </c>
    </row>
    <row r="253" spans="1:65" s="14" customFormat="1" ht="11.25">
      <c r="B253" s="214"/>
      <c r="C253" s="215"/>
      <c r="D253" s="199" t="s">
        <v>140</v>
      </c>
      <c r="E253" s="216" t="s">
        <v>1</v>
      </c>
      <c r="F253" s="217" t="s">
        <v>250</v>
      </c>
      <c r="G253" s="215"/>
      <c r="H253" s="218">
        <v>36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140</v>
      </c>
      <c r="AU253" s="224" t="s">
        <v>90</v>
      </c>
      <c r="AV253" s="14" t="s">
        <v>90</v>
      </c>
      <c r="AW253" s="14" t="s">
        <v>36</v>
      </c>
      <c r="AX253" s="14" t="s">
        <v>88</v>
      </c>
      <c r="AY253" s="224" t="s">
        <v>129</v>
      </c>
    </row>
    <row r="254" spans="1:65" s="2" customFormat="1" ht="24">
      <c r="A254" s="34"/>
      <c r="B254" s="35"/>
      <c r="C254" s="186" t="s">
        <v>251</v>
      </c>
      <c r="D254" s="186" t="s">
        <v>131</v>
      </c>
      <c r="E254" s="187" t="s">
        <v>252</v>
      </c>
      <c r="F254" s="188" t="s">
        <v>253</v>
      </c>
      <c r="G254" s="189" t="s">
        <v>134</v>
      </c>
      <c r="H254" s="190">
        <v>36</v>
      </c>
      <c r="I254" s="191"/>
      <c r="J254" s="192">
        <f>ROUND(I254*H254,2)</f>
        <v>0</v>
      </c>
      <c r="K254" s="188" t="s">
        <v>135</v>
      </c>
      <c r="L254" s="39"/>
      <c r="M254" s="193" t="s">
        <v>1</v>
      </c>
      <c r="N254" s="194" t="s">
        <v>45</v>
      </c>
      <c r="O254" s="71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136</v>
      </c>
      <c r="AT254" s="197" t="s">
        <v>131</v>
      </c>
      <c r="AU254" s="197" t="s">
        <v>90</v>
      </c>
      <c r="AY254" s="17" t="s">
        <v>129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7" t="s">
        <v>88</v>
      </c>
      <c r="BK254" s="198">
        <f>ROUND(I254*H254,2)</f>
        <v>0</v>
      </c>
      <c r="BL254" s="17" t="s">
        <v>136</v>
      </c>
      <c r="BM254" s="197" t="s">
        <v>254</v>
      </c>
    </row>
    <row r="255" spans="1:65" s="2" customFormat="1" ht="19.5">
      <c r="A255" s="34"/>
      <c r="B255" s="35"/>
      <c r="C255" s="36"/>
      <c r="D255" s="199" t="s">
        <v>138</v>
      </c>
      <c r="E255" s="36"/>
      <c r="F255" s="200" t="s">
        <v>255</v>
      </c>
      <c r="G255" s="36"/>
      <c r="H255" s="36"/>
      <c r="I255" s="201"/>
      <c r="J255" s="36"/>
      <c r="K255" s="36"/>
      <c r="L255" s="39"/>
      <c r="M255" s="202"/>
      <c r="N255" s="203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138</v>
      </c>
      <c r="AU255" s="17" t="s">
        <v>90</v>
      </c>
    </row>
    <row r="256" spans="1:65" s="13" customFormat="1" ht="11.25">
      <c r="B256" s="204"/>
      <c r="C256" s="205"/>
      <c r="D256" s="199" t="s">
        <v>140</v>
      </c>
      <c r="E256" s="206" t="s">
        <v>1</v>
      </c>
      <c r="F256" s="207" t="s">
        <v>204</v>
      </c>
      <c r="G256" s="205"/>
      <c r="H256" s="206" t="s">
        <v>1</v>
      </c>
      <c r="I256" s="208"/>
      <c r="J256" s="205"/>
      <c r="K256" s="205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140</v>
      </c>
      <c r="AU256" s="213" t="s">
        <v>90</v>
      </c>
      <c r="AV256" s="13" t="s">
        <v>88</v>
      </c>
      <c r="AW256" s="13" t="s">
        <v>36</v>
      </c>
      <c r="AX256" s="13" t="s">
        <v>80</v>
      </c>
      <c r="AY256" s="213" t="s">
        <v>129</v>
      </c>
    </row>
    <row r="257" spans="1:65" s="14" customFormat="1" ht="11.25">
      <c r="B257" s="214"/>
      <c r="C257" s="215"/>
      <c r="D257" s="199" t="s">
        <v>140</v>
      </c>
      <c r="E257" s="216" t="s">
        <v>1</v>
      </c>
      <c r="F257" s="217" t="s">
        <v>250</v>
      </c>
      <c r="G257" s="215"/>
      <c r="H257" s="218">
        <v>36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140</v>
      </c>
      <c r="AU257" s="224" t="s">
        <v>90</v>
      </c>
      <c r="AV257" s="14" t="s">
        <v>90</v>
      </c>
      <c r="AW257" s="14" t="s">
        <v>36</v>
      </c>
      <c r="AX257" s="14" t="s">
        <v>88</v>
      </c>
      <c r="AY257" s="224" t="s">
        <v>129</v>
      </c>
    </row>
    <row r="258" spans="1:65" s="2" customFormat="1" ht="24">
      <c r="A258" s="34"/>
      <c r="B258" s="35"/>
      <c r="C258" s="186" t="s">
        <v>256</v>
      </c>
      <c r="D258" s="186" t="s">
        <v>131</v>
      </c>
      <c r="E258" s="187" t="s">
        <v>257</v>
      </c>
      <c r="F258" s="188" t="s">
        <v>258</v>
      </c>
      <c r="G258" s="189" t="s">
        <v>195</v>
      </c>
      <c r="H258" s="190">
        <v>748</v>
      </c>
      <c r="I258" s="191"/>
      <c r="J258" s="192">
        <f>ROUND(I258*H258,2)</f>
        <v>0</v>
      </c>
      <c r="K258" s="188" t="s">
        <v>135</v>
      </c>
      <c r="L258" s="39"/>
      <c r="M258" s="193" t="s">
        <v>1</v>
      </c>
      <c r="N258" s="194" t="s">
        <v>45</v>
      </c>
      <c r="O258" s="71"/>
      <c r="P258" s="195">
        <f>O258*H258</f>
        <v>0</v>
      </c>
      <c r="Q258" s="195">
        <v>2.9999999999999997E-4</v>
      </c>
      <c r="R258" s="195">
        <f>Q258*H258</f>
        <v>0.22439999999999999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136</v>
      </c>
      <c r="AT258" s="197" t="s">
        <v>131</v>
      </c>
      <c r="AU258" s="197" t="s">
        <v>90</v>
      </c>
      <c r="AY258" s="17" t="s">
        <v>129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7" t="s">
        <v>88</v>
      </c>
      <c r="BK258" s="198">
        <f>ROUND(I258*H258,2)</f>
        <v>0</v>
      </c>
      <c r="BL258" s="17" t="s">
        <v>136</v>
      </c>
      <c r="BM258" s="197" t="s">
        <v>259</v>
      </c>
    </row>
    <row r="259" spans="1:65" s="2" customFormat="1" ht="29.25">
      <c r="A259" s="34"/>
      <c r="B259" s="35"/>
      <c r="C259" s="36"/>
      <c r="D259" s="199" t="s">
        <v>138</v>
      </c>
      <c r="E259" s="36"/>
      <c r="F259" s="200" t="s">
        <v>260</v>
      </c>
      <c r="G259" s="36"/>
      <c r="H259" s="36"/>
      <c r="I259" s="201"/>
      <c r="J259" s="36"/>
      <c r="K259" s="36"/>
      <c r="L259" s="39"/>
      <c r="M259" s="202"/>
      <c r="N259" s="203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138</v>
      </c>
      <c r="AU259" s="17" t="s">
        <v>90</v>
      </c>
    </row>
    <row r="260" spans="1:65" s="13" customFormat="1" ht="11.25">
      <c r="B260" s="204"/>
      <c r="C260" s="205"/>
      <c r="D260" s="199" t="s">
        <v>140</v>
      </c>
      <c r="E260" s="206" t="s">
        <v>1</v>
      </c>
      <c r="F260" s="207" t="s">
        <v>204</v>
      </c>
      <c r="G260" s="205"/>
      <c r="H260" s="206" t="s">
        <v>1</v>
      </c>
      <c r="I260" s="208"/>
      <c r="J260" s="205"/>
      <c r="K260" s="205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140</v>
      </c>
      <c r="AU260" s="213" t="s">
        <v>90</v>
      </c>
      <c r="AV260" s="13" t="s">
        <v>88</v>
      </c>
      <c r="AW260" s="13" t="s">
        <v>36</v>
      </c>
      <c r="AX260" s="13" t="s">
        <v>80</v>
      </c>
      <c r="AY260" s="213" t="s">
        <v>129</v>
      </c>
    </row>
    <row r="261" spans="1:65" s="13" customFormat="1" ht="11.25">
      <c r="B261" s="204"/>
      <c r="C261" s="205"/>
      <c r="D261" s="199" t="s">
        <v>140</v>
      </c>
      <c r="E261" s="206" t="s">
        <v>1</v>
      </c>
      <c r="F261" s="207" t="s">
        <v>226</v>
      </c>
      <c r="G261" s="205"/>
      <c r="H261" s="206" t="s">
        <v>1</v>
      </c>
      <c r="I261" s="208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140</v>
      </c>
      <c r="AU261" s="213" t="s">
        <v>90</v>
      </c>
      <c r="AV261" s="13" t="s">
        <v>88</v>
      </c>
      <c r="AW261" s="13" t="s">
        <v>36</v>
      </c>
      <c r="AX261" s="13" t="s">
        <v>80</v>
      </c>
      <c r="AY261" s="213" t="s">
        <v>129</v>
      </c>
    </row>
    <row r="262" spans="1:65" s="14" customFormat="1" ht="11.25">
      <c r="B262" s="214"/>
      <c r="C262" s="215"/>
      <c r="D262" s="199" t="s">
        <v>140</v>
      </c>
      <c r="E262" s="216" t="s">
        <v>1</v>
      </c>
      <c r="F262" s="217" t="s">
        <v>261</v>
      </c>
      <c r="G262" s="215"/>
      <c r="H262" s="218">
        <v>708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140</v>
      </c>
      <c r="AU262" s="224" t="s">
        <v>90</v>
      </c>
      <c r="AV262" s="14" t="s">
        <v>90</v>
      </c>
      <c r="AW262" s="14" t="s">
        <v>36</v>
      </c>
      <c r="AX262" s="14" t="s">
        <v>80</v>
      </c>
      <c r="AY262" s="224" t="s">
        <v>129</v>
      </c>
    </row>
    <row r="263" spans="1:65" s="13" customFormat="1" ht="11.25">
      <c r="B263" s="204"/>
      <c r="C263" s="205"/>
      <c r="D263" s="199" t="s">
        <v>140</v>
      </c>
      <c r="E263" s="206" t="s">
        <v>1</v>
      </c>
      <c r="F263" s="207" t="s">
        <v>164</v>
      </c>
      <c r="G263" s="205"/>
      <c r="H263" s="206" t="s">
        <v>1</v>
      </c>
      <c r="I263" s="208"/>
      <c r="J263" s="205"/>
      <c r="K263" s="205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140</v>
      </c>
      <c r="AU263" s="213" t="s">
        <v>90</v>
      </c>
      <c r="AV263" s="13" t="s">
        <v>88</v>
      </c>
      <c r="AW263" s="13" t="s">
        <v>36</v>
      </c>
      <c r="AX263" s="13" t="s">
        <v>80</v>
      </c>
      <c r="AY263" s="213" t="s">
        <v>129</v>
      </c>
    </row>
    <row r="264" spans="1:65" s="14" customFormat="1" ht="11.25">
      <c r="B264" s="214"/>
      <c r="C264" s="215"/>
      <c r="D264" s="199" t="s">
        <v>140</v>
      </c>
      <c r="E264" s="216" t="s">
        <v>1</v>
      </c>
      <c r="F264" s="217" t="s">
        <v>262</v>
      </c>
      <c r="G264" s="215"/>
      <c r="H264" s="218">
        <v>16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140</v>
      </c>
      <c r="AU264" s="224" t="s">
        <v>90</v>
      </c>
      <c r="AV264" s="14" t="s">
        <v>90</v>
      </c>
      <c r="AW264" s="14" t="s">
        <v>36</v>
      </c>
      <c r="AX264" s="14" t="s">
        <v>80</v>
      </c>
      <c r="AY264" s="224" t="s">
        <v>129</v>
      </c>
    </row>
    <row r="265" spans="1:65" s="13" customFormat="1" ht="11.25">
      <c r="B265" s="204"/>
      <c r="C265" s="205"/>
      <c r="D265" s="199" t="s">
        <v>140</v>
      </c>
      <c r="E265" s="206" t="s">
        <v>1</v>
      </c>
      <c r="F265" s="207" t="s">
        <v>142</v>
      </c>
      <c r="G265" s="205"/>
      <c r="H265" s="206" t="s">
        <v>1</v>
      </c>
      <c r="I265" s="208"/>
      <c r="J265" s="205"/>
      <c r="K265" s="205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140</v>
      </c>
      <c r="AU265" s="213" t="s">
        <v>90</v>
      </c>
      <c r="AV265" s="13" t="s">
        <v>88</v>
      </c>
      <c r="AW265" s="13" t="s">
        <v>36</v>
      </c>
      <c r="AX265" s="13" t="s">
        <v>80</v>
      </c>
      <c r="AY265" s="213" t="s">
        <v>129</v>
      </c>
    </row>
    <row r="266" spans="1:65" s="14" customFormat="1" ht="11.25">
      <c r="B266" s="214"/>
      <c r="C266" s="215"/>
      <c r="D266" s="199" t="s">
        <v>140</v>
      </c>
      <c r="E266" s="216" t="s">
        <v>1</v>
      </c>
      <c r="F266" s="217" t="s">
        <v>263</v>
      </c>
      <c r="G266" s="215"/>
      <c r="H266" s="218">
        <v>8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140</v>
      </c>
      <c r="AU266" s="224" t="s">
        <v>90</v>
      </c>
      <c r="AV266" s="14" t="s">
        <v>90</v>
      </c>
      <c r="AW266" s="14" t="s">
        <v>36</v>
      </c>
      <c r="AX266" s="14" t="s">
        <v>80</v>
      </c>
      <c r="AY266" s="224" t="s">
        <v>129</v>
      </c>
    </row>
    <row r="267" spans="1:65" s="13" customFormat="1" ht="11.25">
      <c r="B267" s="204"/>
      <c r="C267" s="205"/>
      <c r="D267" s="199" t="s">
        <v>140</v>
      </c>
      <c r="E267" s="206" t="s">
        <v>1</v>
      </c>
      <c r="F267" s="207" t="s">
        <v>167</v>
      </c>
      <c r="G267" s="205"/>
      <c r="H267" s="206" t="s">
        <v>1</v>
      </c>
      <c r="I267" s="208"/>
      <c r="J267" s="205"/>
      <c r="K267" s="205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140</v>
      </c>
      <c r="AU267" s="213" t="s">
        <v>90</v>
      </c>
      <c r="AV267" s="13" t="s">
        <v>88</v>
      </c>
      <c r="AW267" s="13" t="s">
        <v>36</v>
      </c>
      <c r="AX267" s="13" t="s">
        <v>80</v>
      </c>
      <c r="AY267" s="213" t="s">
        <v>129</v>
      </c>
    </row>
    <row r="268" spans="1:65" s="14" customFormat="1" ht="11.25">
      <c r="B268" s="214"/>
      <c r="C268" s="215"/>
      <c r="D268" s="199" t="s">
        <v>140</v>
      </c>
      <c r="E268" s="216" t="s">
        <v>1</v>
      </c>
      <c r="F268" s="217" t="s">
        <v>262</v>
      </c>
      <c r="G268" s="215"/>
      <c r="H268" s="218">
        <v>16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140</v>
      </c>
      <c r="AU268" s="224" t="s">
        <v>90</v>
      </c>
      <c r="AV268" s="14" t="s">
        <v>90</v>
      </c>
      <c r="AW268" s="14" t="s">
        <v>36</v>
      </c>
      <c r="AX268" s="14" t="s">
        <v>80</v>
      </c>
      <c r="AY268" s="224" t="s">
        <v>129</v>
      </c>
    </row>
    <row r="269" spans="1:65" s="15" customFormat="1" ht="11.25">
      <c r="B269" s="225"/>
      <c r="C269" s="226"/>
      <c r="D269" s="199" t="s">
        <v>140</v>
      </c>
      <c r="E269" s="227" t="s">
        <v>1</v>
      </c>
      <c r="F269" s="228" t="s">
        <v>144</v>
      </c>
      <c r="G269" s="226"/>
      <c r="H269" s="229">
        <v>748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140</v>
      </c>
      <c r="AU269" s="235" t="s">
        <v>90</v>
      </c>
      <c r="AV269" s="15" t="s">
        <v>136</v>
      </c>
      <c r="AW269" s="15" t="s">
        <v>4</v>
      </c>
      <c r="AX269" s="15" t="s">
        <v>88</v>
      </c>
      <c r="AY269" s="235" t="s">
        <v>129</v>
      </c>
    </row>
    <row r="270" spans="1:65" s="2" customFormat="1" ht="33" customHeight="1">
      <c r="A270" s="34"/>
      <c r="B270" s="35"/>
      <c r="C270" s="186" t="s">
        <v>264</v>
      </c>
      <c r="D270" s="186" t="s">
        <v>131</v>
      </c>
      <c r="E270" s="187" t="s">
        <v>265</v>
      </c>
      <c r="F270" s="188" t="s">
        <v>266</v>
      </c>
      <c r="G270" s="189" t="s">
        <v>195</v>
      </c>
      <c r="H270" s="190">
        <v>748</v>
      </c>
      <c r="I270" s="191"/>
      <c r="J270" s="192">
        <f>ROUND(I270*H270,2)</f>
        <v>0</v>
      </c>
      <c r="K270" s="188" t="s">
        <v>135</v>
      </c>
      <c r="L270" s="39"/>
      <c r="M270" s="193" t="s">
        <v>1</v>
      </c>
      <c r="N270" s="194" t="s">
        <v>45</v>
      </c>
      <c r="O270" s="71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136</v>
      </c>
      <c r="AT270" s="197" t="s">
        <v>131</v>
      </c>
      <c r="AU270" s="197" t="s">
        <v>90</v>
      </c>
      <c r="AY270" s="17" t="s">
        <v>129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7" t="s">
        <v>88</v>
      </c>
      <c r="BK270" s="198">
        <f>ROUND(I270*H270,2)</f>
        <v>0</v>
      </c>
      <c r="BL270" s="17" t="s">
        <v>136</v>
      </c>
      <c r="BM270" s="197" t="s">
        <v>267</v>
      </c>
    </row>
    <row r="271" spans="1:65" s="2" customFormat="1" ht="29.25">
      <c r="A271" s="34"/>
      <c r="B271" s="35"/>
      <c r="C271" s="36"/>
      <c r="D271" s="199" t="s">
        <v>138</v>
      </c>
      <c r="E271" s="36"/>
      <c r="F271" s="200" t="s">
        <v>268</v>
      </c>
      <c r="G271" s="36"/>
      <c r="H271" s="36"/>
      <c r="I271" s="201"/>
      <c r="J271" s="36"/>
      <c r="K271" s="36"/>
      <c r="L271" s="39"/>
      <c r="M271" s="202"/>
      <c r="N271" s="203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138</v>
      </c>
      <c r="AU271" s="17" t="s">
        <v>90</v>
      </c>
    </row>
    <row r="272" spans="1:65" s="2" customFormat="1" ht="24">
      <c r="A272" s="34"/>
      <c r="B272" s="35"/>
      <c r="C272" s="186" t="s">
        <v>220</v>
      </c>
      <c r="D272" s="186" t="s">
        <v>131</v>
      </c>
      <c r="E272" s="187" t="s">
        <v>269</v>
      </c>
      <c r="F272" s="188" t="s">
        <v>270</v>
      </c>
      <c r="G272" s="189" t="s">
        <v>271</v>
      </c>
      <c r="H272" s="190">
        <v>140.80000000000001</v>
      </c>
      <c r="I272" s="191"/>
      <c r="J272" s="192">
        <f>ROUND(I272*H272,2)</f>
        <v>0</v>
      </c>
      <c r="K272" s="188" t="s">
        <v>135</v>
      </c>
      <c r="L272" s="39"/>
      <c r="M272" s="193" t="s">
        <v>1</v>
      </c>
      <c r="N272" s="194" t="s">
        <v>45</v>
      </c>
      <c r="O272" s="71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136</v>
      </c>
      <c r="AT272" s="197" t="s">
        <v>131</v>
      </c>
      <c r="AU272" s="197" t="s">
        <v>90</v>
      </c>
      <c r="AY272" s="17" t="s">
        <v>129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7" t="s">
        <v>88</v>
      </c>
      <c r="BK272" s="198">
        <f>ROUND(I272*H272,2)</f>
        <v>0</v>
      </c>
      <c r="BL272" s="17" t="s">
        <v>136</v>
      </c>
      <c r="BM272" s="197" t="s">
        <v>272</v>
      </c>
    </row>
    <row r="273" spans="1:65" s="2" customFormat="1" ht="19.5">
      <c r="A273" s="34"/>
      <c r="B273" s="35"/>
      <c r="C273" s="36"/>
      <c r="D273" s="199" t="s">
        <v>138</v>
      </c>
      <c r="E273" s="36"/>
      <c r="F273" s="200" t="s">
        <v>273</v>
      </c>
      <c r="G273" s="36"/>
      <c r="H273" s="36"/>
      <c r="I273" s="201"/>
      <c r="J273" s="36"/>
      <c r="K273" s="36"/>
      <c r="L273" s="39"/>
      <c r="M273" s="202"/>
      <c r="N273" s="203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138</v>
      </c>
      <c r="AU273" s="17" t="s">
        <v>90</v>
      </c>
    </row>
    <row r="274" spans="1:65" s="13" customFormat="1" ht="11.25">
      <c r="B274" s="204"/>
      <c r="C274" s="205"/>
      <c r="D274" s="199" t="s">
        <v>140</v>
      </c>
      <c r="E274" s="206" t="s">
        <v>1</v>
      </c>
      <c r="F274" s="207" t="s">
        <v>159</v>
      </c>
      <c r="G274" s="205"/>
      <c r="H274" s="206" t="s">
        <v>1</v>
      </c>
      <c r="I274" s="208"/>
      <c r="J274" s="205"/>
      <c r="K274" s="205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140</v>
      </c>
      <c r="AU274" s="213" t="s">
        <v>90</v>
      </c>
      <c r="AV274" s="13" t="s">
        <v>88</v>
      </c>
      <c r="AW274" s="13" t="s">
        <v>36</v>
      </c>
      <c r="AX274" s="13" t="s">
        <v>80</v>
      </c>
      <c r="AY274" s="213" t="s">
        <v>129</v>
      </c>
    </row>
    <row r="275" spans="1:65" s="13" customFormat="1" ht="11.25">
      <c r="B275" s="204"/>
      <c r="C275" s="205"/>
      <c r="D275" s="199" t="s">
        <v>140</v>
      </c>
      <c r="E275" s="206" t="s">
        <v>1</v>
      </c>
      <c r="F275" s="207" t="s">
        <v>226</v>
      </c>
      <c r="G275" s="205"/>
      <c r="H275" s="206" t="s">
        <v>1</v>
      </c>
      <c r="I275" s="208"/>
      <c r="J275" s="205"/>
      <c r="K275" s="205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140</v>
      </c>
      <c r="AU275" s="213" t="s">
        <v>90</v>
      </c>
      <c r="AV275" s="13" t="s">
        <v>88</v>
      </c>
      <c r="AW275" s="13" t="s">
        <v>36</v>
      </c>
      <c r="AX275" s="13" t="s">
        <v>80</v>
      </c>
      <c r="AY275" s="213" t="s">
        <v>129</v>
      </c>
    </row>
    <row r="276" spans="1:65" s="14" customFormat="1" ht="11.25">
      <c r="B276" s="214"/>
      <c r="C276" s="215"/>
      <c r="D276" s="199" t="s">
        <v>140</v>
      </c>
      <c r="E276" s="216" t="s">
        <v>1</v>
      </c>
      <c r="F276" s="217" t="s">
        <v>274</v>
      </c>
      <c r="G276" s="215"/>
      <c r="H276" s="218">
        <v>126.72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140</v>
      </c>
      <c r="AU276" s="224" t="s">
        <v>90</v>
      </c>
      <c r="AV276" s="14" t="s">
        <v>90</v>
      </c>
      <c r="AW276" s="14" t="s">
        <v>36</v>
      </c>
      <c r="AX276" s="14" t="s">
        <v>80</v>
      </c>
      <c r="AY276" s="224" t="s">
        <v>129</v>
      </c>
    </row>
    <row r="277" spans="1:65" s="13" customFormat="1" ht="11.25">
      <c r="B277" s="204"/>
      <c r="C277" s="205"/>
      <c r="D277" s="199" t="s">
        <v>140</v>
      </c>
      <c r="E277" s="206" t="s">
        <v>1</v>
      </c>
      <c r="F277" s="207" t="s">
        <v>164</v>
      </c>
      <c r="G277" s="205"/>
      <c r="H277" s="206" t="s">
        <v>1</v>
      </c>
      <c r="I277" s="208"/>
      <c r="J277" s="205"/>
      <c r="K277" s="205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140</v>
      </c>
      <c r="AU277" s="213" t="s">
        <v>90</v>
      </c>
      <c r="AV277" s="13" t="s">
        <v>88</v>
      </c>
      <c r="AW277" s="13" t="s">
        <v>36</v>
      </c>
      <c r="AX277" s="13" t="s">
        <v>80</v>
      </c>
      <c r="AY277" s="213" t="s">
        <v>129</v>
      </c>
    </row>
    <row r="278" spans="1:65" s="14" customFormat="1" ht="11.25">
      <c r="B278" s="214"/>
      <c r="C278" s="215"/>
      <c r="D278" s="199" t="s">
        <v>140</v>
      </c>
      <c r="E278" s="216" t="s">
        <v>1</v>
      </c>
      <c r="F278" s="217" t="s">
        <v>275</v>
      </c>
      <c r="G278" s="215"/>
      <c r="H278" s="218">
        <v>7.04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140</v>
      </c>
      <c r="AU278" s="224" t="s">
        <v>90</v>
      </c>
      <c r="AV278" s="14" t="s">
        <v>90</v>
      </c>
      <c r="AW278" s="14" t="s">
        <v>36</v>
      </c>
      <c r="AX278" s="14" t="s">
        <v>80</v>
      </c>
      <c r="AY278" s="224" t="s">
        <v>129</v>
      </c>
    </row>
    <row r="279" spans="1:65" s="13" customFormat="1" ht="11.25">
      <c r="B279" s="204"/>
      <c r="C279" s="205"/>
      <c r="D279" s="199" t="s">
        <v>140</v>
      </c>
      <c r="E279" s="206" t="s">
        <v>1</v>
      </c>
      <c r="F279" s="207" t="s">
        <v>167</v>
      </c>
      <c r="G279" s="205"/>
      <c r="H279" s="206" t="s">
        <v>1</v>
      </c>
      <c r="I279" s="208"/>
      <c r="J279" s="205"/>
      <c r="K279" s="205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140</v>
      </c>
      <c r="AU279" s="213" t="s">
        <v>90</v>
      </c>
      <c r="AV279" s="13" t="s">
        <v>88</v>
      </c>
      <c r="AW279" s="13" t="s">
        <v>36</v>
      </c>
      <c r="AX279" s="13" t="s">
        <v>80</v>
      </c>
      <c r="AY279" s="213" t="s">
        <v>129</v>
      </c>
    </row>
    <row r="280" spans="1:65" s="14" customFormat="1" ht="11.25">
      <c r="B280" s="214"/>
      <c r="C280" s="215"/>
      <c r="D280" s="199" t="s">
        <v>140</v>
      </c>
      <c r="E280" s="216" t="s">
        <v>1</v>
      </c>
      <c r="F280" s="217" t="s">
        <v>275</v>
      </c>
      <c r="G280" s="215"/>
      <c r="H280" s="218">
        <v>7.04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140</v>
      </c>
      <c r="AU280" s="224" t="s">
        <v>90</v>
      </c>
      <c r="AV280" s="14" t="s">
        <v>90</v>
      </c>
      <c r="AW280" s="14" t="s">
        <v>36</v>
      </c>
      <c r="AX280" s="14" t="s">
        <v>80</v>
      </c>
      <c r="AY280" s="224" t="s">
        <v>129</v>
      </c>
    </row>
    <row r="281" spans="1:65" s="15" customFormat="1" ht="11.25">
      <c r="B281" s="225"/>
      <c r="C281" s="226"/>
      <c r="D281" s="199" t="s">
        <v>140</v>
      </c>
      <c r="E281" s="227" t="s">
        <v>1</v>
      </c>
      <c r="F281" s="228" t="s">
        <v>144</v>
      </c>
      <c r="G281" s="226"/>
      <c r="H281" s="229">
        <v>140.80000000000001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AT281" s="235" t="s">
        <v>140</v>
      </c>
      <c r="AU281" s="235" t="s">
        <v>90</v>
      </c>
      <c r="AV281" s="15" t="s">
        <v>136</v>
      </c>
      <c r="AW281" s="15" t="s">
        <v>4</v>
      </c>
      <c r="AX281" s="15" t="s">
        <v>88</v>
      </c>
      <c r="AY281" s="235" t="s">
        <v>129</v>
      </c>
    </row>
    <row r="282" spans="1:65" s="2" customFormat="1" ht="33" customHeight="1">
      <c r="A282" s="34"/>
      <c r="B282" s="35"/>
      <c r="C282" s="186" t="s">
        <v>7</v>
      </c>
      <c r="D282" s="186" t="s">
        <v>131</v>
      </c>
      <c r="E282" s="187" t="s">
        <v>276</v>
      </c>
      <c r="F282" s="188" t="s">
        <v>277</v>
      </c>
      <c r="G282" s="189" t="s">
        <v>271</v>
      </c>
      <c r="H282" s="190">
        <v>701.76</v>
      </c>
      <c r="I282" s="191"/>
      <c r="J282" s="192">
        <f>ROUND(I282*H282,2)</f>
        <v>0</v>
      </c>
      <c r="K282" s="188" t="s">
        <v>135</v>
      </c>
      <c r="L282" s="39"/>
      <c r="M282" s="193" t="s">
        <v>1</v>
      </c>
      <c r="N282" s="194" t="s">
        <v>45</v>
      </c>
      <c r="O282" s="71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7" t="s">
        <v>136</v>
      </c>
      <c r="AT282" s="197" t="s">
        <v>131</v>
      </c>
      <c r="AU282" s="197" t="s">
        <v>90</v>
      </c>
      <c r="AY282" s="17" t="s">
        <v>129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7" t="s">
        <v>88</v>
      </c>
      <c r="BK282" s="198">
        <f>ROUND(I282*H282,2)</f>
        <v>0</v>
      </c>
      <c r="BL282" s="17" t="s">
        <v>136</v>
      </c>
      <c r="BM282" s="197" t="s">
        <v>278</v>
      </c>
    </row>
    <row r="283" spans="1:65" s="2" customFormat="1" ht="29.25">
      <c r="A283" s="34"/>
      <c r="B283" s="35"/>
      <c r="C283" s="36"/>
      <c r="D283" s="199" t="s">
        <v>138</v>
      </c>
      <c r="E283" s="36"/>
      <c r="F283" s="200" t="s">
        <v>279</v>
      </c>
      <c r="G283" s="36"/>
      <c r="H283" s="36"/>
      <c r="I283" s="201"/>
      <c r="J283" s="36"/>
      <c r="K283" s="36"/>
      <c r="L283" s="39"/>
      <c r="M283" s="202"/>
      <c r="N283" s="203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138</v>
      </c>
      <c r="AU283" s="17" t="s">
        <v>90</v>
      </c>
    </row>
    <row r="284" spans="1:65" s="13" customFormat="1" ht="11.25">
      <c r="B284" s="204"/>
      <c r="C284" s="205"/>
      <c r="D284" s="199" t="s">
        <v>140</v>
      </c>
      <c r="E284" s="206" t="s">
        <v>1</v>
      </c>
      <c r="F284" s="207" t="s">
        <v>159</v>
      </c>
      <c r="G284" s="205"/>
      <c r="H284" s="206" t="s">
        <v>1</v>
      </c>
      <c r="I284" s="208"/>
      <c r="J284" s="205"/>
      <c r="K284" s="205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140</v>
      </c>
      <c r="AU284" s="213" t="s">
        <v>90</v>
      </c>
      <c r="AV284" s="13" t="s">
        <v>88</v>
      </c>
      <c r="AW284" s="13" t="s">
        <v>36</v>
      </c>
      <c r="AX284" s="13" t="s">
        <v>80</v>
      </c>
      <c r="AY284" s="213" t="s">
        <v>129</v>
      </c>
    </row>
    <row r="285" spans="1:65" s="13" customFormat="1" ht="11.25">
      <c r="B285" s="204"/>
      <c r="C285" s="205"/>
      <c r="D285" s="199" t="s">
        <v>140</v>
      </c>
      <c r="E285" s="206" t="s">
        <v>1</v>
      </c>
      <c r="F285" s="207" t="s">
        <v>280</v>
      </c>
      <c r="G285" s="205"/>
      <c r="H285" s="206" t="s">
        <v>1</v>
      </c>
      <c r="I285" s="208"/>
      <c r="J285" s="205"/>
      <c r="K285" s="205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140</v>
      </c>
      <c r="AU285" s="213" t="s">
        <v>90</v>
      </c>
      <c r="AV285" s="13" t="s">
        <v>88</v>
      </c>
      <c r="AW285" s="13" t="s">
        <v>36</v>
      </c>
      <c r="AX285" s="13" t="s">
        <v>80</v>
      </c>
      <c r="AY285" s="213" t="s">
        <v>129</v>
      </c>
    </row>
    <row r="286" spans="1:65" s="14" customFormat="1" ht="11.25">
      <c r="B286" s="214"/>
      <c r="C286" s="215"/>
      <c r="D286" s="199" t="s">
        <v>140</v>
      </c>
      <c r="E286" s="216" t="s">
        <v>1</v>
      </c>
      <c r="F286" s="217" t="s">
        <v>281</v>
      </c>
      <c r="G286" s="215"/>
      <c r="H286" s="218">
        <v>623.04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140</v>
      </c>
      <c r="AU286" s="224" t="s">
        <v>90</v>
      </c>
      <c r="AV286" s="14" t="s">
        <v>90</v>
      </c>
      <c r="AW286" s="14" t="s">
        <v>36</v>
      </c>
      <c r="AX286" s="14" t="s">
        <v>80</v>
      </c>
      <c r="AY286" s="224" t="s">
        <v>129</v>
      </c>
    </row>
    <row r="287" spans="1:65" s="13" customFormat="1" ht="11.25">
      <c r="B287" s="204"/>
      <c r="C287" s="205"/>
      <c r="D287" s="199" t="s">
        <v>140</v>
      </c>
      <c r="E287" s="206" t="s">
        <v>1</v>
      </c>
      <c r="F287" s="207" t="s">
        <v>164</v>
      </c>
      <c r="G287" s="205"/>
      <c r="H287" s="206" t="s">
        <v>1</v>
      </c>
      <c r="I287" s="208"/>
      <c r="J287" s="205"/>
      <c r="K287" s="205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140</v>
      </c>
      <c r="AU287" s="213" t="s">
        <v>90</v>
      </c>
      <c r="AV287" s="13" t="s">
        <v>88</v>
      </c>
      <c r="AW287" s="13" t="s">
        <v>36</v>
      </c>
      <c r="AX287" s="13" t="s">
        <v>80</v>
      </c>
      <c r="AY287" s="213" t="s">
        <v>129</v>
      </c>
    </row>
    <row r="288" spans="1:65" s="14" customFormat="1" ht="11.25">
      <c r="B288" s="214"/>
      <c r="C288" s="215"/>
      <c r="D288" s="199" t="s">
        <v>140</v>
      </c>
      <c r="E288" s="216" t="s">
        <v>1</v>
      </c>
      <c r="F288" s="217" t="s">
        <v>282</v>
      </c>
      <c r="G288" s="215"/>
      <c r="H288" s="218">
        <v>14.08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140</v>
      </c>
      <c r="AU288" s="224" t="s">
        <v>90</v>
      </c>
      <c r="AV288" s="14" t="s">
        <v>90</v>
      </c>
      <c r="AW288" s="14" t="s">
        <v>36</v>
      </c>
      <c r="AX288" s="14" t="s">
        <v>80</v>
      </c>
      <c r="AY288" s="224" t="s">
        <v>129</v>
      </c>
    </row>
    <row r="289" spans="1:65" s="13" customFormat="1" ht="11.25">
      <c r="B289" s="204"/>
      <c r="C289" s="205"/>
      <c r="D289" s="199" t="s">
        <v>140</v>
      </c>
      <c r="E289" s="206" t="s">
        <v>1</v>
      </c>
      <c r="F289" s="207" t="s">
        <v>142</v>
      </c>
      <c r="G289" s="205"/>
      <c r="H289" s="206" t="s">
        <v>1</v>
      </c>
      <c r="I289" s="208"/>
      <c r="J289" s="205"/>
      <c r="K289" s="205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140</v>
      </c>
      <c r="AU289" s="213" t="s">
        <v>90</v>
      </c>
      <c r="AV289" s="13" t="s">
        <v>88</v>
      </c>
      <c r="AW289" s="13" t="s">
        <v>36</v>
      </c>
      <c r="AX289" s="13" t="s">
        <v>80</v>
      </c>
      <c r="AY289" s="213" t="s">
        <v>129</v>
      </c>
    </row>
    <row r="290" spans="1:65" s="14" customFormat="1" ht="11.25">
      <c r="B290" s="214"/>
      <c r="C290" s="215"/>
      <c r="D290" s="199" t="s">
        <v>140</v>
      </c>
      <c r="E290" s="216" t="s">
        <v>1</v>
      </c>
      <c r="F290" s="217" t="s">
        <v>283</v>
      </c>
      <c r="G290" s="215"/>
      <c r="H290" s="218">
        <v>7.04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140</v>
      </c>
      <c r="AU290" s="224" t="s">
        <v>90</v>
      </c>
      <c r="AV290" s="14" t="s">
        <v>90</v>
      </c>
      <c r="AW290" s="14" t="s">
        <v>36</v>
      </c>
      <c r="AX290" s="14" t="s">
        <v>80</v>
      </c>
      <c r="AY290" s="224" t="s">
        <v>129</v>
      </c>
    </row>
    <row r="291" spans="1:65" s="13" customFormat="1" ht="11.25">
      <c r="B291" s="204"/>
      <c r="C291" s="205"/>
      <c r="D291" s="199" t="s">
        <v>140</v>
      </c>
      <c r="E291" s="206" t="s">
        <v>1</v>
      </c>
      <c r="F291" s="207" t="s">
        <v>167</v>
      </c>
      <c r="G291" s="205"/>
      <c r="H291" s="206" t="s">
        <v>1</v>
      </c>
      <c r="I291" s="208"/>
      <c r="J291" s="205"/>
      <c r="K291" s="205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140</v>
      </c>
      <c r="AU291" s="213" t="s">
        <v>90</v>
      </c>
      <c r="AV291" s="13" t="s">
        <v>88</v>
      </c>
      <c r="AW291" s="13" t="s">
        <v>36</v>
      </c>
      <c r="AX291" s="13" t="s">
        <v>80</v>
      </c>
      <c r="AY291" s="213" t="s">
        <v>129</v>
      </c>
    </row>
    <row r="292" spans="1:65" s="14" customFormat="1" ht="11.25">
      <c r="B292" s="214"/>
      <c r="C292" s="215"/>
      <c r="D292" s="199" t="s">
        <v>140</v>
      </c>
      <c r="E292" s="216" t="s">
        <v>1</v>
      </c>
      <c r="F292" s="217" t="s">
        <v>282</v>
      </c>
      <c r="G292" s="215"/>
      <c r="H292" s="218">
        <v>14.08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140</v>
      </c>
      <c r="AU292" s="224" t="s">
        <v>90</v>
      </c>
      <c r="AV292" s="14" t="s">
        <v>90</v>
      </c>
      <c r="AW292" s="14" t="s">
        <v>36</v>
      </c>
      <c r="AX292" s="14" t="s">
        <v>80</v>
      </c>
      <c r="AY292" s="224" t="s">
        <v>129</v>
      </c>
    </row>
    <row r="293" spans="1:65" s="13" customFormat="1" ht="11.25">
      <c r="B293" s="204"/>
      <c r="C293" s="205"/>
      <c r="D293" s="199" t="s">
        <v>140</v>
      </c>
      <c r="E293" s="206" t="s">
        <v>1</v>
      </c>
      <c r="F293" s="207" t="s">
        <v>168</v>
      </c>
      <c r="G293" s="205"/>
      <c r="H293" s="206" t="s">
        <v>1</v>
      </c>
      <c r="I293" s="208"/>
      <c r="J293" s="205"/>
      <c r="K293" s="205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140</v>
      </c>
      <c r="AU293" s="213" t="s">
        <v>90</v>
      </c>
      <c r="AV293" s="13" t="s">
        <v>88</v>
      </c>
      <c r="AW293" s="13" t="s">
        <v>36</v>
      </c>
      <c r="AX293" s="13" t="s">
        <v>80</v>
      </c>
      <c r="AY293" s="213" t="s">
        <v>129</v>
      </c>
    </row>
    <row r="294" spans="1:65" s="14" customFormat="1" ht="11.25">
      <c r="B294" s="214"/>
      <c r="C294" s="215"/>
      <c r="D294" s="199" t="s">
        <v>140</v>
      </c>
      <c r="E294" s="216" t="s">
        <v>1</v>
      </c>
      <c r="F294" s="217" t="s">
        <v>284</v>
      </c>
      <c r="G294" s="215"/>
      <c r="H294" s="218">
        <v>43.52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140</v>
      </c>
      <c r="AU294" s="224" t="s">
        <v>90</v>
      </c>
      <c r="AV294" s="14" t="s">
        <v>90</v>
      </c>
      <c r="AW294" s="14" t="s">
        <v>36</v>
      </c>
      <c r="AX294" s="14" t="s">
        <v>80</v>
      </c>
      <c r="AY294" s="224" t="s">
        <v>129</v>
      </c>
    </row>
    <row r="295" spans="1:65" s="15" customFormat="1" ht="11.25">
      <c r="B295" s="225"/>
      <c r="C295" s="226"/>
      <c r="D295" s="199" t="s">
        <v>140</v>
      </c>
      <c r="E295" s="227" t="s">
        <v>1</v>
      </c>
      <c r="F295" s="228" t="s">
        <v>144</v>
      </c>
      <c r="G295" s="226"/>
      <c r="H295" s="229">
        <v>701.76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AT295" s="235" t="s">
        <v>140</v>
      </c>
      <c r="AU295" s="235" t="s">
        <v>90</v>
      </c>
      <c r="AV295" s="15" t="s">
        <v>136</v>
      </c>
      <c r="AW295" s="15" t="s">
        <v>36</v>
      </c>
      <c r="AX295" s="15" t="s">
        <v>88</v>
      </c>
      <c r="AY295" s="235" t="s">
        <v>129</v>
      </c>
    </row>
    <row r="296" spans="1:65" s="2" customFormat="1" ht="21.75" customHeight="1">
      <c r="A296" s="34"/>
      <c r="B296" s="35"/>
      <c r="C296" s="186" t="s">
        <v>285</v>
      </c>
      <c r="D296" s="186" t="s">
        <v>131</v>
      </c>
      <c r="E296" s="187" t="s">
        <v>286</v>
      </c>
      <c r="F296" s="188" t="s">
        <v>287</v>
      </c>
      <c r="G296" s="189" t="s">
        <v>134</v>
      </c>
      <c r="H296" s="190">
        <v>1305.5999999999999</v>
      </c>
      <c r="I296" s="191"/>
      <c r="J296" s="192">
        <f>ROUND(I296*H296,2)</f>
        <v>0</v>
      </c>
      <c r="K296" s="188" t="s">
        <v>135</v>
      </c>
      <c r="L296" s="39"/>
      <c r="M296" s="193" t="s">
        <v>1</v>
      </c>
      <c r="N296" s="194" t="s">
        <v>45</v>
      </c>
      <c r="O296" s="71"/>
      <c r="P296" s="195">
        <f>O296*H296</f>
        <v>0</v>
      </c>
      <c r="Q296" s="195">
        <v>8.4000000000000003E-4</v>
      </c>
      <c r="R296" s="195">
        <f>Q296*H296</f>
        <v>1.0967039999999999</v>
      </c>
      <c r="S296" s="195">
        <v>0</v>
      </c>
      <c r="T296" s="19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7" t="s">
        <v>136</v>
      </c>
      <c r="AT296" s="197" t="s">
        <v>131</v>
      </c>
      <c r="AU296" s="197" t="s">
        <v>90</v>
      </c>
      <c r="AY296" s="17" t="s">
        <v>129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7" t="s">
        <v>88</v>
      </c>
      <c r="BK296" s="198">
        <f>ROUND(I296*H296,2)</f>
        <v>0</v>
      </c>
      <c r="BL296" s="17" t="s">
        <v>136</v>
      </c>
      <c r="BM296" s="197" t="s">
        <v>288</v>
      </c>
    </row>
    <row r="297" spans="1:65" s="2" customFormat="1" ht="29.25">
      <c r="A297" s="34"/>
      <c r="B297" s="35"/>
      <c r="C297" s="36"/>
      <c r="D297" s="199" t="s">
        <v>138</v>
      </c>
      <c r="E297" s="36"/>
      <c r="F297" s="200" t="s">
        <v>289</v>
      </c>
      <c r="G297" s="36"/>
      <c r="H297" s="36"/>
      <c r="I297" s="201"/>
      <c r="J297" s="36"/>
      <c r="K297" s="36"/>
      <c r="L297" s="39"/>
      <c r="M297" s="202"/>
      <c r="N297" s="203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138</v>
      </c>
      <c r="AU297" s="17" t="s">
        <v>90</v>
      </c>
    </row>
    <row r="298" spans="1:65" s="13" customFormat="1" ht="11.25">
      <c r="B298" s="204"/>
      <c r="C298" s="205"/>
      <c r="D298" s="199" t="s">
        <v>140</v>
      </c>
      <c r="E298" s="206" t="s">
        <v>1</v>
      </c>
      <c r="F298" s="207" t="s">
        <v>159</v>
      </c>
      <c r="G298" s="205"/>
      <c r="H298" s="206" t="s">
        <v>1</v>
      </c>
      <c r="I298" s="208"/>
      <c r="J298" s="205"/>
      <c r="K298" s="205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140</v>
      </c>
      <c r="AU298" s="213" t="s">
        <v>90</v>
      </c>
      <c r="AV298" s="13" t="s">
        <v>88</v>
      </c>
      <c r="AW298" s="13" t="s">
        <v>36</v>
      </c>
      <c r="AX298" s="13" t="s">
        <v>80</v>
      </c>
      <c r="AY298" s="213" t="s">
        <v>129</v>
      </c>
    </row>
    <row r="299" spans="1:65" s="13" customFormat="1" ht="11.25">
      <c r="B299" s="204"/>
      <c r="C299" s="205"/>
      <c r="D299" s="199" t="s">
        <v>140</v>
      </c>
      <c r="E299" s="206" t="s">
        <v>1</v>
      </c>
      <c r="F299" s="207" t="s">
        <v>280</v>
      </c>
      <c r="G299" s="205"/>
      <c r="H299" s="206" t="s">
        <v>1</v>
      </c>
      <c r="I299" s="208"/>
      <c r="J299" s="205"/>
      <c r="K299" s="205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140</v>
      </c>
      <c r="AU299" s="213" t="s">
        <v>90</v>
      </c>
      <c r="AV299" s="13" t="s">
        <v>88</v>
      </c>
      <c r="AW299" s="13" t="s">
        <v>36</v>
      </c>
      <c r="AX299" s="13" t="s">
        <v>80</v>
      </c>
      <c r="AY299" s="213" t="s">
        <v>129</v>
      </c>
    </row>
    <row r="300" spans="1:65" s="14" customFormat="1" ht="11.25">
      <c r="B300" s="214"/>
      <c r="C300" s="215"/>
      <c r="D300" s="199" t="s">
        <v>140</v>
      </c>
      <c r="E300" s="216" t="s">
        <v>1</v>
      </c>
      <c r="F300" s="217" t="s">
        <v>290</v>
      </c>
      <c r="G300" s="215"/>
      <c r="H300" s="218">
        <v>1132.8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140</v>
      </c>
      <c r="AU300" s="224" t="s">
        <v>90</v>
      </c>
      <c r="AV300" s="14" t="s">
        <v>90</v>
      </c>
      <c r="AW300" s="14" t="s">
        <v>36</v>
      </c>
      <c r="AX300" s="14" t="s">
        <v>80</v>
      </c>
      <c r="AY300" s="224" t="s">
        <v>129</v>
      </c>
    </row>
    <row r="301" spans="1:65" s="13" customFormat="1" ht="11.25">
      <c r="B301" s="204"/>
      <c r="C301" s="205"/>
      <c r="D301" s="199" t="s">
        <v>140</v>
      </c>
      <c r="E301" s="206" t="s">
        <v>1</v>
      </c>
      <c r="F301" s="207" t="s">
        <v>164</v>
      </c>
      <c r="G301" s="205"/>
      <c r="H301" s="206" t="s">
        <v>1</v>
      </c>
      <c r="I301" s="208"/>
      <c r="J301" s="205"/>
      <c r="K301" s="205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140</v>
      </c>
      <c r="AU301" s="213" t="s">
        <v>90</v>
      </c>
      <c r="AV301" s="13" t="s">
        <v>88</v>
      </c>
      <c r="AW301" s="13" t="s">
        <v>36</v>
      </c>
      <c r="AX301" s="13" t="s">
        <v>80</v>
      </c>
      <c r="AY301" s="213" t="s">
        <v>129</v>
      </c>
    </row>
    <row r="302" spans="1:65" s="14" customFormat="1" ht="11.25">
      <c r="B302" s="214"/>
      <c r="C302" s="215"/>
      <c r="D302" s="199" t="s">
        <v>140</v>
      </c>
      <c r="E302" s="216" t="s">
        <v>1</v>
      </c>
      <c r="F302" s="217" t="s">
        <v>291</v>
      </c>
      <c r="G302" s="215"/>
      <c r="H302" s="218">
        <v>25.6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140</v>
      </c>
      <c r="AU302" s="224" t="s">
        <v>90</v>
      </c>
      <c r="AV302" s="14" t="s">
        <v>90</v>
      </c>
      <c r="AW302" s="14" t="s">
        <v>36</v>
      </c>
      <c r="AX302" s="14" t="s">
        <v>80</v>
      </c>
      <c r="AY302" s="224" t="s">
        <v>129</v>
      </c>
    </row>
    <row r="303" spans="1:65" s="13" customFormat="1" ht="11.25">
      <c r="B303" s="204"/>
      <c r="C303" s="205"/>
      <c r="D303" s="199" t="s">
        <v>140</v>
      </c>
      <c r="E303" s="206" t="s">
        <v>1</v>
      </c>
      <c r="F303" s="207" t="s">
        <v>142</v>
      </c>
      <c r="G303" s="205"/>
      <c r="H303" s="206" t="s">
        <v>1</v>
      </c>
      <c r="I303" s="208"/>
      <c r="J303" s="205"/>
      <c r="K303" s="205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140</v>
      </c>
      <c r="AU303" s="213" t="s">
        <v>90</v>
      </c>
      <c r="AV303" s="13" t="s">
        <v>88</v>
      </c>
      <c r="AW303" s="13" t="s">
        <v>36</v>
      </c>
      <c r="AX303" s="13" t="s">
        <v>80</v>
      </c>
      <c r="AY303" s="213" t="s">
        <v>129</v>
      </c>
    </row>
    <row r="304" spans="1:65" s="14" customFormat="1" ht="11.25">
      <c r="B304" s="214"/>
      <c r="C304" s="215"/>
      <c r="D304" s="199" t="s">
        <v>140</v>
      </c>
      <c r="E304" s="216" t="s">
        <v>1</v>
      </c>
      <c r="F304" s="217" t="s">
        <v>292</v>
      </c>
      <c r="G304" s="215"/>
      <c r="H304" s="218">
        <v>12.8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140</v>
      </c>
      <c r="AU304" s="224" t="s">
        <v>90</v>
      </c>
      <c r="AV304" s="14" t="s">
        <v>90</v>
      </c>
      <c r="AW304" s="14" t="s">
        <v>36</v>
      </c>
      <c r="AX304" s="14" t="s">
        <v>80</v>
      </c>
      <c r="AY304" s="224" t="s">
        <v>129</v>
      </c>
    </row>
    <row r="305" spans="1:65" s="13" customFormat="1" ht="11.25">
      <c r="B305" s="204"/>
      <c r="C305" s="205"/>
      <c r="D305" s="199" t="s">
        <v>140</v>
      </c>
      <c r="E305" s="206" t="s">
        <v>1</v>
      </c>
      <c r="F305" s="207" t="s">
        <v>167</v>
      </c>
      <c r="G305" s="205"/>
      <c r="H305" s="206" t="s">
        <v>1</v>
      </c>
      <c r="I305" s="208"/>
      <c r="J305" s="205"/>
      <c r="K305" s="205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140</v>
      </c>
      <c r="AU305" s="213" t="s">
        <v>90</v>
      </c>
      <c r="AV305" s="13" t="s">
        <v>88</v>
      </c>
      <c r="AW305" s="13" t="s">
        <v>36</v>
      </c>
      <c r="AX305" s="13" t="s">
        <v>80</v>
      </c>
      <c r="AY305" s="213" t="s">
        <v>129</v>
      </c>
    </row>
    <row r="306" spans="1:65" s="14" customFormat="1" ht="11.25">
      <c r="B306" s="214"/>
      <c r="C306" s="215"/>
      <c r="D306" s="199" t="s">
        <v>140</v>
      </c>
      <c r="E306" s="216" t="s">
        <v>1</v>
      </c>
      <c r="F306" s="217" t="s">
        <v>291</v>
      </c>
      <c r="G306" s="215"/>
      <c r="H306" s="218">
        <v>25.6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140</v>
      </c>
      <c r="AU306" s="224" t="s">
        <v>90</v>
      </c>
      <c r="AV306" s="14" t="s">
        <v>90</v>
      </c>
      <c r="AW306" s="14" t="s">
        <v>36</v>
      </c>
      <c r="AX306" s="14" t="s">
        <v>80</v>
      </c>
      <c r="AY306" s="224" t="s">
        <v>129</v>
      </c>
    </row>
    <row r="307" spans="1:65" s="13" customFormat="1" ht="11.25">
      <c r="B307" s="204"/>
      <c r="C307" s="205"/>
      <c r="D307" s="199" t="s">
        <v>140</v>
      </c>
      <c r="E307" s="206" t="s">
        <v>1</v>
      </c>
      <c r="F307" s="207" t="s">
        <v>168</v>
      </c>
      <c r="G307" s="205"/>
      <c r="H307" s="206" t="s">
        <v>1</v>
      </c>
      <c r="I307" s="208"/>
      <c r="J307" s="205"/>
      <c r="K307" s="205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140</v>
      </c>
      <c r="AU307" s="213" t="s">
        <v>90</v>
      </c>
      <c r="AV307" s="13" t="s">
        <v>88</v>
      </c>
      <c r="AW307" s="13" t="s">
        <v>36</v>
      </c>
      <c r="AX307" s="13" t="s">
        <v>80</v>
      </c>
      <c r="AY307" s="213" t="s">
        <v>129</v>
      </c>
    </row>
    <row r="308" spans="1:65" s="14" customFormat="1" ht="11.25">
      <c r="B308" s="214"/>
      <c r="C308" s="215"/>
      <c r="D308" s="199" t="s">
        <v>140</v>
      </c>
      <c r="E308" s="216" t="s">
        <v>1</v>
      </c>
      <c r="F308" s="217" t="s">
        <v>293</v>
      </c>
      <c r="G308" s="215"/>
      <c r="H308" s="218">
        <v>108.8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140</v>
      </c>
      <c r="AU308" s="224" t="s">
        <v>90</v>
      </c>
      <c r="AV308" s="14" t="s">
        <v>90</v>
      </c>
      <c r="AW308" s="14" t="s">
        <v>36</v>
      </c>
      <c r="AX308" s="14" t="s">
        <v>80</v>
      </c>
      <c r="AY308" s="224" t="s">
        <v>129</v>
      </c>
    </row>
    <row r="309" spans="1:65" s="15" customFormat="1" ht="11.25">
      <c r="B309" s="225"/>
      <c r="C309" s="226"/>
      <c r="D309" s="199" t="s">
        <v>140</v>
      </c>
      <c r="E309" s="227" t="s">
        <v>1</v>
      </c>
      <c r="F309" s="228" t="s">
        <v>144</v>
      </c>
      <c r="G309" s="226"/>
      <c r="H309" s="229">
        <v>1305.5999999999999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AT309" s="235" t="s">
        <v>140</v>
      </c>
      <c r="AU309" s="235" t="s">
        <v>90</v>
      </c>
      <c r="AV309" s="15" t="s">
        <v>136</v>
      </c>
      <c r="AW309" s="15" t="s">
        <v>36</v>
      </c>
      <c r="AX309" s="15" t="s">
        <v>88</v>
      </c>
      <c r="AY309" s="235" t="s">
        <v>129</v>
      </c>
    </row>
    <row r="310" spans="1:65" s="2" customFormat="1" ht="24">
      <c r="A310" s="34"/>
      <c r="B310" s="35"/>
      <c r="C310" s="186" t="s">
        <v>294</v>
      </c>
      <c r="D310" s="186" t="s">
        <v>131</v>
      </c>
      <c r="E310" s="187" t="s">
        <v>295</v>
      </c>
      <c r="F310" s="188" t="s">
        <v>296</v>
      </c>
      <c r="G310" s="189" t="s">
        <v>134</v>
      </c>
      <c r="H310" s="190">
        <v>1305.5999999999999</v>
      </c>
      <c r="I310" s="191"/>
      <c r="J310" s="192">
        <f>ROUND(I310*H310,2)</f>
        <v>0</v>
      </c>
      <c r="K310" s="188" t="s">
        <v>135</v>
      </c>
      <c r="L310" s="39"/>
      <c r="M310" s="193" t="s">
        <v>1</v>
      </c>
      <c r="N310" s="194" t="s">
        <v>45</v>
      </c>
      <c r="O310" s="71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7" t="s">
        <v>136</v>
      </c>
      <c r="AT310" s="197" t="s">
        <v>131</v>
      </c>
      <c r="AU310" s="197" t="s">
        <v>90</v>
      </c>
      <c r="AY310" s="17" t="s">
        <v>129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7" t="s">
        <v>88</v>
      </c>
      <c r="BK310" s="198">
        <f>ROUND(I310*H310,2)</f>
        <v>0</v>
      </c>
      <c r="BL310" s="17" t="s">
        <v>136</v>
      </c>
      <c r="BM310" s="197" t="s">
        <v>297</v>
      </c>
    </row>
    <row r="311" spans="1:65" s="2" customFormat="1" ht="29.25">
      <c r="A311" s="34"/>
      <c r="B311" s="35"/>
      <c r="C311" s="36"/>
      <c r="D311" s="199" t="s">
        <v>138</v>
      </c>
      <c r="E311" s="36"/>
      <c r="F311" s="200" t="s">
        <v>298</v>
      </c>
      <c r="G311" s="36"/>
      <c r="H311" s="36"/>
      <c r="I311" s="201"/>
      <c r="J311" s="36"/>
      <c r="K311" s="36"/>
      <c r="L311" s="39"/>
      <c r="M311" s="202"/>
      <c r="N311" s="203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138</v>
      </c>
      <c r="AU311" s="17" t="s">
        <v>90</v>
      </c>
    </row>
    <row r="312" spans="1:65" s="2" customFormat="1" ht="33" customHeight="1">
      <c r="A312" s="34"/>
      <c r="B312" s="35"/>
      <c r="C312" s="186" t="s">
        <v>299</v>
      </c>
      <c r="D312" s="186" t="s">
        <v>131</v>
      </c>
      <c r="E312" s="187" t="s">
        <v>300</v>
      </c>
      <c r="F312" s="188" t="s">
        <v>301</v>
      </c>
      <c r="G312" s="189" t="s">
        <v>271</v>
      </c>
      <c r="H312" s="190">
        <v>701.76</v>
      </c>
      <c r="I312" s="191"/>
      <c r="J312" s="192">
        <f>ROUND(I312*H312,2)</f>
        <v>0</v>
      </c>
      <c r="K312" s="188" t="s">
        <v>135</v>
      </c>
      <c r="L312" s="39"/>
      <c r="M312" s="193" t="s">
        <v>1</v>
      </c>
      <c r="N312" s="194" t="s">
        <v>45</v>
      </c>
      <c r="O312" s="71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7" t="s">
        <v>136</v>
      </c>
      <c r="AT312" s="197" t="s">
        <v>131</v>
      </c>
      <c r="AU312" s="197" t="s">
        <v>90</v>
      </c>
      <c r="AY312" s="17" t="s">
        <v>129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7" t="s">
        <v>88</v>
      </c>
      <c r="BK312" s="198">
        <f>ROUND(I312*H312,2)</f>
        <v>0</v>
      </c>
      <c r="BL312" s="17" t="s">
        <v>136</v>
      </c>
      <c r="BM312" s="197" t="s">
        <v>302</v>
      </c>
    </row>
    <row r="313" spans="1:65" s="2" customFormat="1" ht="39">
      <c r="A313" s="34"/>
      <c r="B313" s="35"/>
      <c r="C313" s="36"/>
      <c r="D313" s="199" t="s">
        <v>138</v>
      </c>
      <c r="E313" s="36"/>
      <c r="F313" s="200" t="s">
        <v>303</v>
      </c>
      <c r="G313" s="36"/>
      <c r="H313" s="36"/>
      <c r="I313" s="201"/>
      <c r="J313" s="36"/>
      <c r="K313" s="36"/>
      <c r="L313" s="39"/>
      <c r="M313" s="202"/>
      <c r="N313" s="203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138</v>
      </c>
      <c r="AU313" s="17" t="s">
        <v>90</v>
      </c>
    </row>
    <row r="314" spans="1:65" s="13" customFormat="1" ht="11.25">
      <c r="B314" s="204"/>
      <c r="C314" s="205"/>
      <c r="D314" s="199" t="s">
        <v>140</v>
      </c>
      <c r="E314" s="206" t="s">
        <v>1</v>
      </c>
      <c r="F314" s="207" t="s">
        <v>159</v>
      </c>
      <c r="G314" s="205"/>
      <c r="H314" s="206" t="s">
        <v>1</v>
      </c>
      <c r="I314" s="208"/>
      <c r="J314" s="205"/>
      <c r="K314" s="205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140</v>
      </c>
      <c r="AU314" s="213" t="s">
        <v>90</v>
      </c>
      <c r="AV314" s="13" t="s">
        <v>88</v>
      </c>
      <c r="AW314" s="13" t="s">
        <v>36</v>
      </c>
      <c r="AX314" s="13" t="s">
        <v>80</v>
      </c>
      <c r="AY314" s="213" t="s">
        <v>129</v>
      </c>
    </row>
    <row r="315" spans="1:65" s="13" customFormat="1" ht="11.25">
      <c r="B315" s="204"/>
      <c r="C315" s="205"/>
      <c r="D315" s="199" t="s">
        <v>140</v>
      </c>
      <c r="E315" s="206" t="s">
        <v>1</v>
      </c>
      <c r="F315" s="207" t="s">
        <v>280</v>
      </c>
      <c r="G315" s="205"/>
      <c r="H315" s="206" t="s">
        <v>1</v>
      </c>
      <c r="I315" s="208"/>
      <c r="J315" s="205"/>
      <c r="K315" s="205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140</v>
      </c>
      <c r="AU315" s="213" t="s">
        <v>90</v>
      </c>
      <c r="AV315" s="13" t="s">
        <v>88</v>
      </c>
      <c r="AW315" s="13" t="s">
        <v>36</v>
      </c>
      <c r="AX315" s="13" t="s">
        <v>80</v>
      </c>
      <c r="AY315" s="213" t="s">
        <v>129</v>
      </c>
    </row>
    <row r="316" spans="1:65" s="14" customFormat="1" ht="11.25">
      <c r="B316" s="214"/>
      <c r="C316" s="215"/>
      <c r="D316" s="199" t="s">
        <v>140</v>
      </c>
      <c r="E316" s="216" t="s">
        <v>1</v>
      </c>
      <c r="F316" s="217" t="s">
        <v>281</v>
      </c>
      <c r="G316" s="215"/>
      <c r="H316" s="218">
        <v>623.04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140</v>
      </c>
      <c r="AU316" s="224" t="s">
        <v>90</v>
      </c>
      <c r="AV316" s="14" t="s">
        <v>90</v>
      </c>
      <c r="AW316" s="14" t="s">
        <v>36</v>
      </c>
      <c r="AX316" s="14" t="s">
        <v>80</v>
      </c>
      <c r="AY316" s="224" t="s">
        <v>129</v>
      </c>
    </row>
    <row r="317" spans="1:65" s="13" customFormat="1" ht="11.25">
      <c r="B317" s="204"/>
      <c r="C317" s="205"/>
      <c r="D317" s="199" t="s">
        <v>140</v>
      </c>
      <c r="E317" s="206" t="s">
        <v>1</v>
      </c>
      <c r="F317" s="207" t="s">
        <v>164</v>
      </c>
      <c r="G317" s="205"/>
      <c r="H317" s="206" t="s">
        <v>1</v>
      </c>
      <c r="I317" s="208"/>
      <c r="J317" s="205"/>
      <c r="K317" s="205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140</v>
      </c>
      <c r="AU317" s="213" t="s">
        <v>90</v>
      </c>
      <c r="AV317" s="13" t="s">
        <v>88</v>
      </c>
      <c r="AW317" s="13" t="s">
        <v>36</v>
      </c>
      <c r="AX317" s="13" t="s">
        <v>80</v>
      </c>
      <c r="AY317" s="213" t="s">
        <v>129</v>
      </c>
    </row>
    <row r="318" spans="1:65" s="14" customFormat="1" ht="11.25">
      <c r="B318" s="214"/>
      <c r="C318" s="215"/>
      <c r="D318" s="199" t="s">
        <v>140</v>
      </c>
      <c r="E318" s="216" t="s">
        <v>1</v>
      </c>
      <c r="F318" s="217" t="s">
        <v>282</v>
      </c>
      <c r="G318" s="215"/>
      <c r="H318" s="218">
        <v>14.08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140</v>
      </c>
      <c r="AU318" s="224" t="s">
        <v>90</v>
      </c>
      <c r="AV318" s="14" t="s">
        <v>90</v>
      </c>
      <c r="AW318" s="14" t="s">
        <v>36</v>
      </c>
      <c r="AX318" s="14" t="s">
        <v>80</v>
      </c>
      <c r="AY318" s="224" t="s">
        <v>129</v>
      </c>
    </row>
    <row r="319" spans="1:65" s="13" customFormat="1" ht="11.25">
      <c r="B319" s="204"/>
      <c r="C319" s="205"/>
      <c r="D319" s="199" t="s">
        <v>140</v>
      </c>
      <c r="E319" s="206" t="s">
        <v>1</v>
      </c>
      <c r="F319" s="207" t="s">
        <v>142</v>
      </c>
      <c r="G319" s="205"/>
      <c r="H319" s="206" t="s">
        <v>1</v>
      </c>
      <c r="I319" s="208"/>
      <c r="J319" s="205"/>
      <c r="K319" s="205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140</v>
      </c>
      <c r="AU319" s="213" t="s">
        <v>90</v>
      </c>
      <c r="AV319" s="13" t="s">
        <v>88</v>
      </c>
      <c r="AW319" s="13" t="s">
        <v>36</v>
      </c>
      <c r="AX319" s="13" t="s">
        <v>80</v>
      </c>
      <c r="AY319" s="213" t="s">
        <v>129</v>
      </c>
    </row>
    <row r="320" spans="1:65" s="14" customFormat="1" ht="11.25">
      <c r="B320" s="214"/>
      <c r="C320" s="215"/>
      <c r="D320" s="199" t="s">
        <v>140</v>
      </c>
      <c r="E320" s="216" t="s">
        <v>1</v>
      </c>
      <c r="F320" s="217" t="s">
        <v>283</v>
      </c>
      <c r="G320" s="215"/>
      <c r="H320" s="218">
        <v>7.04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140</v>
      </c>
      <c r="AU320" s="224" t="s">
        <v>90</v>
      </c>
      <c r="AV320" s="14" t="s">
        <v>90</v>
      </c>
      <c r="AW320" s="14" t="s">
        <v>36</v>
      </c>
      <c r="AX320" s="14" t="s">
        <v>80</v>
      </c>
      <c r="AY320" s="224" t="s">
        <v>129</v>
      </c>
    </row>
    <row r="321" spans="1:65" s="13" customFormat="1" ht="11.25">
      <c r="B321" s="204"/>
      <c r="C321" s="205"/>
      <c r="D321" s="199" t="s">
        <v>140</v>
      </c>
      <c r="E321" s="206" t="s">
        <v>1</v>
      </c>
      <c r="F321" s="207" t="s">
        <v>167</v>
      </c>
      <c r="G321" s="205"/>
      <c r="H321" s="206" t="s">
        <v>1</v>
      </c>
      <c r="I321" s="208"/>
      <c r="J321" s="205"/>
      <c r="K321" s="205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140</v>
      </c>
      <c r="AU321" s="213" t="s">
        <v>90</v>
      </c>
      <c r="AV321" s="13" t="s">
        <v>88</v>
      </c>
      <c r="AW321" s="13" t="s">
        <v>36</v>
      </c>
      <c r="AX321" s="13" t="s">
        <v>80</v>
      </c>
      <c r="AY321" s="213" t="s">
        <v>129</v>
      </c>
    </row>
    <row r="322" spans="1:65" s="14" customFormat="1" ht="11.25">
      <c r="B322" s="214"/>
      <c r="C322" s="215"/>
      <c r="D322" s="199" t="s">
        <v>140</v>
      </c>
      <c r="E322" s="216" t="s">
        <v>1</v>
      </c>
      <c r="F322" s="217" t="s">
        <v>282</v>
      </c>
      <c r="G322" s="215"/>
      <c r="H322" s="218">
        <v>14.08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140</v>
      </c>
      <c r="AU322" s="224" t="s">
        <v>90</v>
      </c>
      <c r="AV322" s="14" t="s">
        <v>90</v>
      </c>
      <c r="AW322" s="14" t="s">
        <v>36</v>
      </c>
      <c r="AX322" s="14" t="s">
        <v>80</v>
      </c>
      <c r="AY322" s="224" t="s">
        <v>129</v>
      </c>
    </row>
    <row r="323" spans="1:65" s="13" customFormat="1" ht="11.25">
      <c r="B323" s="204"/>
      <c r="C323" s="205"/>
      <c r="D323" s="199" t="s">
        <v>140</v>
      </c>
      <c r="E323" s="206" t="s">
        <v>1</v>
      </c>
      <c r="F323" s="207" t="s">
        <v>168</v>
      </c>
      <c r="G323" s="205"/>
      <c r="H323" s="206" t="s">
        <v>1</v>
      </c>
      <c r="I323" s="208"/>
      <c r="J323" s="205"/>
      <c r="K323" s="205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140</v>
      </c>
      <c r="AU323" s="213" t="s">
        <v>90</v>
      </c>
      <c r="AV323" s="13" t="s">
        <v>88</v>
      </c>
      <c r="AW323" s="13" t="s">
        <v>36</v>
      </c>
      <c r="AX323" s="13" t="s">
        <v>80</v>
      </c>
      <c r="AY323" s="213" t="s">
        <v>129</v>
      </c>
    </row>
    <row r="324" spans="1:65" s="14" customFormat="1" ht="11.25">
      <c r="B324" s="214"/>
      <c r="C324" s="215"/>
      <c r="D324" s="199" t="s">
        <v>140</v>
      </c>
      <c r="E324" s="216" t="s">
        <v>1</v>
      </c>
      <c r="F324" s="217" t="s">
        <v>284</v>
      </c>
      <c r="G324" s="215"/>
      <c r="H324" s="218">
        <v>43.52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140</v>
      </c>
      <c r="AU324" s="224" t="s">
        <v>90</v>
      </c>
      <c r="AV324" s="14" t="s">
        <v>90</v>
      </c>
      <c r="AW324" s="14" t="s">
        <v>36</v>
      </c>
      <c r="AX324" s="14" t="s">
        <v>80</v>
      </c>
      <c r="AY324" s="224" t="s">
        <v>129</v>
      </c>
    </row>
    <row r="325" spans="1:65" s="15" customFormat="1" ht="11.25">
      <c r="B325" s="225"/>
      <c r="C325" s="226"/>
      <c r="D325" s="199" t="s">
        <v>140</v>
      </c>
      <c r="E325" s="227" t="s">
        <v>1</v>
      </c>
      <c r="F325" s="228" t="s">
        <v>144</v>
      </c>
      <c r="G325" s="226"/>
      <c r="H325" s="229">
        <v>701.76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AT325" s="235" t="s">
        <v>140</v>
      </c>
      <c r="AU325" s="235" t="s">
        <v>90</v>
      </c>
      <c r="AV325" s="15" t="s">
        <v>136</v>
      </c>
      <c r="AW325" s="15" t="s">
        <v>36</v>
      </c>
      <c r="AX325" s="15" t="s">
        <v>88</v>
      </c>
      <c r="AY325" s="235" t="s">
        <v>129</v>
      </c>
    </row>
    <row r="326" spans="1:65" s="2" customFormat="1" ht="36">
      <c r="A326" s="34"/>
      <c r="B326" s="35"/>
      <c r="C326" s="186" t="s">
        <v>304</v>
      </c>
      <c r="D326" s="186" t="s">
        <v>131</v>
      </c>
      <c r="E326" s="187" t="s">
        <v>305</v>
      </c>
      <c r="F326" s="188" t="s">
        <v>306</v>
      </c>
      <c r="G326" s="189" t="s">
        <v>271</v>
      </c>
      <c r="H326" s="190">
        <v>10526.4</v>
      </c>
      <c r="I326" s="191"/>
      <c r="J326" s="192">
        <f>ROUND(I326*H326,2)</f>
        <v>0</v>
      </c>
      <c r="K326" s="188" t="s">
        <v>135</v>
      </c>
      <c r="L326" s="39"/>
      <c r="M326" s="193" t="s">
        <v>1</v>
      </c>
      <c r="N326" s="194" t="s">
        <v>45</v>
      </c>
      <c r="O326" s="71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7" t="s">
        <v>136</v>
      </c>
      <c r="AT326" s="197" t="s">
        <v>131</v>
      </c>
      <c r="AU326" s="197" t="s">
        <v>90</v>
      </c>
      <c r="AY326" s="17" t="s">
        <v>129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7" t="s">
        <v>88</v>
      </c>
      <c r="BK326" s="198">
        <f>ROUND(I326*H326,2)</f>
        <v>0</v>
      </c>
      <c r="BL326" s="17" t="s">
        <v>136</v>
      </c>
      <c r="BM326" s="197" t="s">
        <v>307</v>
      </c>
    </row>
    <row r="327" spans="1:65" s="2" customFormat="1" ht="48.75">
      <c r="A327" s="34"/>
      <c r="B327" s="35"/>
      <c r="C327" s="36"/>
      <c r="D327" s="199" t="s">
        <v>138</v>
      </c>
      <c r="E327" s="36"/>
      <c r="F327" s="200" t="s">
        <v>308</v>
      </c>
      <c r="G327" s="36"/>
      <c r="H327" s="36"/>
      <c r="I327" s="201"/>
      <c r="J327" s="36"/>
      <c r="K327" s="36"/>
      <c r="L327" s="39"/>
      <c r="M327" s="202"/>
      <c r="N327" s="203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138</v>
      </c>
      <c r="AU327" s="17" t="s">
        <v>90</v>
      </c>
    </row>
    <row r="328" spans="1:65" s="14" customFormat="1" ht="11.25">
      <c r="B328" s="214"/>
      <c r="C328" s="215"/>
      <c r="D328" s="199" t="s">
        <v>140</v>
      </c>
      <c r="E328" s="215"/>
      <c r="F328" s="217" t="s">
        <v>309</v>
      </c>
      <c r="G328" s="215"/>
      <c r="H328" s="218">
        <v>10526.4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140</v>
      </c>
      <c r="AU328" s="224" t="s">
        <v>90</v>
      </c>
      <c r="AV328" s="14" t="s">
        <v>90</v>
      </c>
      <c r="AW328" s="14" t="s">
        <v>4</v>
      </c>
      <c r="AX328" s="14" t="s">
        <v>88</v>
      </c>
      <c r="AY328" s="224" t="s">
        <v>129</v>
      </c>
    </row>
    <row r="329" spans="1:65" s="2" customFormat="1" ht="24">
      <c r="A329" s="34"/>
      <c r="B329" s="35"/>
      <c r="C329" s="186" t="s">
        <v>310</v>
      </c>
      <c r="D329" s="186" t="s">
        <v>131</v>
      </c>
      <c r="E329" s="187" t="s">
        <v>311</v>
      </c>
      <c r="F329" s="188" t="s">
        <v>312</v>
      </c>
      <c r="G329" s="189" t="s">
        <v>313</v>
      </c>
      <c r="H329" s="190">
        <v>1403.52</v>
      </c>
      <c r="I329" s="191"/>
      <c r="J329" s="192">
        <f>ROUND(I329*H329,2)</f>
        <v>0</v>
      </c>
      <c r="K329" s="188" t="s">
        <v>135</v>
      </c>
      <c r="L329" s="39"/>
      <c r="M329" s="193" t="s">
        <v>1</v>
      </c>
      <c r="N329" s="194" t="s">
        <v>45</v>
      </c>
      <c r="O329" s="71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136</v>
      </c>
      <c r="AT329" s="197" t="s">
        <v>131</v>
      </c>
      <c r="AU329" s="197" t="s">
        <v>90</v>
      </c>
      <c r="AY329" s="17" t="s">
        <v>129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88</v>
      </c>
      <c r="BK329" s="198">
        <f>ROUND(I329*H329,2)</f>
        <v>0</v>
      </c>
      <c r="BL329" s="17" t="s">
        <v>136</v>
      </c>
      <c r="BM329" s="197" t="s">
        <v>314</v>
      </c>
    </row>
    <row r="330" spans="1:65" s="2" customFormat="1" ht="29.25">
      <c r="A330" s="34"/>
      <c r="B330" s="35"/>
      <c r="C330" s="36"/>
      <c r="D330" s="199" t="s">
        <v>138</v>
      </c>
      <c r="E330" s="36"/>
      <c r="F330" s="200" t="s">
        <v>315</v>
      </c>
      <c r="G330" s="36"/>
      <c r="H330" s="36"/>
      <c r="I330" s="201"/>
      <c r="J330" s="36"/>
      <c r="K330" s="36"/>
      <c r="L330" s="39"/>
      <c r="M330" s="202"/>
      <c r="N330" s="203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138</v>
      </c>
      <c r="AU330" s="17" t="s">
        <v>90</v>
      </c>
    </row>
    <row r="331" spans="1:65" s="14" customFormat="1" ht="11.25">
      <c r="B331" s="214"/>
      <c r="C331" s="215"/>
      <c r="D331" s="199" t="s">
        <v>140</v>
      </c>
      <c r="E331" s="215"/>
      <c r="F331" s="217" t="s">
        <v>316</v>
      </c>
      <c r="G331" s="215"/>
      <c r="H331" s="218">
        <v>1403.52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140</v>
      </c>
      <c r="AU331" s="224" t="s">
        <v>90</v>
      </c>
      <c r="AV331" s="14" t="s">
        <v>90</v>
      </c>
      <c r="AW331" s="14" t="s">
        <v>4</v>
      </c>
      <c r="AX331" s="14" t="s">
        <v>88</v>
      </c>
      <c r="AY331" s="224" t="s">
        <v>129</v>
      </c>
    </row>
    <row r="332" spans="1:65" s="2" customFormat="1" ht="16.5" customHeight="1">
      <c r="A332" s="34"/>
      <c r="B332" s="35"/>
      <c r="C332" s="186" t="s">
        <v>317</v>
      </c>
      <c r="D332" s="186" t="s">
        <v>131</v>
      </c>
      <c r="E332" s="187" t="s">
        <v>318</v>
      </c>
      <c r="F332" s="188" t="s">
        <v>319</v>
      </c>
      <c r="G332" s="189" t="s">
        <v>271</v>
      </c>
      <c r="H332" s="190">
        <v>701.76</v>
      </c>
      <c r="I332" s="191"/>
      <c r="J332" s="192">
        <f>ROUND(I332*H332,2)</f>
        <v>0</v>
      </c>
      <c r="K332" s="188" t="s">
        <v>135</v>
      </c>
      <c r="L332" s="39"/>
      <c r="M332" s="193" t="s">
        <v>1</v>
      </c>
      <c r="N332" s="194" t="s">
        <v>45</v>
      </c>
      <c r="O332" s="71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7" t="s">
        <v>136</v>
      </c>
      <c r="AT332" s="197" t="s">
        <v>131</v>
      </c>
      <c r="AU332" s="197" t="s">
        <v>90</v>
      </c>
      <c r="AY332" s="17" t="s">
        <v>129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7" t="s">
        <v>88</v>
      </c>
      <c r="BK332" s="198">
        <f>ROUND(I332*H332,2)</f>
        <v>0</v>
      </c>
      <c r="BL332" s="17" t="s">
        <v>136</v>
      </c>
      <c r="BM332" s="197" t="s">
        <v>320</v>
      </c>
    </row>
    <row r="333" spans="1:65" s="2" customFormat="1" ht="19.5">
      <c r="A333" s="34"/>
      <c r="B333" s="35"/>
      <c r="C333" s="36"/>
      <c r="D333" s="199" t="s">
        <v>138</v>
      </c>
      <c r="E333" s="36"/>
      <c r="F333" s="200" t="s">
        <v>321</v>
      </c>
      <c r="G333" s="36"/>
      <c r="H333" s="36"/>
      <c r="I333" s="201"/>
      <c r="J333" s="36"/>
      <c r="K333" s="36"/>
      <c r="L333" s="39"/>
      <c r="M333" s="202"/>
      <c r="N333" s="203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138</v>
      </c>
      <c r="AU333" s="17" t="s">
        <v>90</v>
      </c>
    </row>
    <row r="334" spans="1:65" s="2" customFormat="1" ht="24">
      <c r="A334" s="34"/>
      <c r="B334" s="35"/>
      <c r="C334" s="186" t="s">
        <v>322</v>
      </c>
      <c r="D334" s="186" t="s">
        <v>131</v>
      </c>
      <c r="E334" s="187" t="s">
        <v>323</v>
      </c>
      <c r="F334" s="188" t="s">
        <v>324</v>
      </c>
      <c r="G334" s="189" t="s">
        <v>271</v>
      </c>
      <c r="H334" s="190">
        <v>567.46</v>
      </c>
      <c r="I334" s="191"/>
      <c r="J334" s="192">
        <f>ROUND(I334*H334,2)</f>
        <v>0</v>
      </c>
      <c r="K334" s="188" t="s">
        <v>135</v>
      </c>
      <c r="L334" s="39"/>
      <c r="M334" s="193" t="s">
        <v>1</v>
      </c>
      <c r="N334" s="194" t="s">
        <v>45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136</v>
      </c>
      <c r="AT334" s="197" t="s">
        <v>131</v>
      </c>
      <c r="AU334" s="197" t="s">
        <v>90</v>
      </c>
      <c r="AY334" s="17" t="s">
        <v>129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88</v>
      </c>
      <c r="BK334" s="198">
        <f>ROUND(I334*H334,2)</f>
        <v>0</v>
      </c>
      <c r="BL334" s="17" t="s">
        <v>136</v>
      </c>
      <c r="BM334" s="197" t="s">
        <v>325</v>
      </c>
    </row>
    <row r="335" spans="1:65" s="2" customFormat="1" ht="11.25">
      <c r="A335" s="34"/>
      <c r="B335" s="35"/>
      <c r="C335" s="36"/>
      <c r="D335" s="199" t="s">
        <v>138</v>
      </c>
      <c r="E335" s="36"/>
      <c r="F335" s="200" t="s">
        <v>326</v>
      </c>
      <c r="G335" s="36"/>
      <c r="H335" s="36"/>
      <c r="I335" s="201"/>
      <c r="J335" s="36"/>
      <c r="K335" s="36"/>
      <c r="L335" s="39"/>
      <c r="M335" s="202"/>
      <c r="N335" s="203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138</v>
      </c>
      <c r="AU335" s="17" t="s">
        <v>90</v>
      </c>
    </row>
    <row r="336" spans="1:65" s="13" customFormat="1" ht="11.25">
      <c r="B336" s="204"/>
      <c r="C336" s="205"/>
      <c r="D336" s="199" t="s">
        <v>140</v>
      </c>
      <c r="E336" s="206" t="s">
        <v>1</v>
      </c>
      <c r="F336" s="207" t="s">
        <v>159</v>
      </c>
      <c r="G336" s="205"/>
      <c r="H336" s="206" t="s">
        <v>1</v>
      </c>
      <c r="I336" s="208"/>
      <c r="J336" s="205"/>
      <c r="K336" s="205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140</v>
      </c>
      <c r="AU336" s="213" t="s">
        <v>90</v>
      </c>
      <c r="AV336" s="13" t="s">
        <v>88</v>
      </c>
      <c r="AW336" s="13" t="s">
        <v>36</v>
      </c>
      <c r="AX336" s="13" t="s">
        <v>80</v>
      </c>
      <c r="AY336" s="213" t="s">
        <v>129</v>
      </c>
    </row>
    <row r="337" spans="1:65" s="13" customFormat="1" ht="11.25">
      <c r="B337" s="204"/>
      <c r="C337" s="205"/>
      <c r="D337" s="199" t="s">
        <v>140</v>
      </c>
      <c r="E337" s="206" t="s">
        <v>1</v>
      </c>
      <c r="F337" s="207" t="s">
        <v>280</v>
      </c>
      <c r="G337" s="205"/>
      <c r="H337" s="206" t="s">
        <v>1</v>
      </c>
      <c r="I337" s="208"/>
      <c r="J337" s="205"/>
      <c r="K337" s="205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140</v>
      </c>
      <c r="AU337" s="213" t="s">
        <v>90</v>
      </c>
      <c r="AV337" s="13" t="s">
        <v>88</v>
      </c>
      <c r="AW337" s="13" t="s">
        <v>36</v>
      </c>
      <c r="AX337" s="13" t="s">
        <v>80</v>
      </c>
      <c r="AY337" s="213" t="s">
        <v>129</v>
      </c>
    </row>
    <row r="338" spans="1:65" s="14" customFormat="1" ht="11.25">
      <c r="B338" s="214"/>
      <c r="C338" s="215"/>
      <c r="D338" s="199" t="s">
        <v>140</v>
      </c>
      <c r="E338" s="216" t="s">
        <v>1</v>
      </c>
      <c r="F338" s="217" t="s">
        <v>327</v>
      </c>
      <c r="G338" s="215"/>
      <c r="H338" s="218">
        <v>506.22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140</v>
      </c>
      <c r="AU338" s="224" t="s">
        <v>90</v>
      </c>
      <c r="AV338" s="14" t="s">
        <v>90</v>
      </c>
      <c r="AW338" s="14" t="s">
        <v>36</v>
      </c>
      <c r="AX338" s="14" t="s">
        <v>80</v>
      </c>
      <c r="AY338" s="224" t="s">
        <v>129</v>
      </c>
    </row>
    <row r="339" spans="1:65" s="13" customFormat="1" ht="11.25">
      <c r="B339" s="204"/>
      <c r="C339" s="205"/>
      <c r="D339" s="199" t="s">
        <v>140</v>
      </c>
      <c r="E339" s="206" t="s">
        <v>1</v>
      </c>
      <c r="F339" s="207" t="s">
        <v>164</v>
      </c>
      <c r="G339" s="205"/>
      <c r="H339" s="206" t="s">
        <v>1</v>
      </c>
      <c r="I339" s="208"/>
      <c r="J339" s="205"/>
      <c r="K339" s="205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140</v>
      </c>
      <c r="AU339" s="213" t="s">
        <v>90</v>
      </c>
      <c r="AV339" s="13" t="s">
        <v>88</v>
      </c>
      <c r="AW339" s="13" t="s">
        <v>36</v>
      </c>
      <c r="AX339" s="13" t="s">
        <v>80</v>
      </c>
      <c r="AY339" s="213" t="s">
        <v>129</v>
      </c>
    </row>
    <row r="340" spans="1:65" s="14" customFormat="1" ht="11.25">
      <c r="B340" s="214"/>
      <c r="C340" s="215"/>
      <c r="D340" s="199" t="s">
        <v>140</v>
      </c>
      <c r="E340" s="216" t="s">
        <v>1</v>
      </c>
      <c r="F340" s="217" t="s">
        <v>328</v>
      </c>
      <c r="G340" s="215"/>
      <c r="H340" s="218">
        <v>11.44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140</v>
      </c>
      <c r="AU340" s="224" t="s">
        <v>90</v>
      </c>
      <c r="AV340" s="14" t="s">
        <v>90</v>
      </c>
      <c r="AW340" s="14" t="s">
        <v>36</v>
      </c>
      <c r="AX340" s="14" t="s">
        <v>80</v>
      </c>
      <c r="AY340" s="224" t="s">
        <v>129</v>
      </c>
    </row>
    <row r="341" spans="1:65" s="13" customFormat="1" ht="11.25">
      <c r="B341" s="204"/>
      <c r="C341" s="205"/>
      <c r="D341" s="199" t="s">
        <v>140</v>
      </c>
      <c r="E341" s="206" t="s">
        <v>1</v>
      </c>
      <c r="F341" s="207" t="s">
        <v>142</v>
      </c>
      <c r="G341" s="205"/>
      <c r="H341" s="206" t="s">
        <v>1</v>
      </c>
      <c r="I341" s="208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140</v>
      </c>
      <c r="AU341" s="213" t="s">
        <v>90</v>
      </c>
      <c r="AV341" s="13" t="s">
        <v>88</v>
      </c>
      <c r="AW341" s="13" t="s">
        <v>36</v>
      </c>
      <c r="AX341" s="13" t="s">
        <v>80</v>
      </c>
      <c r="AY341" s="213" t="s">
        <v>129</v>
      </c>
    </row>
    <row r="342" spans="1:65" s="14" customFormat="1" ht="11.25">
      <c r="B342" s="214"/>
      <c r="C342" s="215"/>
      <c r="D342" s="199" t="s">
        <v>140</v>
      </c>
      <c r="E342" s="216" t="s">
        <v>1</v>
      </c>
      <c r="F342" s="217" t="s">
        <v>329</v>
      </c>
      <c r="G342" s="215"/>
      <c r="H342" s="218">
        <v>5.72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140</v>
      </c>
      <c r="AU342" s="224" t="s">
        <v>90</v>
      </c>
      <c r="AV342" s="14" t="s">
        <v>90</v>
      </c>
      <c r="AW342" s="14" t="s">
        <v>36</v>
      </c>
      <c r="AX342" s="14" t="s">
        <v>80</v>
      </c>
      <c r="AY342" s="224" t="s">
        <v>129</v>
      </c>
    </row>
    <row r="343" spans="1:65" s="13" customFormat="1" ht="11.25">
      <c r="B343" s="204"/>
      <c r="C343" s="205"/>
      <c r="D343" s="199" t="s">
        <v>140</v>
      </c>
      <c r="E343" s="206" t="s">
        <v>1</v>
      </c>
      <c r="F343" s="207" t="s">
        <v>167</v>
      </c>
      <c r="G343" s="205"/>
      <c r="H343" s="206" t="s">
        <v>1</v>
      </c>
      <c r="I343" s="208"/>
      <c r="J343" s="205"/>
      <c r="K343" s="205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140</v>
      </c>
      <c r="AU343" s="213" t="s">
        <v>90</v>
      </c>
      <c r="AV343" s="13" t="s">
        <v>88</v>
      </c>
      <c r="AW343" s="13" t="s">
        <v>36</v>
      </c>
      <c r="AX343" s="13" t="s">
        <v>80</v>
      </c>
      <c r="AY343" s="213" t="s">
        <v>129</v>
      </c>
    </row>
    <row r="344" spans="1:65" s="14" customFormat="1" ht="11.25">
      <c r="B344" s="214"/>
      <c r="C344" s="215"/>
      <c r="D344" s="199" t="s">
        <v>140</v>
      </c>
      <c r="E344" s="216" t="s">
        <v>1</v>
      </c>
      <c r="F344" s="217" t="s">
        <v>328</v>
      </c>
      <c r="G344" s="215"/>
      <c r="H344" s="218">
        <v>11.44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140</v>
      </c>
      <c r="AU344" s="224" t="s">
        <v>90</v>
      </c>
      <c r="AV344" s="14" t="s">
        <v>90</v>
      </c>
      <c r="AW344" s="14" t="s">
        <v>36</v>
      </c>
      <c r="AX344" s="14" t="s">
        <v>80</v>
      </c>
      <c r="AY344" s="224" t="s">
        <v>129</v>
      </c>
    </row>
    <row r="345" spans="1:65" s="13" customFormat="1" ht="11.25">
      <c r="B345" s="204"/>
      <c r="C345" s="205"/>
      <c r="D345" s="199" t="s">
        <v>140</v>
      </c>
      <c r="E345" s="206" t="s">
        <v>1</v>
      </c>
      <c r="F345" s="207" t="s">
        <v>168</v>
      </c>
      <c r="G345" s="205"/>
      <c r="H345" s="206" t="s">
        <v>1</v>
      </c>
      <c r="I345" s="208"/>
      <c r="J345" s="205"/>
      <c r="K345" s="205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140</v>
      </c>
      <c r="AU345" s="213" t="s">
        <v>90</v>
      </c>
      <c r="AV345" s="13" t="s">
        <v>88</v>
      </c>
      <c r="AW345" s="13" t="s">
        <v>36</v>
      </c>
      <c r="AX345" s="13" t="s">
        <v>80</v>
      </c>
      <c r="AY345" s="213" t="s">
        <v>129</v>
      </c>
    </row>
    <row r="346" spans="1:65" s="14" customFormat="1" ht="11.25">
      <c r="B346" s="214"/>
      <c r="C346" s="215"/>
      <c r="D346" s="199" t="s">
        <v>140</v>
      </c>
      <c r="E346" s="216" t="s">
        <v>1</v>
      </c>
      <c r="F346" s="217" t="s">
        <v>330</v>
      </c>
      <c r="G346" s="215"/>
      <c r="H346" s="218">
        <v>32.64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140</v>
      </c>
      <c r="AU346" s="224" t="s">
        <v>90</v>
      </c>
      <c r="AV346" s="14" t="s">
        <v>90</v>
      </c>
      <c r="AW346" s="14" t="s">
        <v>36</v>
      </c>
      <c r="AX346" s="14" t="s">
        <v>80</v>
      </c>
      <c r="AY346" s="224" t="s">
        <v>129</v>
      </c>
    </row>
    <row r="347" spans="1:65" s="15" customFormat="1" ht="11.25">
      <c r="B347" s="225"/>
      <c r="C347" s="226"/>
      <c r="D347" s="199" t="s">
        <v>140</v>
      </c>
      <c r="E347" s="227" t="s">
        <v>1</v>
      </c>
      <c r="F347" s="228" t="s">
        <v>144</v>
      </c>
      <c r="G347" s="226"/>
      <c r="H347" s="229">
        <v>567.46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AT347" s="235" t="s">
        <v>140</v>
      </c>
      <c r="AU347" s="235" t="s">
        <v>90</v>
      </c>
      <c r="AV347" s="15" t="s">
        <v>136</v>
      </c>
      <c r="AW347" s="15" t="s">
        <v>36</v>
      </c>
      <c r="AX347" s="15" t="s">
        <v>88</v>
      </c>
      <c r="AY347" s="235" t="s">
        <v>129</v>
      </c>
    </row>
    <row r="348" spans="1:65" s="2" customFormat="1" ht="16.5" customHeight="1">
      <c r="A348" s="34"/>
      <c r="B348" s="35"/>
      <c r="C348" s="236" t="s">
        <v>331</v>
      </c>
      <c r="D348" s="236" t="s">
        <v>332</v>
      </c>
      <c r="E348" s="237" t="s">
        <v>333</v>
      </c>
      <c r="F348" s="238" t="s">
        <v>334</v>
      </c>
      <c r="G348" s="239" t="s">
        <v>313</v>
      </c>
      <c r="H348" s="240">
        <v>1134.92</v>
      </c>
      <c r="I348" s="241"/>
      <c r="J348" s="242">
        <f>ROUND(I348*H348,2)</f>
        <v>0</v>
      </c>
      <c r="K348" s="238" t="s">
        <v>135</v>
      </c>
      <c r="L348" s="243"/>
      <c r="M348" s="244" t="s">
        <v>1</v>
      </c>
      <c r="N348" s="245" t="s">
        <v>45</v>
      </c>
      <c r="O348" s="71"/>
      <c r="P348" s="195">
        <f>O348*H348</f>
        <v>0</v>
      </c>
      <c r="Q348" s="195">
        <v>1</v>
      </c>
      <c r="R348" s="195">
        <f>Q348*H348</f>
        <v>1134.92</v>
      </c>
      <c r="S348" s="195">
        <v>0</v>
      </c>
      <c r="T348" s="196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192</v>
      </c>
      <c r="AT348" s="197" t="s">
        <v>332</v>
      </c>
      <c r="AU348" s="197" t="s">
        <v>90</v>
      </c>
      <c r="AY348" s="17" t="s">
        <v>129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7" t="s">
        <v>88</v>
      </c>
      <c r="BK348" s="198">
        <f>ROUND(I348*H348,2)</f>
        <v>0</v>
      </c>
      <c r="BL348" s="17" t="s">
        <v>136</v>
      </c>
      <c r="BM348" s="197" t="s">
        <v>335</v>
      </c>
    </row>
    <row r="349" spans="1:65" s="2" customFormat="1" ht="11.25">
      <c r="A349" s="34"/>
      <c r="B349" s="35"/>
      <c r="C349" s="36"/>
      <c r="D349" s="199" t="s">
        <v>138</v>
      </c>
      <c r="E349" s="36"/>
      <c r="F349" s="200" t="s">
        <v>334</v>
      </c>
      <c r="G349" s="36"/>
      <c r="H349" s="36"/>
      <c r="I349" s="201"/>
      <c r="J349" s="36"/>
      <c r="K349" s="36"/>
      <c r="L349" s="39"/>
      <c r="M349" s="202"/>
      <c r="N349" s="203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138</v>
      </c>
      <c r="AU349" s="17" t="s">
        <v>90</v>
      </c>
    </row>
    <row r="350" spans="1:65" s="14" customFormat="1" ht="11.25">
      <c r="B350" s="214"/>
      <c r="C350" s="215"/>
      <c r="D350" s="199" t="s">
        <v>140</v>
      </c>
      <c r="E350" s="215"/>
      <c r="F350" s="217" t="s">
        <v>336</v>
      </c>
      <c r="G350" s="215"/>
      <c r="H350" s="218">
        <v>1134.92</v>
      </c>
      <c r="I350" s="219"/>
      <c r="J350" s="215"/>
      <c r="K350" s="215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140</v>
      </c>
      <c r="AU350" s="224" t="s">
        <v>90</v>
      </c>
      <c r="AV350" s="14" t="s">
        <v>90</v>
      </c>
      <c r="AW350" s="14" t="s">
        <v>4</v>
      </c>
      <c r="AX350" s="14" t="s">
        <v>88</v>
      </c>
      <c r="AY350" s="224" t="s">
        <v>129</v>
      </c>
    </row>
    <row r="351" spans="1:65" s="2" customFormat="1" ht="24">
      <c r="A351" s="34"/>
      <c r="B351" s="35"/>
      <c r="C351" s="186" t="s">
        <v>337</v>
      </c>
      <c r="D351" s="186" t="s">
        <v>131</v>
      </c>
      <c r="E351" s="187" t="s">
        <v>338</v>
      </c>
      <c r="F351" s="188" t="s">
        <v>339</v>
      </c>
      <c r="G351" s="189" t="s">
        <v>271</v>
      </c>
      <c r="H351" s="190">
        <v>90.44</v>
      </c>
      <c r="I351" s="191"/>
      <c r="J351" s="192">
        <f>ROUND(I351*H351,2)</f>
        <v>0</v>
      </c>
      <c r="K351" s="188" t="s">
        <v>135</v>
      </c>
      <c r="L351" s="39"/>
      <c r="M351" s="193" t="s">
        <v>1</v>
      </c>
      <c r="N351" s="194" t="s">
        <v>45</v>
      </c>
      <c r="O351" s="71"/>
      <c r="P351" s="195">
        <f>O351*H351</f>
        <v>0</v>
      </c>
      <c r="Q351" s="195">
        <v>0</v>
      </c>
      <c r="R351" s="195">
        <f>Q351*H351</f>
        <v>0</v>
      </c>
      <c r="S351" s="195">
        <v>0</v>
      </c>
      <c r="T351" s="196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136</v>
      </c>
      <c r="AT351" s="197" t="s">
        <v>131</v>
      </c>
      <c r="AU351" s="197" t="s">
        <v>90</v>
      </c>
      <c r="AY351" s="17" t="s">
        <v>129</v>
      </c>
      <c r="BE351" s="198">
        <f>IF(N351="základní",J351,0)</f>
        <v>0</v>
      </c>
      <c r="BF351" s="198">
        <f>IF(N351="snížená",J351,0)</f>
        <v>0</v>
      </c>
      <c r="BG351" s="198">
        <f>IF(N351="zákl. přenesená",J351,0)</f>
        <v>0</v>
      </c>
      <c r="BH351" s="198">
        <f>IF(N351="sníž. přenesená",J351,0)</f>
        <v>0</v>
      </c>
      <c r="BI351" s="198">
        <f>IF(N351="nulová",J351,0)</f>
        <v>0</v>
      </c>
      <c r="BJ351" s="17" t="s">
        <v>88</v>
      </c>
      <c r="BK351" s="198">
        <f>ROUND(I351*H351,2)</f>
        <v>0</v>
      </c>
      <c r="BL351" s="17" t="s">
        <v>136</v>
      </c>
      <c r="BM351" s="197" t="s">
        <v>340</v>
      </c>
    </row>
    <row r="352" spans="1:65" s="2" customFormat="1" ht="39">
      <c r="A352" s="34"/>
      <c r="B352" s="35"/>
      <c r="C352" s="36"/>
      <c r="D352" s="199" t="s">
        <v>138</v>
      </c>
      <c r="E352" s="36"/>
      <c r="F352" s="200" t="s">
        <v>341</v>
      </c>
      <c r="G352" s="36"/>
      <c r="H352" s="36"/>
      <c r="I352" s="201"/>
      <c r="J352" s="36"/>
      <c r="K352" s="36"/>
      <c r="L352" s="39"/>
      <c r="M352" s="202"/>
      <c r="N352" s="203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138</v>
      </c>
      <c r="AU352" s="17" t="s">
        <v>90</v>
      </c>
    </row>
    <row r="353" spans="1:65" s="13" customFormat="1" ht="11.25">
      <c r="B353" s="204"/>
      <c r="C353" s="205"/>
      <c r="D353" s="199" t="s">
        <v>140</v>
      </c>
      <c r="E353" s="206" t="s">
        <v>1</v>
      </c>
      <c r="F353" s="207" t="s">
        <v>159</v>
      </c>
      <c r="G353" s="205"/>
      <c r="H353" s="206" t="s">
        <v>1</v>
      </c>
      <c r="I353" s="208"/>
      <c r="J353" s="205"/>
      <c r="K353" s="205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140</v>
      </c>
      <c r="AU353" s="213" t="s">
        <v>90</v>
      </c>
      <c r="AV353" s="13" t="s">
        <v>88</v>
      </c>
      <c r="AW353" s="13" t="s">
        <v>36</v>
      </c>
      <c r="AX353" s="13" t="s">
        <v>80</v>
      </c>
      <c r="AY353" s="213" t="s">
        <v>129</v>
      </c>
    </row>
    <row r="354" spans="1:65" s="13" customFormat="1" ht="11.25">
      <c r="B354" s="204"/>
      <c r="C354" s="205"/>
      <c r="D354" s="199" t="s">
        <v>140</v>
      </c>
      <c r="E354" s="206" t="s">
        <v>1</v>
      </c>
      <c r="F354" s="207" t="s">
        <v>280</v>
      </c>
      <c r="G354" s="205"/>
      <c r="H354" s="206" t="s">
        <v>1</v>
      </c>
      <c r="I354" s="208"/>
      <c r="J354" s="205"/>
      <c r="K354" s="205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140</v>
      </c>
      <c r="AU354" s="213" t="s">
        <v>90</v>
      </c>
      <c r="AV354" s="13" t="s">
        <v>88</v>
      </c>
      <c r="AW354" s="13" t="s">
        <v>36</v>
      </c>
      <c r="AX354" s="13" t="s">
        <v>80</v>
      </c>
      <c r="AY354" s="213" t="s">
        <v>129</v>
      </c>
    </row>
    <row r="355" spans="1:65" s="14" customFormat="1" ht="11.25">
      <c r="B355" s="214"/>
      <c r="C355" s="215"/>
      <c r="D355" s="199" t="s">
        <v>140</v>
      </c>
      <c r="E355" s="216" t="s">
        <v>1</v>
      </c>
      <c r="F355" s="217" t="s">
        <v>342</v>
      </c>
      <c r="G355" s="215"/>
      <c r="H355" s="218">
        <v>77.88</v>
      </c>
      <c r="I355" s="219"/>
      <c r="J355" s="215"/>
      <c r="K355" s="215"/>
      <c r="L355" s="220"/>
      <c r="M355" s="221"/>
      <c r="N355" s="222"/>
      <c r="O355" s="222"/>
      <c r="P355" s="222"/>
      <c r="Q355" s="222"/>
      <c r="R355" s="222"/>
      <c r="S355" s="222"/>
      <c r="T355" s="223"/>
      <c r="AT355" s="224" t="s">
        <v>140</v>
      </c>
      <c r="AU355" s="224" t="s">
        <v>90</v>
      </c>
      <c r="AV355" s="14" t="s">
        <v>90</v>
      </c>
      <c r="AW355" s="14" t="s">
        <v>36</v>
      </c>
      <c r="AX355" s="14" t="s">
        <v>80</v>
      </c>
      <c r="AY355" s="224" t="s">
        <v>129</v>
      </c>
    </row>
    <row r="356" spans="1:65" s="13" customFormat="1" ht="11.25">
      <c r="B356" s="204"/>
      <c r="C356" s="205"/>
      <c r="D356" s="199" t="s">
        <v>140</v>
      </c>
      <c r="E356" s="206" t="s">
        <v>1</v>
      </c>
      <c r="F356" s="207" t="s">
        <v>164</v>
      </c>
      <c r="G356" s="205"/>
      <c r="H356" s="206" t="s">
        <v>1</v>
      </c>
      <c r="I356" s="208"/>
      <c r="J356" s="205"/>
      <c r="K356" s="205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140</v>
      </c>
      <c r="AU356" s="213" t="s">
        <v>90</v>
      </c>
      <c r="AV356" s="13" t="s">
        <v>88</v>
      </c>
      <c r="AW356" s="13" t="s">
        <v>36</v>
      </c>
      <c r="AX356" s="13" t="s">
        <v>80</v>
      </c>
      <c r="AY356" s="213" t="s">
        <v>129</v>
      </c>
    </row>
    <row r="357" spans="1:65" s="14" customFormat="1" ht="11.25">
      <c r="B357" s="214"/>
      <c r="C357" s="215"/>
      <c r="D357" s="199" t="s">
        <v>140</v>
      </c>
      <c r="E357" s="216" t="s">
        <v>1</v>
      </c>
      <c r="F357" s="217" t="s">
        <v>343</v>
      </c>
      <c r="G357" s="215"/>
      <c r="H357" s="218">
        <v>1.76</v>
      </c>
      <c r="I357" s="219"/>
      <c r="J357" s="215"/>
      <c r="K357" s="215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140</v>
      </c>
      <c r="AU357" s="224" t="s">
        <v>90</v>
      </c>
      <c r="AV357" s="14" t="s">
        <v>90</v>
      </c>
      <c r="AW357" s="14" t="s">
        <v>36</v>
      </c>
      <c r="AX357" s="14" t="s">
        <v>80</v>
      </c>
      <c r="AY357" s="224" t="s">
        <v>129</v>
      </c>
    </row>
    <row r="358" spans="1:65" s="13" customFormat="1" ht="11.25">
      <c r="B358" s="204"/>
      <c r="C358" s="205"/>
      <c r="D358" s="199" t="s">
        <v>140</v>
      </c>
      <c r="E358" s="206" t="s">
        <v>1</v>
      </c>
      <c r="F358" s="207" t="s">
        <v>142</v>
      </c>
      <c r="G358" s="205"/>
      <c r="H358" s="206" t="s">
        <v>1</v>
      </c>
      <c r="I358" s="208"/>
      <c r="J358" s="205"/>
      <c r="K358" s="205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140</v>
      </c>
      <c r="AU358" s="213" t="s">
        <v>90</v>
      </c>
      <c r="AV358" s="13" t="s">
        <v>88</v>
      </c>
      <c r="AW358" s="13" t="s">
        <v>36</v>
      </c>
      <c r="AX358" s="13" t="s">
        <v>80</v>
      </c>
      <c r="AY358" s="213" t="s">
        <v>129</v>
      </c>
    </row>
    <row r="359" spans="1:65" s="14" customFormat="1" ht="11.25">
      <c r="B359" s="214"/>
      <c r="C359" s="215"/>
      <c r="D359" s="199" t="s">
        <v>140</v>
      </c>
      <c r="E359" s="216" t="s">
        <v>1</v>
      </c>
      <c r="F359" s="217" t="s">
        <v>344</v>
      </c>
      <c r="G359" s="215"/>
      <c r="H359" s="218">
        <v>0.88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140</v>
      </c>
      <c r="AU359" s="224" t="s">
        <v>90</v>
      </c>
      <c r="AV359" s="14" t="s">
        <v>90</v>
      </c>
      <c r="AW359" s="14" t="s">
        <v>36</v>
      </c>
      <c r="AX359" s="14" t="s">
        <v>80</v>
      </c>
      <c r="AY359" s="224" t="s">
        <v>129</v>
      </c>
    </row>
    <row r="360" spans="1:65" s="13" customFormat="1" ht="11.25">
      <c r="B360" s="204"/>
      <c r="C360" s="205"/>
      <c r="D360" s="199" t="s">
        <v>140</v>
      </c>
      <c r="E360" s="206" t="s">
        <v>1</v>
      </c>
      <c r="F360" s="207" t="s">
        <v>167</v>
      </c>
      <c r="G360" s="205"/>
      <c r="H360" s="206" t="s">
        <v>1</v>
      </c>
      <c r="I360" s="208"/>
      <c r="J360" s="205"/>
      <c r="K360" s="205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140</v>
      </c>
      <c r="AU360" s="213" t="s">
        <v>90</v>
      </c>
      <c r="AV360" s="13" t="s">
        <v>88</v>
      </c>
      <c r="AW360" s="13" t="s">
        <v>36</v>
      </c>
      <c r="AX360" s="13" t="s">
        <v>80</v>
      </c>
      <c r="AY360" s="213" t="s">
        <v>129</v>
      </c>
    </row>
    <row r="361" spans="1:65" s="14" customFormat="1" ht="11.25">
      <c r="B361" s="214"/>
      <c r="C361" s="215"/>
      <c r="D361" s="199" t="s">
        <v>140</v>
      </c>
      <c r="E361" s="216" t="s">
        <v>1</v>
      </c>
      <c r="F361" s="217" t="s">
        <v>343</v>
      </c>
      <c r="G361" s="215"/>
      <c r="H361" s="218">
        <v>1.76</v>
      </c>
      <c r="I361" s="219"/>
      <c r="J361" s="215"/>
      <c r="K361" s="215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140</v>
      </c>
      <c r="AU361" s="224" t="s">
        <v>90</v>
      </c>
      <c r="AV361" s="14" t="s">
        <v>90</v>
      </c>
      <c r="AW361" s="14" t="s">
        <v>36</v>
      </c>
      <c r="AX361" s="14" t="s">
        <v>80</v>
      </c>
      <c r="AY361" s="224" t="s">
        <v>129</v>
      </c>
    </row>
    <row r="362" spans="1:65" s="13" customFormat="1" ht="11.25">
      <c r="B362" s="204"/>
      <c r="C362" s="205"/>
      <c r="D362" s="199" t="s">
        <v>140</v>
      </c>
      <c r="E362" s="206" t="s">
        <v>1</v>
      </c>
      <c r="F362" s="207" t="s">
        <v>168</v>
      </c>
      <c r="G362" s="205"/>
      <c r="H362" s="206" t="s">
        <v>1</v>
      </c>
      <c r="I362" s="208"/>
      <c r="J362" s="205"/>
      <c r="K362" s="205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140</v>
      </c>
      <c r="AU362" s="213" t="s">
        <v>90</v>
      </c>
      <c r="AV362" s="13" t="s">
        <v>88</v>
      </c>
      <c r="AW362" s="13" t="s">
        <v>36</v>
      </c>
      <c r="AX362" s="13" t="s">
        <v>80</v>
      </c>
      <c r="AY362" s="213" t="s">
        <v>129</v>
      </c>
    </row>
    <row r="363" spans="1:65" s="14" customFormat="1" ht="11.25">
      <c r="B363" s="214"/>
      <c r="C363" s="215"/>
      <c r="D363" s="199" t="s">
        <v>140</v>
      </c>
      <c r="E363" s="216" t="s">
        <v>1</v>
      </c>
      <c r="F363" s="217" t="s">
        <v>345</v>
      </c>
      <c r="G363" s="215"/>
      <c r="H363" s="218">
        <v>8.16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140</v>
      </c>
      <c r="AU363" s="224" t="s">
        <v>90</v>
      </c>
      <c r="AV363" s="14" t="s">
        <v>90</v>
      </c>
      <c r="AW363" s="14" t="s">
        <v>36</v>
      </c>
      <c r="AX363" s="14" t="s">
        <v>80</v>
      </c>
      <c r="AY363" s="224" t="s">
        <v>129</v>
      </c>
    </row>
    <row r="364" spans="1:65" s="15" customFormat="1" ht="11.25">
      <c r="B364" s="225"/>
      <c r="C364" s="226"/>
      <c r="D364" s="199" t="s">
        <v>140</v>
      </c>
      <c r="E364" s="227" t="s">
        <v>1</v>
      </c>
      <c r="F364" s="228" t="s">
        <v>144</v>
      </c>
      <c r="G364" s="226"/>
      <c r="H364" s="229">
        <v>90.44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140</v>
      </c>
      <c r="AU364" s="235" t="s">
        <v>90</v>
      </c>
      <c r="AV364" s="15" t="s">
        <v>136</v>
      </c>
      <c r="AW364" s="15" t="s">
        <v>36</v>
      </c>
      <c r="AX364" s="15" t="s">
        <v>88</v>
      </c>
      <c r="AY364" s="235" t="s">
        <v>129</v>
      </c>
    </row>
    <row r="365" spans="1:65" s="2" customFormat="1" ht="16.5" customHeight="1">
      <c r="A365" s="34"/>
      <c r="B365" s="35"/>
      <c r="C365" s="236" t="s">
        <v>346</v>
      </c>
      <c r="D365" s="236" t="s">
        <v>332</v>
      </c>
      <c r="E365" s="237" t="s">
        <v>347</v>
      </c>
      <c r="F365" s="238" t="s">
        <v>348</v>
      </c>
      <c r="G365" s="239" t="s">
        <v>313</v>
      </c>
      <c r="H365" s="240">
        <v>180.88</v>
      </c>
      <c r="I365" s="241"/>
      <c r="J365" s="242">
        <f>ROUND(I365*H365,2)</f>
        <v>0</v>
      </c>
      <c r="K365" s="238" t="s">
        <v>135</v>
      </c>
      <c r="L365" s="243"/>
      <c r="M365" s="244" t="s">
        <v>1</v>
      </c>
      <c r="N365" s="245" t="s">
        <v>45</v>
      </c>
      <c r="O365" s="71"/>
      <c r="P365" s="195">
        <f>O365*H365</f>
        <v>0</v>
      </c>
      <c r="Q365" s="195">
        <v>1</v>
      </c>
      <c r="R365" s="195">
        <f>Q365*H365</f>
        <v>180.88</v>
      </c>
      <c r="S365" s="195">
        <v>0</v>
      </c>
      <c r="T365" s="196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192</v>
      </c>
      <c r="AT365" s="197" t="s">
        <v>332</v>
      </c>
      <c r="AU365" s="197" t="s">
        <v>90</v>
      </c>
      <c r="AY365" s="17" t="s">
        <v>129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7" t="s">
        <v>88</v>
      </c>
      <c r="BK365" s="198">
        <f>ROUND(I365*H365,2)</f>
        <v>0</v>
      </c>
      <c r="BL365" s="17" t="s">
        <v>136</v>
      </c>
      <c r="BM365" s="197" t="s">
        <v>349</v>
      </c>
    </row>
    <row r="366" spans="1:65" s="2" customFormat="1" ht="11.25">
      <c r="A366" s="34"/>
      <c r="B366" s="35"/>
      <c r="C366" s="36"/>
      <c r="D366" s="199" t="s">
        <v>138</v>
      </c>
      <c r="E366" s="36"/>
      <c r="F366" s="200" t="s">
        <v>348</v>
      </c>
      <c r="G366" s="36"/>
      <c r="H366" s="36"/>
      <c r="I366" s="201"/>
      <c r="J366" s="36"/>
      <c r="K366" s="36"/>
      <c r="L366" s="39"/>
      <c r="M366" s="202"/>
      <c r="N366" s="203"/>
      <c r="O366" s="71"/>
      <c r="P366" s="71"/>
      <c r="Q366" s="71"/>
      <c r="R366" s="71"/>
      <c r="S366" s="71"/>
      <c r="T366" s="72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138</v>
      </c>
      <c r="AU366" s="17" t="s">
        <v>90</v>
      </c>
    </row>
    <row r="367" spans="1:65" s="14" customFormat="1" ht="11.25">
      <c r="B367" s="214"/>
      <c r="C367" s="215"/>
      <c r="D367" s="199" t="s">
        <v>140</v>
      </c>
      <c r="E367" s="215"/>
      <c r="F367" s="217" t="s">
        <v>350</v>
      </c>
      <c r="G367" s="215"/>
      <c r="H367" s="218">
        <v>180.88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140</v>
      </c>
      <c r="AU367" s="224" t="s">
        <v>90</v>
      </c>
      <c r="AV367" s="14" t="s">
        <v>90</v>
      </c>
      <c r="AW367" s="14" t="s">
        <v>4</v>
      </c>
      <c r="AX367" s="14" t="s">
        <v>88</v>
      </c>
      <c r="AY367" s="224" t="s">
        <v>129</v>
      </c>
    </row>
    <row r="368" spans="1:65" s="2" customFormat="1" ht="33" customHeight="1">
      <c r="A368" s="34"/>
      <c r="B368" s="35"/>
      <c r="C368" s="236" t="s">
        <v>351</v>
      </c>
      <c r="D368" s="236" t="s">
        <v>332</v>
      </c>
      <c r="E368" s="237" t="s">
        <v>352</v>
      </c>
      <c r="F368" s="238" t="s">
        <v>353</v>
      </c>
      <c r="G368" s="239" t="s">
        <v>195</v>
      </c>
      <c r="H368" s="240">
        <v>4.5</v>
      </c>
      <c r="I368" s="241"/>
      <c r="J368" s="242">
        <f>ROUND(I368*H368,2)</f>
        <v>0</v>
      </c>
      <c r="K368" s="238" t="s">
        <v>135</v>
      </c>
      <c r="L368" s="243"/>
      <c r="M368" s="244" t="s">
        <v>1</v>
      </c>
      <c r="N368" s="245" t="s">
        <v>45</v>
      </c>
      <c r="O368" s="71"/>
      <c r="P368" s="195">
        <f>O368*H368</f>
        <v>0</v>
      </c>
      <c r="Q368" s="195">
        <v>6.8999999999999997E-4</v>
      </c>
      <c r="R368" s="195">
        <f>Q368*H368</f>
        <v>3.1049999999999997E-3</v>
      </c>
      <c r="S368" s="195">
        <v>0</v>
      </c>
      <c r="T368" s="196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7" t="s">
        <v>192</v>
      </c>
      <c r="AT368" s="197" t="s">
        <v>332</v>
      </c>
      <c r="AU368" s="197" t="s">
        <v>90</v>
      </c>
      <c r="AY368" s="17" t="s">
        <v>129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7" t="s">
        <v>88</v>
      </c>
      <c r="BK368" s="198">
        <f>ROUND(I368*H368,2)</f>
        <v>0</v>
      </c>
      <c r="BL368" s="17" t="s">
        <v>136</v>
      </c>
      <c r="BM368" s="197" t="s">
        <v>354</v>
      </c>
    </row>
    <row r="369" spans="1:65" s="2" customFormat="1" ht="19.5">
      <c r="A369" s="34"/>
      <c r="B369" s="35"/>
      <c r="C369" s="36"/>
      <c r="D369" s="199" t="s">
        <v>138</v>
      </c>
      <c r="E369" s="36"/>
      <c r="F369" s="200" t="s">
        <v>353</v>
      </c>
      <c r="G369" s="36"/>
      <c r="H369" s="36"/>
      <c r="I369" s="201"/>
      <c r="J369" s="36"/>
      <c r="K369" s="36"/>
      <c r="L369" s="39"/>
      <c r="M369" s="202"/>
      <c r="N369" s="203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138</v>
      </c>
      <c r="AU369" s="17" t="s">
        <v>90</v>
      </c>
    </row>
    <row r="370" spans="1:65" s="13" customFormat="1" ht="11.25">
      <c r="B370" s="204"/>
      <c r="C370" s="205"/>
      <c r="D370" s="199" t="s">
        <v>140</v>
      </c>
      <c r="E370" s="206" t="s">
        <v>1</v>
      </c>
      <c r="F370" s="207" t="s">
        <v>355</v>
      </c>
      <c r="G370" s="205"/>
      <c r="H370" s="206" t="s">
        <v>1</v>
      </c>
      <c r="I370" s="208"/>
      <c r="J370" s="205"/>
      <c r="K370" s="205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140</v>
      </c>
      <c r="AU370" s="213" t="s">
        <v>90</v>
      </c>
      <c r="AV370" s="13" t="s">
        <v>88</v>
      </c>
      <c r="AW370" s="13" t="s">
        <v>36</v>
      </c>
      <c r="AX370" s="13" t="s">
        <v>80</v>
      </c>
      <c r="AY370" s="213" t="s">
        <v>129</v>
      </c>
    </row>
    <row r="371" spans="1:65" s="13" customFormat="1" ht="11.25">
      <c r="B371" s="204"/>
      <c r="C371" s="205"/>
      <c r="D371" s="199" t="s">
        <v>140</v>
      </c>
      <c r="E371" s="206" t="s">
        <v>1</v>
      </c>
      <c r="F371" s="207" t="s">
        <v>280</v>
      </c>
      <c r="G371" s="205"/>
      <c r="H371" s="206" t="s">
        <v>1</v>
      </c>
      <c r="I371" s="208"/>
      <c r="J371" s="205"/>
      <c r="K371" s="205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140</v>
      </c>
      <c r="AU371" s="213" t="s">
        <v>90</v>
      </c>
      <c r="AV371" s="13" t="s">
        <v>88</v>
      </c>
      <c r="AW371" s="13" t="s">
        <v>36</v>
      </c>
      <c r="AX371" s="13" t="s">
        <v>80</v>
      </c>
      <c r="AY371" s="213" t="s">
        <v>129</v>
      </c>
    </row>
    <row r="372" spans="1:65" s="14" customFormat="1" ht="11.25">
      <c r="B372" s="214"/>
      <c r="C372" s="215"/>
      <c r="D372" s="199" t="s">
        <v>140</v>
      </c>
      <c r="E372" s="216" t="s">
        <v>1</v>
      </c>
      <c r="F372" s="217" t="s">
        <v>356</v>
      </c>
      <c r="G372" s="215"/>
      <c r="H372" s="218">
        <v>4.5</v>
      </c>
      <c r="I372" s="219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140</v>
      </c>
      <c r="AU372" s="224" t="s">
        <v>90</v>
      </c>
      <c r="AV372" s="14" t="s">
        <v>90</v>
      </c>
      <c r="AW372" s="14" t="s">
        <v>36</v>
      </c>
      <c r="AX372" s="14" t="s">
        <v>80</v>
      </c>
      <c r="AY372" s="224" t="s">
        <v>129</v>
      </c>
    </row>
    <row r="373" spans="1:65" s="15" customFormat="1" ht="11.25">
      <c r="B373" s="225"/>
      <c r="C373" s="226"/>
      <c r="D373" s="199" t="s">
        <v>140</v>
      </c>
      <c r="E373" s="227" t="s">
        <v>1</v>
      </c>
      <c r="F373" s="228" t="s">
        <v>144</v>
      </c>
      <c r="G373" s="226"/>
      <c r="H373" s="229">
        <v>4.5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AT373" s="235" t="s">
        <v>140</v>
      </c>
      <c r="AU373" s="235" t="s">
        <v>90</v>
      </c>
      <c r="AV373" s="15" t="s">
        <v>136</v>
      </c>
      <c r="AW373" s="15" t="s">
        <v>36</v>
      </c>
      <c r="AX373" s="15" t="s">
        <v>88</v>
      </c>
      <c r="AY373" s="235" t="s">
        <v>129</v>
      </c>
    </row>
    <row r="374" spans="1:65" s="12" customFormat="1" ht="22.9" customHeight="1">
      <c r="B374" s="170"/>
      <c r="C374" s="171"/>
      <c r="D374" s="172" t="s">
        <v>79</v>
      </c>
      <c r="E374" s="184" t="s">
        <v>136</v>
      </c>
      <c r="F374" s="184" t="s">
        <v>357</v>
      </c>
      <c r="G374" s="171"/>
      <c r="H374" s="171"/>
      <c r="I374" s="174"/>
      <c r="J374" s="185">
        <f>BK374</f>
        <v>0</v>
      </c>
      <c r="K374" s="171"/>
      <c r="L374" s="176"/>
      <c r="M374" s="177"/>
      <c r="N374" s="178"/>
      <c r="O374" s="178"/>
      <c r="P374" s="179">
        <f>SUM(P375:P404)</f>
        <v>0</v>
      </c>
      <c r="Q374" s="178"/>
      <c r="R374" s="179">
        <f>SUM(R375:R404)</f>
        <v>83.002197119999991</v>
      </c>
      <c r="S374" s="178"/>
      <c r="T374" s="180">
        <f>SUM(T375:T404)</f>
        <v>0</v>
      </c>
      <c r="AR374" s="181" t="s">
        <v>88</v>
      </c>
      <c r="AT374" s="182" t="s">
        <v>79</v>
      </c>
      <c r="AU374" s="182" t="s">
        <v>88</v>
      </c>
      <c r="AY374" s="181" t="s">
        <v>129</v>
      </c>
      <c r="BK374" s="183">
        <f>SUM(BK375:BK404)</f>
        <v>0</v>
      </c>
    </row>
    <row r="375" spans="1:65" s="2" customFormat="1" ht="16.5" customHeight="1">
      <c r="A375" s="34"/>
      <c r="B375" s="35"/>
      <c r="C375" s="186" t="s">
        <v>358</v>
      </c>
      <c r="D375" s="186" t="s">
        <v>131</v>
      </c>
      <c r="E375" s="187" t="s">
        <v>359</v>
      </c>
      <c r="F375" s="188" t="s">
        <v>360</v>
      </c>
      <c r="G375" s="189" t="s">
        <v>271</v>
      </c>
      <c r="H375" s="190">
        <v>43.86</v>
      </c>
      <c r="I375" s="191"/>
      <c r="J375" s="192">
        <f>ROUND(I375*H375,2)</f>
        <v>0</v>
      </c>
      <c r="K375" s="188" t="s">
        <v>135</v>
      </c>
      <c r="L375" s="39"/>
      <c r="M375" s="193" t="s">
        <v>1</v>
      </c>
      <c r="N375" s="194" t="s">
        <v>45</v>
      </c>
      <c r="O375" s="71"/>
      <c r="P375" s="195">
        <f>O375*H375</f>
        <v>0</v>
      </c>
      <c r="Q375" s="195">
        <v>1.8907700000000001</v>
      </c>
      <c r="R375" s="195">
        <f>Q375*H375</f>
        <v>82.929172199999996</v>
      </c>
      <c r="S375" s="195">
        <v>0</v>
      </c>
      <c r="T375" s="196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7" t="s">
        <v>136</v>
      </c>
      <c r="AT375" s="197" t="s">
        <v>131</v>
      </c>
      <c r="AU375" s="197" t="s">
        <v>90</v>
      </c>
      <c r="AY375" s="17" t="s">
        <v>129</v>
      </c>
      <c r="BE375" s="198">
        <f>IF(N375="základní",J375,0)</f>
        <v>0</v>
      </c>
      <c r="BF375" s="198">
        <f>IF(N375="snížená",J375,0)</f>
        <v>0</v>
      </c>
      <c r="BG375" s="198">
        <f>IF(N375="zákl. přenesená",J375,0)</f>
        <v>0</v>
      </c>
      <c r="BH375" s="198">
        <f>IF(N375="sníž. přenesená",J375,0)</f>
        <v>0</v>
      </c>
      <c r="BI375" s="198">
        <f>IF(N375="nulová",J375,0)</f>
        <v>0</v>
      </c>
      <c r="BJ375" s="17" t="s">
        <v>88</v>
      </c>
      <c r="BK375" s="198">
        <f>ROUND(I375*H375,2)</f>
        <v>0</v>
      </c>
      <c r="BL375" s="17" t="s">
        <v>136</v>
      </c>
      <c r="BM375" s="197" t="s">
        <v>361</v>
      </c>
    </row>
    <row r="376" spans="1:65" s="2" customFormat="1" ht="11.25">
      <c r="A376" s="34"/>
      <c r="B376" s="35"/>
      <c r="C376" s="36"/>
      <c r="D376" s="199" t="s">
        <v>138</v>
      </c>
      <c r="E376" s="36"/>
      <c r="F376" s="200" t="s">
        <v>360</v>
      </c>
      <c r="G376" s="36"/>
      <c r="H376" s="36"/>
      <c r="I376" s="201"/>
      <c r="J376" s="36"/>
      <c r="K376" s="36"/>
      <c r="L376" s="39"/>
      <c r="M376" s="202"/>
      <c r="N376" s="203"/>
      <c r="O376" s="71"/>
      <c r="P376" s="71"/>
      <c r="Q376" s="71"/>
      <c r="R376" s="71"/>
      <c r="S376" s="71"/>
      <c r="T376" s="72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138</v>
      </c>
      <c r="AU376" s="17" t="s">
        <v>90</v>
      </c>
    </row>
    <row r="377" spans="1:65" s="13" customFormat="1" ht="11.25">
      <c r="B377" s="204"/>
      <c r="C377" s="205"/>
      <c r="D377" s="199" t="s">
        <v>140</v>
      </c>
      <c r="E377" s="206" t="s">
        <v>1</v>
      </c>
      <c r="F377" s="207" t="s">
        <v>159</v>
      </c>
      <c r="G377" s="205"/>
      <c r="H377" s="206" t="s">
        <v>1</v>
      </c>
      <c r="I377" s="208"/>
      <c r="J377" s="205"/>
      <c r="K377" s="205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140</v>
      </c>
      <c r="AU377" s="213" t="s">
        <v>90</v>
      </c>
      <c r="AV377" s="13" t="s">
        <v>88</v>
      </c>
      <c r="AW377" s="13" t="s">
        <v>36</v>
      </c>
      <c r="AX377" s="13" t="s">
        <v>80</v>
      </c>
      <c r="AY377" s="213" t="s">
        <v>129</v>
      </c>
    </row>
    <row r="378" spans="1:65" s="13" customFormat="1" ht="11.25">
      <c r="B378" s="204"/>
      <c r="C378" s="205"/>
      <c r="D378" s="199" t="s">
        <v>140</v>
      </c>
      <c r="E378" s="206" t="s">
        <v>1</v>
      </c>
      <c r="F378" s="207" t="s">
        <v>280</v>
      </c>
      <c r="G378" s="205"/>
      <c r="H378" s="206" t="s">
        <v>1</v>
      </c>
      <c r="I378" s="208"/>
      <c r="J378" s="205"/>
      <c r="K378" s="205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140</v>
      </c>
      <c r="AU378" s="213" t="s">
        <v>90</v>
      </c>
      <c r="AV378" s="13" t="s">
        <v>88</v>
      </c>
      <c r="AW378" s="13" t="s">
        <v>36</v>
      </c>
      <c r="AX378" s="13" t="s">
        <v>80</v>
      </c>
      <c r="AY378" s="213" t="s">
        <v>129</v>
      </c>
    </row>
    <row r="379" spans="1:65" s="14" customFormat="1" ht="11.25">
      <c r="B379" s="214"/>
      <c r="C379" s="215"/>
      <c r="D379" s="199" t="s">
        <v>140</v>
      </c>
      <c r="E379" s="216" t="s">
        <v>1</v>
      </c>
      <c r="F379" s="217" t="s">
        <v>362</v>
      </c>
      <c r="G379" s="215"/>
      <c r="H379" s="218">
        <v>38.94</v>
      </c>
      <c r="I379" s="219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AT379" s="224" t="s">
        <v>140</v>
      </c>
      <c r="AU379" s="224" t="s">
        <v>90</v>
      </c>
      <c r="AV379" s="14" t="s">
        <v>90</v>
      </c>
      <c r="AW379" s="14" t="s">
        <v>36</v>
      </c>
      <c r="AX379" s="14" t="s">
        <v>80</v>
      </c>
      <c r="AY379" s="224" t="s">
        <v>129</v>
      </c>
    </row>
    <row r="380" spans="1:65" s="13" customFormat="1" ht="11.25">
      <c r="B380" s="204"/>
      <c r="C380" s="205"/>
      <c r="D380" s="199" t="s">
        <v>140</v>
      </c>
      <c r="E380" s="206" t="s">
        <v>1</v>
      </c>
      <c r="F380" s="207" t="s">
        <v>164</v>
      </c>
      <c r="G380" s="205"/>
      <c r="H380" s="206" t="s">
        <v>1</v>
      </c>
      <c r="I380" s="208"/>
      <c r="J380" s="205"/>
      <c r="K380" s="205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140</v>
      </c>
      <c r="AU380" s="213" t="s">
        <v>90</v>
      </c>
      <c r="AV380" s="13" t="s">
        <v>88</v>
      </c>
      <c r="AW380" s="13" t="s">
        <v>36</v>
      </c>
      <c r="AX380" s="13" t="s">
        <v>80</v>
      </c>
      <c r="AY380" s="213" t="s">
        <v>129</v>
      </c>
    </row>
    <row r="381" spans="1:65" s="14" customFormat="1" ht="11.25">
      <c r="B381" s="214"/>
      <c r="C381" s="215"/>
      <c r="D381" s="199" t="s">
        <v>140</v>
      </c>
      <c r="E381" s="216" t="s">
        <v>1</v>
      </c>
      <c r="F381" s="217" t="s">
        <v>363</v>
      </c>
      <c r="G381" s="215"/>
      <c r="H381" s="218">
        <v>0.88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140</v>
      </c>
      <c r="AU381" s="224" t="s">
        <v>90</v>
      </c>
      <c r="AV381" s="14" t="s">
        <v>90</v>
      </c>
      <c r="AW381" s="14" t="s">
        <v>36</v>
      </c>
      <c r="AX381" s="14" t="s">
        <v>80</v>
      </c>
      <c r="AY381" s="224" t="s">
        <v>129</v>
      </c>
    </row>
    <row r="382" spans="1:65" s="13" customFormat="1" ht="11.25">
      <c r="B382" s="204"/>
      <c r="C382" s="205"/>
      <c r="D382" s="199" t="s">
        <v>140</v>
      </c>
      <c r="E382" s="206" t="s">
        <v>1</v>
      </c>
      <c r="F382" s="207" t="s">
        <v>142</v>
      </c>
      <c r="G382" s="205"/>
      <c r="H382" s="206" t="s">
        <v>1</v>
      </c>
      <c r="I382" s="208"/>
      <c r="J382" s="205"/>
      <c r="K382" s="205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140</v>
      </c>
      <c r="AU382" s="213" t="s">
        <v>90</v>
      </c>
      <c r="AV382" s="13" t="s">
        <v>88</v>
      </c>
      <c r="AW382" s="13" t="s">
        <v>36</v>
      </c>
      <c r="AX382" s="13" t="s">
        <v>80</v>
      </c>
      <c r="AY382" s="213" t="s">
        <v>129</v>
      </c>
    </row>
    <row r="383" spans="1:65" s="14" customFormat="1" ht="11.25">
      <c r="B383" s="214"/>
      <c r="C383" s="215"/>
      <c r="D383" s="199" t="s">
        <v>140</v>
      </c>
      <c r="E383" s="216" t="s">
        <v>1</v>
      </c>
      <c r="F383" s="217" t="s">
        <v>364</v>
      </c>
      <c r="G383" s="215"/>
      <c r="H383" s="218">
        <v>0.44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140</v>
      </c>
      <c r="AU383" s="224" t="s">
        <v>90</v>
      </c>
      <c r="AV383" s="14" t="s">
        <v>90</v>
      </c>
      <c r="AW383" s="14" t="s">
        <v>36</v>
      </c>
      <c r="AX383" s="14" t="s">
        <v>80</v>
      </c>
      <c r="AY383" s="224" t="s">
        <v>129</v>
      </c>
    </row>
    <row r="384" spans="1:65" s="13" customFormat="1" ht="11.25">
      <c r="B384" s="204"/>
      <c r="C384" s="205"/>
      <c r="D384" s="199" t="s">
        <v>140</v>
      </c>
      <c r="E384" s="206" t="s">
        <v>1</v>
      </c>
      <c r="F384" s="207" t="s">
        <v>167</v>
      </c>
      <c r="G384" s="205"/>
      <c r="H384" s="206" t="s">
        <v>1</v>
      </c>
      <c r="I384" s="208"/>
      <c r="J384" s="205"/>
      <c r="K384" s="205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140</v>
      </c>
      <c r="AU384" s="213" t="s">
        <v>90</v>
      </c>
      <c r="AV384" s="13" t="s">
        <v>88</v>
      </c>
      <c r="AW384" s="13" t="s">
        <v>36</v>
      </c>
      <c r="AX384" s="13" t="s">
        <v>80</v>
      </c>
      <c r="AY384" s="213" t="s">
        <v>129</v>
      </c>
    </row>
    <row r="385" spans="1:65" s="14" customFormat="1" ht="11.25">
      <c r="B385" s="214"/>
      <c r="C385" s="215"/>
      <c r="D385" s="199" t="s">
        <v>140</v>
      </c>
      <c r="E385" s="216" t="s">
        <v>1</v>
      </c>
      <c r="F385" s="217" t="s">
        <v>363</v>
      </c>
      <c r="G385" s="215"/>
      <c r="H385" s="218">
        <v>0.88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140</v>
      </c>
      <c r="AU385" s="224" t="s">
        <v>90</v>
      </c>
      <c r="AV385" s="14" t="s">
        <v>90</v>
      </c>
      <c r="AW385" s="14" t="s">
        <v>36</v>
      </c>
      <c r="AX385" s="14" t="s">
        <v>80</v>
      </c>
      <c r="AY385" s="224" t="s">
        <v>129</v>
      </c>
    </row>
    <row r="386" spans="1:65" s="13" customFormat="1" ht="11.25">
      <c r="B386" s="204"/>
      <c r="C386" s="205"/>
      <c r="D386" s="199" t="s">
        <v>140</v>
      </c>
      <c r="E386" s="206" t="s">
        <v>1</v>
      </c>
      <c r="F386" s="207" t="s">
        <v>168</v>
      </c>
      <c r="G386" s="205"/>
      <c r="H386" s="206" t="s">
        <v>1</v>
      </c>
      <c r="I386" s="208"/>
      <c r="J386" s="205"/>
      <c r="K386" s="205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140</v>
      </c>
      <c r="AU386" s="213" t="s">
        <v>90</v>
      </c>
      <c r="AV386" s="13" t="s">
        <v>88</v>
      </c>
      <c r="AW386" s="13" t="s">
        <v>36</v>
      </c>
      <c r="AX386" s="13" t="s">
        <v>80</v>
      </c>
      <c r="AY386" s="213" t="s">
        <v>129</v>
      </c>
    </row>
    <row r="387" spans="1:65" s="14" customFormat="1" ht="11.25">
      <c r="B387" s="214"/>
      <c r="C387" s="215"/>
      <c r="D387" s="199" t="s">
        <v>140</v>
      </c>
      <c r="E387" s="216" t="s">
        <v>1</v>
      </c>
      <c r="F387" s="217" t="s">
        <v>365</v>
      </c>
      <c r="G387" s="215"/>
      <c r="H387" s="218">
        <v>2.72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140</v>
      </c>
      <c r="AU387" s="224" t="s">
        <v>90</v>
      </c>
      <c r="AV387" s="14" t="s">
        <v>90</v>
      </c>
      <c r="AW387" s="14" t="s">
        <v>36</v>
      </c>
      <c r="AX387" s="14" t="s">
        <v>80</v>
      </c>
      <c r="AY387" s="224" t="s">
        <v>129</v>
      </c>
    </row>
    <row r="388" spans="1:65" s="15" customFormat="1" ht="11.25">
      <c r="B388" s="225"/>
      <c r="C388" s="226"/>
      <c r="D388" s="199" t="s">
        <v>140</v>
      </c>
      <c r="E388" s="227" t="s">
        <v>1</v>
      </c>
      <c r="F388" s="228" t="s">
        <v>144</v>
      </c>
      <c r="G388" s="226"/>
      <c r="H388" s="229">
        <v>43.86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AT388" s="235" t="s">
        <v>140</v>
      </c>
      <c r="AU388" s="235" t="s">
        <v>90</v>
      </c>
      <c r="AV388" s="15" t="s">
        <v>136</v>
      </c>
      <c r="AW388" s="15" t="s">
        <v>36</v>
      </c>
      <c r="AX388" s="15" t="s">
        <v>88</v>
      </c>
      <c r="AY388" s="235" t="s">
        <v>129</v>
      </c>
    </row>
    <row r="389" spans="1:65" s="2" customFormat="1" ht="24">
      <c r="A389" s="34"/>
      <c r="B389" s="35"/>
      <c r="C389" s="186" t="s">
        <v>366</v>
      </c>
      <c r="D389" s="186" t="s">
        <v>131</v>
      </c>
      <c r="E389" s="187" t="s">
        <v>367</v>
      </c>
      <c r="F389" s="188" t="s">
        <v>368</v>
      </c>
      <c r="G389" s="189" t="s">
        <v>271</v>
      </c>
      <c r="H389" s="190">
        <v>0.372</v>
      </c>
      <c r="I389" s="191"/>
      <c r="J389" s="192">
        <f>ROUND(I389*H389,2)</f>
        <v>0</v>
      </c>
      <c r="K389" s="188" t="s">
        <v>135</v>
      </c>
      <c r="L389" s="39"/>
      <c r="M389" s="193" t="s">
        <v>1</v>
      </c>
      <c r="N389" s="194" t="s">
        <v>45</v>
      </c>
      <c r="O389" s="71"/>
      <c r="P389" s="195">
        <f>O389*H389</f>
        <v>0</v>
      </c>
      <c r="Q389" s="195">
        <v>0</v>
      </c>
      <c r="R389" s="195">
        <f>Q389*H389</f>
        <v>0</v>
      </c>
      <c r="S389" s="195">
        <v>0</v>
      </c>
      <c r="T389" s="196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7" t="s">
        <v>136</v>
      </c>
      <c r="AT389" s="197" t="s">
        <v>131</v>
      </c>
      <c r="AU389" s="197" t="s">
        <v>90</v>
      </c>
      <c r="AY389" s="17" t="s">
        <v>129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7" t="s">
        <v>88</v>
      </c>
      <c r="BK389" s="198">
        <f>ROUND(I389*H389,2)</f>
        <v>0</v>
      </c>
      <c r="BL389" s="17" t="s">
        <v>136</v>
      </c>
      <c r="BM389" s="197" t="s">
        <v>369</v>
      </c>
    </row>
    <row r="390" spans="1:65" s="2" customFormat="1" ht="19.5">
      <c r="A390" s="34"/>
      <c r="B390" s="35"/>
      <c r="C390" s="36"/>
      <c r="D390" s="199" t="s">
        <v>138</v>
      </c>
      <c r="E390" s="36"/>
      <c r="F390" s="200" t="s">
        <v>370</v>
      </c>
      <c r="G390" s="36"/>
      <c r="H390" s="36"/>
      <c r="I390" s="201"/>
      <c r="J390" s="36"/>
      <c r="K390" s="36"/>
      <c r="L390" s="39"/>
      <c r="M390" s="202"/>
      <c r="N390" s="203"/>
      <c r="O390" s="71"/>
      <c r="P390" s="71"/>
      <c r="Q390" s="71"/>
      <c r="R390" s="71"/>
      <c r="S390" s="71"/>
      <c r="T390" s="72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138</v>
      </c>
      <c r="AU390" s="17" t="s">
        <v>90</v>
      </c>
    </row>
    <row r="391" spans="1:65" s="13" customFormat="1" ht="11.25">
      <c r="B391" s="204"/>
      <c r="C391" s="205"/>
      <c r="D391" s="199" t="s">
        <v>140</v>
      </c>
      <c r="E391" s="206" t="s">
        <v>1</v>
      </c>
      <c r="F391" s="207" t="s">
        <v>371</v>
      </c>
      <c r="G391" s="205"/>
      <c r="H391" s="206" t="s">
        <v>1</v>
      </c>
      <c r="I391" s="208"/>
      <c r="J391" s="205"/>
      <c r="K391" s="205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140</v>
      </c>
      <c r="AU391" s="213" t="s">
        <v>90</v>
      </c>
      <c r="AV391" s="13" t="s">
        <v>88</v>
      </c>
      <c r="AW391" s="13" t="s">
        <v>36</v>
      </c>
      <c r="AX391" s="13" t="s">
        <v>80</v>
      </c>
      <c r="AY391" s="213" t="s">
        <v>129</v>
      </c>
    </row>
    <row r="392" spans="1:65" s="13" customFormat="1" ht="11.25">
      <c r="B392" s="204"/>
      <c r="C392" s="205"/>
      <c r="D392" s="199" t="s">
        <v>140</v>
      </c>
      <c r="E392" s="206" t="s">
        <v>1</v>
      </c>
      <c r="F392" s="207" t="s">
        <v>372</v>
      </c>
      <c r="G392" s="205"/>
      <c r="H392" s="206" t="s">
        <v>1</v>
      </c>
      <c r="I392" s="208"/>
      <c r="J392" s="205"/>
      <c r="K392" s="205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140</v>
      </c>
      <c r="AU392" s="213" t="s">
        <v>90</v>
      </c>
      <c r="AV392" s="13" t="s">
        <v>88</v>
      </c>
      <c r="AW392" s="13" t="s">
        <v>36</v>
      </c>
      <c r="AX392" s="13" t="s">
        <v>80</v>
      </c>
      <c r="AY392" s="213" t="s">
        <v>129</v>
      </c>
    </row>
    <row r="393" spans="1:65" s="14" customFormat="1" ht="11.25">
      <c r="B393" s="214"/>
      <c r="C393" s="215"/>
      <c r="D393" s="199" t="s">
        <v>140</v>
      </c>
      <c r="E393" s="216" t="s">
        <v>1</v>
      </c>
      <c r="F393" s="217" t="s">
        <v>373</v>
      </c>
      <c r="G393" s="215"/>
      <c r="H393" s="218">
        <v>0.33400000000000002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140</v>
      </c>
      <c r="AU393" s="224" t="s">
        <v>90</v>
      </c>
      <c r="AV393" s="14" t="s">
        <v>90</v>
      </c>
      <c r="AW393" s="14" t="s">
        <v>36</v>
      </c>
      <c r="AX393" s="14" t="s">
        <v>80</v>
      </c>
      <c r="AY393" s="224" t="s">
        <v>129</v>
      </c>
    </row>
    <row r="394" spans="1:65" s="13" customFormat="1" ht="11.25">
      <c r="B394" s="204"/>
      <c r="C394" s="205"/>
      <c r="D394" s="199" t="s">
        <v>140</v>
      </c>
      <c r="E394" s="206" t="s">
        <v>1</v>
      </c>
      <c r="F394" s="207" t="s">
        <v>374</v>
      </c>
      <c r="G394" s="205"/>
      <c r="H394" s="206" t="s">
        <v>1</v>
      </c>
      <c r="I394" s="208"/>
      <c r="J394" s="205"/>
      <c r="K394" s="205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140</v>
      </c>
      <c r="AU394" s="213" t="s">
        <v>90</v>
      </c>
      <c r="AV394" s="13" t="s">
        <v>88</v>
      </c>
      <c r="AW394" s="13" t="s">
        <v>36</v>
      </c>
      <c r="AX394" s="13" t="s">
        <v>80</v>
      </c>
      <c r="AY394" s="213" t="s">
        <v>129</v>
      </c>
    </row>
    <row r="395" spans="1:65" s="14" customFormat="1" ht="11.25">
      <c r="B395" s="214"/>
      <c r="C395" s="215"/>
      <c r="D395" s="199" t="s">
        <v>140</v>
      </c>
      <c r="E395" s="216" t="s">
        <v>1</v>
      </c>
      <c r="F395" s="217" t="s">
        <v>375</v>
      </c>
      <c r="G395" s="215"/>
      <c r="H395" s="218">
        <v>3.7999999999999999E-2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140</v>
      </c>
      <c r="AU395" s="224" t="s">
        <v>90</v>
      </c>
      <c r="AV395" s="14" t="s">
        <v>90</v>
      </c>
      <c r="AW395" s="14" t="s">
        <v>36</v>
      </c>
      <c r="AX395" s="14" t="s">
        <v>80</v>
      </c>
      <c r="AY395" s="224" t="s">
        <v>129</v>
      </c>
    </row>
    <row r="396" spans="1:65" s="15" customFormat="1" ht="11.25">
      <c r="B396" s="225"/>
      <c r="C396" s="226"/>
      <c r="D396" s="199" t="s">
        <v>140</v>
      </c>
      <c r="E396" s="227" t="s">
        <v>1</v>
      </c>
      <c r="F396" s="228" t="s">
        <v>144</v>
      </c>
      <c r="G396" s="226"/>
      <c r="H396" s="229">
        <v>0.372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AT396" s="235" t="s">
        <v>140</v>
      </c>
      <c r="AU396" s="235" t="s">
        <v>90</v>
      </c>
      <c r="AV396" s="15" t="s">
        <v>136</v>
      </c>
      <c r="AW396" s="15" t="s">
        <v>36</v>
      </c>
      <c r="AX396" s="15" t="s">
        <v>88</v>
      </c>
      <c r="AY396" s="235" t="s">
        <v>129</v>
      </c>
    </row>
    <row r="397" spans="1:65" s="2" customFormat="1" ht="16.5" customHeight="1">
      <c r="A397" s="34"/>
      <c r="B397" s="35"/>
      <c r="C397" s="186" t="s">
        <v>376</v>
      </c>
      <c r="D397" s="186" t="s">
        <v>131</v>
      </c>
      <c r="E397" s="187" t="s">
        <v>377</v>
      </c>
      <c r="F397" s="188" t="s">
        <v>378</v>
      </c>
      <c r="G397" s="189" t="s">
        <v>134</v>
      </c>
      <c r="H397" s="190">
        <v>11.428000000000001</v>
      </c>
      <c r="I397" s="191"/>
      <c r="J397" s="192">
        <f>ROUND(I397*H397,2)</f>
        <v>0</v>
      </c>
      <c r="K397" s="188" t="s">
        <v>135</v>
      </c>
      <c r="L397" s="39"/>
      <c r="M397" s="193" t="s">
        <v>1</v>
      </c>
      <c r="N397" s="194" t="s">
        <v>45</v>
      </c>
      <c r="O397" s="71"/>
      <c r="P397" s="195">
        <f>O397*H397</f>
        <v>0</v>
      </c>
      <c r="Q397" s="195">
        <v>6.3899999999999998E-3</v>
      </c>
      <c r="R397" s="195">
        <f>Q397*H397</f>
        <v>7.3024920000000007E-2</v>
      </c>
      <c r="S397" s="195">
        <v>0</v>
      </c>
      <c r="T397" s="196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7" t="s">
        <v>136</v>
      </c>
      <c r="AT397" s="197" t="s">
        <v>131</v>
      </c>
      <c r="AU397" s="197" t="s">
        <v>90</v>
      </c>
      <c r="AY397" s="17" t="s">
        <v>129</v>
      </c>
      <c r="BE397" s="198">
        <f>IF(N397="základní",J397,0)</f>
        <v>0</v>
      </c>
      <c r="BF397" s="198">
        <f>IF(N397="snížená",J397,0)</f>
        <v>0</v>
      </c>
      <c r="BG397" s="198">
        <f>IF(N397="zákl. přenesená",J397,0)</f>
        <v>0</v>
      </c>
      <c r="BH397" s="198">
        <f>IF(N397="sníž. přenesená",J397,0)</f>
        <v>0</v>
      </c>
      <c r="BI397" s="198">
        <f>IF(N397="nulová",J397,0)</f>
        <v>0</v>
      </c>
      <c r="BJ397" s="17" t="s">
        <v>88</v>
      </c>
      <c r="BK397" s="198">
        <f>ROUND(I397*H397,2)</f>
        <v>0</v>
      </c>
      <c r="BL397" s="17" t="s">
        <v>136</v>
      </c>
      <c r="BM397" s="197" t="s">
        <v>379</v>
      </c>
    </row>
    <row r="398" spans="1:65" s="2" customFormat="1" ht="11.25">
      <c r="A398" s="34"/>
      <c r="B398" s="35"/>
      <c r="C398" s="36"/>
      <c r="D398" s="199" t="s">
        <v>138</v>
      </c>
      <c r="E398" s="36"/>
      <c r="F398" s="200" t="s">
        <v>378</v>
      </c>
      <c r="G398" s="36"/>
      <c r="H398" s="36"/>
      <c r="I398" s="201"/>
      <c r="J398" s="36"/>
      <c r="K398" s="36"/>
      <c r="L398" s="39"/>
      <c r="M398" s="202"/>
      <c r="N398" s="203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138</v>
      </c>
      <c r="AU398" s="17" t="s">
        <v>90</v>
      </c>
    </row>
    <row r="399" spans="1:65" s="13" customFormat="1" ht="11.25">
      <c r="B399" s="204"/>
      <c r="C399" s="205"/>
      <c r="D399" s="199" t="s">
        <v>140</v>
      </c>
      <c r="E399" s="206" t="s">
        <v>1</v>
      </c>
      <c r="F399" s="207" t="s">
        <v>371</v>
      </c>
      <c r="G399" s="205"/>
      <c r="H399" s="206" t="s">
        <v>1</v>
      </c>
      <c r="I399" s="208"/>
      <c r="J399" s="205"/>
      <c r="K399" s="205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140</v>
      </c>
      <c r="AU399" s="213" t="s">
        <v>90</v>
      </c>
      <c r="AV399" s="13" t="s">
        <v>88</v>
      </c>
      <c r="AW399" s="13" t="s">
        <v>36</v>
      </c>
      <c r="AX399" s="13" t="s">
        <v>80</v>
      </c>
      <c r="AY399" s="213" t="s">
        <v>129</v>
      </c>
    </row>
    <row r="400" spans="1:65" s="13" customFormat="1" ht="11.25">
      <c r="B400" s="204"/>
      <c r="C400" s="205"/>
      <c r="D400" s="199" t="s">
        <v>140</v>
      </c>
      <c r="E400" s="206" t="s">
        <v>1</v>
      </c>
      <c r="F400" s="207" t="s">
        <v>372</v>
      </c>
      <c r="G400" s="205"/>
      <c r="H400" s="206" t="s">
        <v>1</v>
      </c>
      <c r="I400" s="208"/>
      <c r="J400" s="205"/>
      <c r="K400" s="205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140</v>
      </c>
      <c r="AU400" s="213" t="s">
        <v>90</v>
      </c>
      <c r="AV400" s="13" t="s">
        <v>88</v>
      </c>
      <c r="AW400" s="13" t="s">
        <v>36</v>
      </c>
      <c r="AX400" s="13" t="s">
        <v>80</v>
      </c>
      <c r="AY400" s="213" t="s">
        <v>129</v>
      </c>
    </row>
    <row r="401" spans="1:65" s="14" customFormat="1" ht="11.25">
      <c r="B401" s="214"/>
      <c r="C401" s="215"/>
      <c r="D401" s="199" t="s">
        <v>140</v>
      </c>
      <c r="E401" s="216" t="s">
        <v>1</v>
      </c>
      <c r="F401" s="217" t="s">
        <v>380</v>
      </c>
      <c r="G401" s="215"/>
      <c r="H401" s="218">
        <v>10.167999999999999</v>
      </c>
      <c r="I401" s="219"/>
      <c r="J401" s="215"/>
      <c r="K401" s="215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140</v>
      </c>
      <c r="AU401" s="224" t="s">
        <v>90</v>
      </c>
      <c r="AV401" s="14" t="s">
        <v>90</v>
      </c>
      <c r="AW401" s="14" t="s">
        <v>36</v>
      </c>
      <c r="AX401" s="14" t="s">
        <v>80</v>
      </c>
      <c r="AY401" s="224" t="s">
        <v>129</v>
      </c>
    </row>
    <row r="402" spans="1:65" s="13" customFormat="1" ht="11.25">
      <c r="B402" s="204"/>
      <c r="C402" s="205"/>
      <c r="D402" s="199" t="s">
        <v>140</v>
      </c>
      <c r="E402" s="206" t="s">
        <v>1</v>
      </c>
      <c r="F402" s="207" t="s">
        <v>374</v>
      </c>
      <c r="G402" s="205"/>
      <c r="H402" s="206" t="s">
        <v>1</v>
      </c>
      <c r="I402" s="208"/>
      <c r="J402" s="205"/>
      <c r="K402" s="205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140</v>
      </c>
      <c r="AU402" s="213" t="s">
        <v>90</v>
      </c>
      <c r="AV402" s="13" t="s">
        <v>88</v>
      </c>
      <c r="AW402" s="13" t="s">
        <v>36</v>
      </c>
      <c r="AX402" s="13" t="s">
        <v>80</v>
      </c>
      <c r="AY402" s="213" t="s">
        <v>129</v>
      </c>
    </row>
    <row r="403" spans="1:65" s="14" customFormat="1" ht="11.25">
      <c r="B403" s="214"/>
      <c r="C403" s="215"/>
      <c r="D403" s="199" t="s">
        <v>140</v>
      </c>
      <c r="E403" s="216" t="s">
        <v>1</v>
      </c>
      <c r="F403" s="217" t="s">
        <v>381</v>
      </c>
      <c r="G403" s="215"/>
      <c r="H403" s="218">
        <v>1.26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140</v>
      </c>
      <c r="AU403" s="224" t="s">
        <v>90</v>
      </c>
      <c r="AV403" s="14" t="s">
        <v>90</v>
      </c>
      <c r="AW403" s="14" t="s">
        <v>36</v>
      </c>
      <c r="AX403" s="14" t="s">
        <v>80</v>
      </c>
      <c r="AY403" s="224" t="s">
        <v>129</v>
      </c>
    </row>
    <row r="404" spans="1:65" s="15" customFormat="1" ht="11.25">
      <c r="B404" s="225"/>
      <c r="C404" s="226"/>
      <c r="D404" s="199" t="s">
        <v>140</v>
      </c>
      <c r="E404" s="227" t="s">
        <v>1</v>
      </c>
      <c r="F404" s="228" t="s">
        <v>144</v>
      </c>
      <c r="G404" s="226"/>
      <c r="H404" s="229">
        <v>11.428000000000001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AT404" s="235" t="s">
        <v>140</v>
      </c>
      <c r="AU404" s="235" t="s">
        <v>90</v>
      </c>
      <c r="AV404" s="15" t="s">
        <v>136</v>
      </c>
      <c r="AW404" s="15" t="s">
        <v>36</v>
      </c>
      <c r="AX404" s="15" t="s">
        <v>88</v>
      </c>
      <c r="AY404" s="235" t="s">
        <v>129</v>
      </c>
    </row>
    <row r="405" spans="1:65" s="12" customFormat="1" ht="22.9" customHeight="1">
      <c r="B405" s="170"/>
      <c r="C405" s="171"/>
      <c r="D405" s="172" t="s">
        <v>79</v>
      </c>
      <c r="E405" s="184" t="s">
        <v>170</v>
      </c>
      <c r="F405" s="184" t="s">
        <v>382</v>
      </c>
      <c r="G405" s="171"/>
      <c r="H405" s="171"/>
      <c r="I405" s="174"/>
      <c r="J405" s="185">
        <f>BK405</f>
        <v>0</v>
      </c>
      <c r="K405" s="171"/>
      <c r="L405" s="176"/>
      <c r="M405" s="177"/>
      <c r="N405" s="178"/>
      <c r="O405" s="178"/>
      <c r="P405" s="179">
        <f>SUM(P406:P517)</f>
        <v>0</v>
      </c>
      <c r="Q405" s="178"/>
      <c r="R405" s="179">
        <f>SUM(R406:R517)</f>
        <v>5.3644499999999997</v>
      </c>
      <c r="S405" s="178"/>
      <c r="T405" s="180">
        <f>SUM(T406:T517)</f>
        <v>0</v>
      </c>
      <c r="AR405" s="181" t="s">
        <v>88</v>
      </c>
      <c r="AT405" s="182" t="s">
        <v>79</v>
      </c>
      <c r="AU405" s="182" t="s">
        <v>88</v>
      </c>
      <c r="AY405" s="181" t="s">
        <v>129</v>
      </c>
      <c r="BK405" s="183">
        <f>SUM(BK406:BK517)</f>
        <v>0</v>
      </c>
    </row>
    <row r="406" spans="1:65" s="2" customFormat="1" ht="16.5" customHeight="1">
      <c r="A406" s="34"/>
      <c r="B406" s="35"/>
      <c r="C406" s="186" t="s">
        <v>383</v>
      </c>
      <c r="D406" s="186" t="s">
        <v>131</v>
      </c>
      <c r="E406" s="187" t="s">
        <v>384</v>
      </c>
      <c r="F406" s="188" t="s">
        <v>385</v>
      </c>
      <c r="G406" s="189" t="s">
        <v>134</v>
      </c>
      <c r="H406" s="190">
        <v>2.1</v>
      </c>
      <c r="I406" s="191"/>
      <c r="J406" s="192">
        <f>ROUND(I406*H406,2)</f>
        <v>0</v>
      </c>
      <c r="K406" s="188" t="s">
        <v>135</v>
      </c>
      <c r="L406" s="39"/>
      <c r="M406" s="193" t="s">
        <v>1</v>
      </c>
      <c r="N406" s="194" t="s">
        <v>45</v>
      </c>
      <c r="O406" s="71"/>
      <c r="P406" s="195">
        <f>O406*H406</f>
        <v>0</v>
      </c>
      <c r="Q406" s="195">
        <v>0</v>
      </c>
      <c r="R406" s="195">
        <f>Q406*H406</f>
        <v>0</v>
      </c>
      <c r="S406" s="195">
        <v>0</v>
      </c>
      <c r="T406" s="196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136</v>
      </c>
      <c r="AT406" s="197" t="s">
        <v>131</v>
      </c>
      <c r="AU406" s="197" t="s">
        <v>90</v>
      </c>
      <c r="AY406" s="17" t="s">
        <v>129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7" t="s">
        <v>88</v>
      </c>
      <c r="BK406" s="198">
        <f>ROUND(I406*H406,2)</f>
        <v>0</v>
      </c>
      <c r="BL406" s="17" t="s">
        <v>136</v>
      </c>
      <c r="BM406" s="197" t="s">
        <v>386</v>
      </c>
    </row>
    <row r="407" spans="1:65" s="2" customFormat="1" ht="19.5">
      <c r="A407" s="34"/>
      <c r="B407" s="35"/>
      <c r="C407" s="36"/>
      <c r="D407" s="199" t="s">
        <v>138</v>
      </c>
      <c r="E407" s="36"/>
      <c r="F407" s="200" t="s">
        <v>387</v>
      </c>
      <c r="G407" s="36"/>
      <c r="H407" s="36"/>
      <c r="I407" s="201"/>
      <c r="J407" s="36"/>
      <c r="K407" s="36"/>
      <c r="L407" s="39"/>
      <c r="M407" s="202"/>
      <c r="N407" s="203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138</v>
      </c>
      <c r="AU407" s="17" t="s">
        <v>90</v>
      </c>
    </row>
    <row r="408" spans="1:65" s="13" customFormat="1" ht="11.25">
      <c r="B408" s="204"/>
      <c r="C408" s="205"/>
      <c r="D408" s="199" t="s">
        <v>140</v>
      </c>
      <c r="E408" s="206" t="s">
        <v>1</v>
      </c>
      <c r="F408" s="207" t="s">
        <v>141</v>
      </c>
      <c r="G408" s="205"/>
      <c r="H408" s="206" t="s">
        <v>1</v>
      </c>
      <c r="I408" s="208"/>
      <c r="J408" s="205"/>
      <c r="K408" s="205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140</v>
      </c>
      <c r="AU408" s="213" t="s">
        <v>90</v>
      </c>
      <c r="AV408" s="13" t="s">
        <v>88</v>
      </c>
      <c r="AW408" s="13" t="s">
        <v>36</v>
      </c>
      <c r="AX408" s="13" t="s">
        <v>80</v>
      </c>
      <c r="AY408" s="213" t="s">
        <v>129</v>
      </c>
    </row>
    <row r="409" spans="1:65" s="13" customFormat="1" ht="11.25">
      <c r="B409" s="204"/>
      <c r="C409" s="205"/>
      <c r="D409" s="199" t="s">
        <v>140</v>
      </c>
      <c r="E409" s="206" t="s">
        <v>1</v>
      </c>
      <c r="F409" s="207" t="s">
        <v>142</v>
      </c>
      <c r="G409" s="205"/>
      <c r="H409" s="206" t="s">
        <v>1</v>
      </c>
      <c r="I409" s="208"/>
      <c r="J409" s="205"/>
      <c r="K409" s="205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140</v>
      </c>
      <c r="AU409" s="213" t="s">
        <v>90</v>
      </c>
      <c r="AV409" s="13" t="s">
        <v>88</v>
      </c>
      <c r="AW409" s="13" t="s">
        <v>36</v>
      </c>
      <c r="AX409" s="13" t="s">
        <v>80</v>
      </c>
      <c r="AY409" s="213" t="s">
        <v>129</v>
      </c>
    </row>
    <row r="410" spans="1:65" s="14" customFormat="1" ht="11.25">
      <c r="B410" s="214"/>
      <c r="C410" s="215"/>
      <c r="D410" s="199" t="s">
        <v>140</v>
      </c>
      <c r="E410" s="216" t="s">
        <v>1</v>
      </c>
      <c r="F410" s="217" t="s">
        <v>149</v>
      </c>
      <c r="G410" s="215"/>
      <c r="H410" s="218">
        <v>2.1</v>
      </c>
      <c r="I410" s="219"/>
      <c r="J410" s="215"/>
      <c r="K410" s="215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140</v>
      </c>
      <c r="AU410" s="224" t="s">
        <v>90</v>
      </c>
      <c r="AV410" s="14" t="s">
        <v>90</v>
      </c>
      <c r="AW410" s="14" t="s">
        <v>36</v>
      </c>
      <c r="AX410" s="14" t="s">
        <v>80</v>
      </c>
      <c r="AY410" s="224" t="s">
        <v>129</v>
      </c>
    </row>
    <row r="411" spans="1:65" s="15" customFormat="1" ht="11.25">
      <c r="B411" s="225"/>
      <c r="C411" s="226"/>
      <c r="D411" s="199" t="s">
        <v>140</v>
      </c>
      <c r="E411" s="227" t="s">
        <v>1</v>
      </c>
      <c r="F411" s="228" t="s">
        <v>144</v>
      </c>
      <c r="G411" s="226"/>
      <c r="H411" s="229">
        <v>2.1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AT411" s="235" t="s">
        <v>140</v>
      </c>
      <c r="AU411" s="235" t="s">
        <v>90</v>
      </c>
      <c r="AV411" s="15" t="s">
        <v>136</v>
      </c>
      <c r="AW411" s="15" t="s">
        <v>36</v>
      </c>
      <c r="AX411" s="15" t="s">
        <v>88</v>
      </c>
      <c r="AY411" s="235" t="s">
        <v>129</v>
      </c>
    </row>
    <row r="412" spans="1:65" s="2" customFormat="1" ht="16.5" customHeight="1">
      <c r="A412" s="34"/>
      <c r="B412" s="35"/>
      <c r="C412" s="186" t="s">
        <v>388</v>
      </c>
      <c r="D412" s="186" t="s">
        <v>131</v>
      </c>
      <c r="E412" s="187" t="s">
        <v>389</v>
      </c>
      <c r="F412" s="188" t="s">
        <v>390</v>
      </c>
      <c r="G412" s="189" t="s">
        <v>134</v>
      </c>
      <c r="H412" s="190">
        <v>463.3</v>
      </c>
      <c r="I412" s="191"/>
      <c r="J412" s="192">
        <f>ROUND(I412*H412,2)</f>
        <v>0</v>
      </c>
      <c r="K412" s="188" t="s">
        <v>135</v>
      </c>
      <c r="L412" s="39"/>
      <c r="M412" s="193" t="s">
        <v>1</v>
      </c>
      <c r="N412" s="194" t="s">
        <v>45</v>
      </c>
      <c r="O412" s="71"/>
      <c r="P412" s="195">
        <f>O412*H412</f>
        <v>0</v>
      </c>
      <c r="Q412" s="195">
        <v>0</v>
      </c>
      <c r="R412" s="195">
        <f>Q412*H412</f>
        <v>0</v>
      </c>
      <c r="S412" s="195">
        <v>0</v>
      </c>
      <c r="T412" s="196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136</v>
      </c>
      <c r="AT412" s="197" t="s">
        <v>131</v>
      </c>
      <c r="AU412" s="197" t="s">
        <v>90</v>
      </c>
      <c r="AY412" s="17" t="s">
        <v>129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7" t="s">
        <v>88</v>
      </c>
      <c r="BK412" s="198">
        <f>ROUND(I412*H412,2)</f>
        <v>0</v>
      </c>
      <c r="BL412" s="17" t="s">
        <v>136</v>
      </c>
      <c r="BM412" s="197" t="s">
        <v>391</v>
      </c>
    </row>
    <row r="413" spans="1:65" s="2" customFormat="1" ht="19.5">
      <c r="A413" s="34"/>
      <c r="B413" s="35"/>
      <c r="C413" s="36"/>
      <c r="D413" s="199" t="s">
        <v>138</v>
      </c>
      <c r="E413" s="36"/>
      <c r="F413" s="200" t="s">
        <v>392</v>
      </c>
      <c r="G413" s="36"/>
      <c r="H413" s="36"/>
      <c r="I413" s="201"/>
      <c r="J413" s="36"/>
      <c r="K413" s="36"/>
      <c r="L413" s="39"/>
      <c r="M413" s="202"/>
      <c r="N413" s="203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138</v>
      </c>
      <c r="AU413" s="17" t="s">
        <v>90</v>
      </c>
    </row>
    <row r="414" spans="1:65" s="13" customFormat="1" ht="11.25">
      <c r="B414" s="204"/>
      <c r="C414" s="205"/>
      <c r="D414" s="199" t="s">
        <v>140</v>
      </c>
      <c r="E414" s="206" t="s">
        <v>1</v>
      </c>
      <c r="F414" s="207" t="s">
        <v>159</v>
      </c>
      <c r="G414" s="205"/>
      <c r="H414" s="206" t="s">
        <v>1</v>
      </c>
      <c r="I414" s="208"/>
      <c r="J414" s="205"/>
      <c r="K414" s="205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140</v>
      </c>
      <c r="AU414" s="213" t="s">
        <v>90</v>
      </c>
      <c r="AV414" s="13" t="s">
        <v>88</v>
      </c>
      <c r="AW414" s="13" t="s">
        <v>36</v>
      </c>
      <c r="AX414" s="13" t="s">
        <v>80</v>
      </c>
      <c r="AY414" s="213" t="s">
        <v>129</v>
      </c>
    </row>
    <row r="415" spans="1:65" s="13" customFormat="1" ht="11.25">
      <c r="B415" s="204"/>
      <c r="C415" s="205"/>
      <c r="D415" s="199" t="s">
        <v>140</v>
      </c>
      <c r="E415" s="206" t="s">
        <v>1</v>
      </c>
      <c r="F415" s="207" t="s">
        <v>160</v>
      </c>
      <c r="G415" s="205"/>
      <c r="H415" s="206" t="s">
        <v>1</v>
      </c>
      <c r="I415" s="208"/>
      <c r="J415" s="205"/>
      <c r="K415" s="205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140</v>
      </c>
      <c r="AU415" s="213" t="s">
        <v>90</v>
      </c>
      <c r="AV415" s="13" t="s">
        <v>88</v>
      </c>
      <c r="AW415" s="13" t="s">
        <v>36</v>
      </c>
      <c r="AX415" s="13" t="s">
        <v>80</v>
      </c>
      <c r="AY415" s="213" t="s">
        <v>129</v>
      </c>
    </row>
    <row r="416" spans="1:65" s="14" customFormat="1" ht="11.25">
      <c r="B416" s="214"/>
      <c r="C416" s="215"/>
      <c r="D416" s="199" t="s">
        <v>140</v>
      </c>
      <c r="E416" s="216" t="s">
        <v>1</v>
      </c>
      <c r="F416" s="217" t="s">
        <v>175</v>
      </c>
      <c r="G416" s="215"/>
      <c r="H416" s="218">
        <v>89.6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140</v>
      </c>
      <c r="AU416" s="224" t="s">
        <v>90</v>
      </c>
      <c r="AV416" s="14" t="s">
        <v>90</v>
      </c>
      <c r="AW416" s="14" t="s">
        <v>36</v>
      </c>
      <c r="AX416" s="14" t="s">
        <v>80</v>
      </c>
      <c r="AY416" s="224" t="s">
        <v>129</v>
      </c>
    </row>
    <row r="417" spans="1:65" s="13" customFormat="1" ht="11.25">
      <c r="B417" s="204"/>
      <c r="C417" s="205"/>
      <c r="D417" s="199" t="s">
        <v>140</v>
      </c>
      <c r="E417" s="206" t="s">
        <v>1</v>
      </c>
      <c r="F417" s="207" t="s">
        <v>162</v>
      </c>
      <c r="G417" s="205"/>
      <c r="H417" s="206" t="s">
        <v>1</v>
      </c>
      <c r="I417" s="208"/>
      <c r="J417" s="205"/>
      <c r="K417" s="205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140</v>
      </c>
      <c r="AU417" s="213" t="s">
        <v>90</v>
      </c>
      <c r="AV417" s="13" t="s">
        <v>88</v>
      </c>
      <c r="AW417" s="13" t="s">
        <v>36</v>
      </c>
      <c r="AX417" s="13" t="s">
        <v>80</v>
      </c>
      <c r="AY417" s="213" t="s">
        <v>129</v>
      </c>
    </row>
    <row r="418" spans="1:65" s="14" customFormat="1" ht="11.25">
      <c r="B418" s="214"/>
      <c r="C418" s="215"/>
      <c r="D418" s="199" t="s">
        <v>140</v>
      </c>
      <c r="E418" s="216" t="s">
        <v>1</v>
      </c>
      <c r="F418" s="217" t="s">
        <v>163</v>
      </c>
      <c r="G418" s="215"/>
      <c r="H418" s="218">
        <v>327.8</v>
      </c>
      <c r="I418" s="219"/>
      <c r="J418" s="215"/>
      <c r="K418" s="215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140</v>
      </c>
      <c r="AU418" s="224" t="s">
        <v>90</v>
      </c>
      <c r="AV418" s="14" t="s">
        <v>90</v>
      </c>
      <c r="AW418" s="14" t="s">
        <v>36</v>
      </c>
      <c r="AX418" s="14" t="s">
        <v>80</v>
      </c>
      <c r="AY418" s="224" t="s">
        <v>129</v>
      </c>
    </row>
    <row r="419" spans="1:65" s="13" customFormat="1" ht="11.25">
      <c r="B419" s="204"/>
      <c r="C419" s="205"/>
      <c r="D419" s="199" t="s">
        <v>140</v>
      </c>
      <c r="E419" s="206" t="s">
        <v>1</v>
      </c>
      <c r="F419" s="207" t="s">
        <v>164</v>
      </c>
      <c r="G419" s="205"/>
      <c r="H419" s="206" t="s">
        <v>1</v>
      </c>
      <c r="I419" s="208"/>
      <c r="J419" s="205"/>
      <c r="K419" s="205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140</v>
      </c>
      <c r="AU419" s="213" t="s">
        <v>90</v>
      </c>
      <c r="AV419" s="13" t="s">
        <v>88</v>
      </c>
      <c r="AW419" s="13" t="s">
        <v>36</v>
      </c>
      <c r="AX419" s="13" t="s">
        <v>80</v>
      </c>
      <c r="AY419" s="213" t="s">
        <v>129</v>
      </c>
    </row>
    <row r="420" spans="1:65" s="14" customFormat="1" ht="11.25">
      <c r="B420" s="214"/>
      <c r="C420" s="215"/>
      <c r="D420" s="199" t="s">
        <v>140</v>
      </c>
      <c r="E420" s="216" t="s">
        <v>1</v>
      </c>
      <c r="F420" s="217" t="s">
        <v>165</v>
      </c>
      <c r="G420" s="215"/>
      <c r="H420" s="218">
        <v>8.8000000000000007</v>
      </c>
      <c r="I420" s="219"/>
      <c r="J420" s="215"/>
      <c r="K420" s="215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140</v>
      </c>
      <c r="AU420" s="224" t="s">
        <v>90</v>
      </c>
      <c r="AV420" s="14" t="s">
        <v>90</v>
      </c>
      <c r="AW420" s="14" t="s">
        <v>36</v>
      </c>
      <c r="AX420" s="14" t="s">
        <v>80</v>
      </c>
      <c r="AY420" s="224" t="s">
        <v>129</v>
      </c>
    </row>
    <row r="421" spans="1:65" s="13" customFormat="1" ht="11.25">
      <c r="B421" s="204"/>
      <c r="C421" s="205"/>
      <c r="D421" s="199" t="s">
        <v>140</v>
      </c>
      <c r="E421" s="206" t="s">
        <v>1</v>
      </c>
      <c r="F421" s="207" t="s">
        <v>142</v>
      </c>
      <c r="G421" s="205"/>
      <c r="H421" s="206" t="s">
        <v>1</v>
      </c>
      <c r="I421" s="208"/>
      <c r="J421" s="205"/>
      <c r="K421" s="205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140</v>
      </c>
      <c r="AU421" s="213" t="s">
        <v>90</v>
      </c>
      <c r="AV421" s="13" t="s">
        <v>88</v>
      </c>
      <c r="AW421" s="13" t="s">
        <v>36</v>
      </c>
      <c r="AX421" s="13" t="s">
        <v>80</v>
      </c>
      <c r="AY421" s="213" t="s">
        <v>129</v>
      </c>
    </row>
    <row r="422" spans="1:65" s="14" customFormat="1" ht="11.25">
      <c r="B422" s="214"/>
      <c r="C422" s="215"/>
      <c r="D422" s="199" t="s">
        <v>140</v>
      </c>
      <c r="E422" s="216" t="s">
        <v>1</v>
      </c>
      <c r="F422" s="217" t="s">
        <v>166</v>
      </c>
      <c r="G422" s="215"/>
      <c r="H422" s="218">
        <v>1.1000000000000001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140</v>
      </c>
      <c r="AU422" s="224" t="s">
        <v>90</v>
      </c>
      <c r="AV422" s="14" t="s">
        <v>90</v>
      </c>
      <c r="AW422" s="14" t="s">
        <v>36</v>
      </c>
      <c r="AX422" s="14" t="s">
        <v>80</v>
      </c>
      <c r="AY422" s="224" t="s">
        <v>129</v>
      </c>
    </row>
    <row r="423" spans="1:65" s="13" customFormat="1" ht="11.25">
      <c r="B423" s="204"/>
      <c r="C423" s="205"/>
      <c r="D423" s="199" t="s">
        <v>140</v>
      </c>
      <c r="E423" s="206" t="s">
        <v>1</v>
      </c>
      <c r="F423" s="207" t="s">
        <v>167</v>
      </c>
      <c r="G423" s="205"/>
      <c r="H423" s="206" t="s">
        <v>1</v>
      </c>
      <c r="I423" s="208"/>
      <c r="J423" s="205"/>
      <c r="K423" s="205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140</v>
      </c>
      <c r="AU423" s="213" t="s">
        <v>90</v>
      </c>
      <c r="AV423" s="13" t="s">
        <v>88</v>
      </c>
      <c r="AW423" s="13" t="s">
        <v>36</v>
      </c>
      <c r="AX423" s="13" t="s">
        <v>80</v>
      </c>
      <c r="AY423" s="213" t="s">
        <v>129</v>
      </c>
    </row>
    <row r="424" spans="1:65" s="14" customFormat="1" ht="11.25">
      <c r="B424" s="214"/>
      <c r="C424" s="215"/>
      <c r="D424" s="199" t="s">
        <v>140</v>
      </c>
      <c r="E424" s="216" t="s">
        <v>1</v>
      </c>
      <c r="F424" s="217" t="s">
        <v>165</v>
      </c>
      <c r="G424" s="215"/>
      <c r="H424" s="218">
        <v>8.8000000000000007</v>
      </c>
      <c r="I424" s="219"/>
      <c r="J424" s="215"/>
      <c r="K424" s="215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140</v>
      </c>
      <c r="AU424" s="224" t="s">
        <v>90</v>
      </c>
      <c r="AV424" s="14" t="s">
        <v>90</v>
      </c>
      <c r="AW424" s="14" t="s">
        <v>36</v>
      </c>
      <c r="AX424" s="14" t="s">
        <v>80</v>
      </c>
      <c r="AY424" s="224" t="s">
        <v>129</v>
      </c>
    </row>
    <row r="425" spans="1:65" s="13" customFormat="1" ht="11.25">
      <c r="B425" s="204"/>
      <c r="C425" s="205"/>
      <c r="D425" s="199" t="s">
        <v>140</v>
      </c>
      <c r="E425" s="206" t="s">
        <v>1</v>
      </c>
      <c r="F425" s="207" t="s">
        <v>168</v>
      </c>
      <c r="G425" s="205"/>
      <c r="H425" s="206" t="s">
        <v>1</v>
      </c>
      <c r="I425" s="208"/>
      <c r="J425" s="205"/>
      <c r="K425" s="205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140</v>
      </c>
      <c r="AU425" s="213" t="s">
        <v>90</v>
      </c>
      <c r="AV425" s="13" t="s">
        <v>88</v>
      </c>
      <c r="AW425" s="13" t="s">
        <v>36</v>
      </c>
      <c r="AX425" s="13" t="s">
        <v>80</v>
      </c>
      <c r="AY425" s="213" t="s">
        <v>129</v>
      </c>
    </row>
    <row r="426" spans="1:65" s="14" customFormat="1" ht="11.25">
      <c r="B426" s="214"/>
      <c r="C426" s="215"/>
      <c r="D426" s="199" t="s">
        <v>140</v>
      </c>
      <c r="E426" s="216" t="s">
        <v>1</v>
      </c>
      <c r="F426" s="217" t="s">
        <v>169</v>
      </c>
      <c r="G426" s="215"/>
      <c r="H426" s="218">
        <v>27.2</v>
      </c>
      <c r="I426" s="219"/>
      <c r="J426" s="215"/>
      <c r="K426" s="215"/>
      <c r="L426" s="220"/>
      <c r="M426" s="221"/>
      <c r="N426" s="222"/>
      <c r="O426" s="222"/>
      <c r="P426" s="222"/>
      <c r="Q426" s="222"/>
      <c r="R426" s="222"/>
      <c r="S426" s="222"/>
      <c r="T426" s="223"/>
      <c r="AT426" s="224" t="s">
        <v>140</v>
      </c>
      <c r="AU426" s="224" t="s">
        <v>90</v>
      </c>
      <c r="AV426" s="14" t="s">
        <v>90</v>
      </c>
      <c r="AW426" s="14" t="s">
        <v>36</v>
      </c>
      <c r="AX426" s="14" t="s">
        <v>80</v>
      </c>
      <c r="AY426" s="224" t="s">
        <v>129</v>
      </c>
    </row>
    <row r="427" spans="1:65" s="15" customFormat="1" ht="11.25">
      <c r="B427" s="225"/>
      <c r="C427" s="226"/>
      <c r="D427" s="199" t="s">
        <v>140</v>
      </c>
      <c r="E427" s="227" t="s">
        <v>1</v>
      </c>
      <c r="F427" s="228" t="s">
        <v>144</v>
      </c>
      <c r="G427" s="226"/>
      <c r="H427" s="229">
        <v>463.3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AT427" s="235" t="s">
        <v>140</v>
      </c>
      <c r="AU427" s="235" t="s">
        <v>90</v>
      </c>
      <c r="AV427" s="15" t="s">
        <v>136</v>
      </c>
      <c r="AW427" s="15" t="s">
        <v>36</v>
      </c>
      <c r="AX427" s="15" t="s">
        <v>88</v>
      </c>
      <c r="AY427" s="235" t="s">
        <v>129</v>
      </c>
    </row>
    <row r="428" spans="1:65" s="2" customFormat="1" ht="33" customHeight="1">
      <c r="A428" s="34"/>
      <c r="B428" s="35"/>
      <c r="C428" s="186" t="s">
        <v>393</v>
      </c>
      <c r="D428" s="186" t="s">
        <v>131</v>
      </c>
      <c r="E428" s="187" t="s">
        <v>394</v>
      </c>
      <c r="F428" s="188" t="s">
        <v>395</v>
      </c>
      <c r="G428" s="189" t="s">
        <v>134</v>
      </c>
      <c r="H428" s="190">
        <v>519.29999999999995</v>
      </c>
      <c r="I428" s="191"/>
      <c r="J428" s="192">
        <f>ROUND(I428*H428,2)</f>
        <v>0</v>
      </c>
      <c r="K428" s="188" t="s">
        <v>135</v>
      </c>
      <c r="L428" s="39"/>
      <c r="M428" s="193" t="s">
        <v>1</v>
      </c>
      <c r="N428" s="194" t="s">
        <v>45</v>
      </c>
      <c r="O428" s="71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136</v>
      </c>
      <c r="AT428" s="197" t="s">
        <v>131</v>
      </c>
      <c r="AU428" s="197" t="s">
        <v>90</v>
      </c>
      <c r="AY428" s="17" t="s">
        <v>129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7" t="s">
        <v>88</v>
      </c>
      <c r="BK428" s="198">
        <f>ROUND(I428*H428,2)</f>
        <v>0</v>
      </c>
      <c r="BL428" s="17" t="s">
        <v>136</v>
      </c>
      <c r="BM428" s="197" t="s">
        <v>396</v>
      </c>
    </row>
    <row r="429" spans="1:65" s="2" customFormat="1" ht="29.25">
      <c r="A429" s="34"/>
      <c r="B429" s="35"/>
      <c r="C429" s="36"/>
      <c r="D429" s="199" t="s">
        <v>138</v>
      </c>
      <c r="E429" s="36"/>
      <c r="F429" s="200" t="s">
        <v>397</v>
      </c>
      <c r="G429" s="36"/>
      <c r="H429" s="36"/>
      <c r="I429" s="201"/>
      <c r="J429" s="36"/>
      <c r="K429" s="36"/>
      <c r="L429" s="39"/>
      <c r="M429" s="202"/>
      <c r="N429" s="203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138</v>
      </c>
      <c r="AU429" s="17" t="s">
        <v>90</v>
      </c>
    </row>
    <row r="430" spans="1:65" s="13" customFormat="1" ht="11.25">
      <c r="B430" s="204"/>
      <c r="C430" s="205"/>
      <c r="D430" s="199" t="s">
        <v>140</v>
      </c>
      <c r="E430" s="206" t="s">
        <v>1</v>
      </c>
      <c r="F430" s="207" t="s">
        <v>159</v>
      </c>
      <c r="G430" s="205"/>
      <c r="H430" s="206" t="s">
        <v>1</v>
      </c>
      <c r="I430" s="208"/>
      <c r="J430" s="205"/>
      <c r="K430" s="205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140</v>
      </c>
      <c r="AU430" s="213" t="s">
        <v>90</v>
      </c>
      <c r="AV430" s="13" t="s">
        <v>88</v>
      </c>
      <c r="AW430" s="13" t="s">
        <v>36</v>
      </c>
      <c r="AX430" s="13" t="s">
        <v>80</v>
      </c>
      <c r="AY430" s="213" t="s">
        <v>129</v>
      </c>
    </row>
    <row r="431" spans="1:65" s="13" customFormat="1" ht="11.25">
      <c r="B431" s="204"/>
      <c r="C431" s="205"/>
      <c r="D431" s="199" t="s">
        <v>140</v>
      </c>
      <c r="E431" s="206" t="s">
        <v>1</v>
      </c>
      <c r="F431" s="207" t="s">
        <v>160</v>
      </c>
      <c r="G431" s="205"/>
      <c r="H431" s="206" t="s">
        <v>1</v>
      </c>
      <c r="I431" s="208"/>
      <c r="J431" s="205"/>
      <c r="K431" s="205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140</v>
      </c>
      <c r="AU431" s="213" t="s">
        <v>90</v>
      </c>
      <c r="AV431" s="13" t="s">
        <v>88</v>
      </c>
      <c r="AW431" s="13" t="s">
        <v>36</v>
      </c>
      <c r="AX431" s="13" t="s">
        <v>80</v>
      </c>
      <c r="AY431" s="213" t="s">
        <v>129</v>
      </c>
    </row>
    <row r="432" spans="1:65" s="14" customFormat="1" ht="11.25">
      <c r="B432" s="214"/>
      <c r="C432" s="215"/>
      <c r="D432" s="199" t="s">
        <v>140</v>
      </c>
      <c r="E432" s="216" t="s">
        <v>1</v>
      </c>
      <c r="F432" s="217" t="s">
        <v>191</v>
      </c>
      <c r="G432" s="215"/>
      <c r="H432" s="218">
        <v>145.6</v>
      </c>
      <c r="I432" s="219"/>
      <c r="J432" s="215"/>
      <c r="K432" s="215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140</v>
      </c>
      <c r="AU432" s="224" t="s">
        <v>90</v>
      </c>
      <c r="AV432" s="14" t="s">
        <v>90</v>
      </c>
      <c r="AW432" s="14" t="s">
        <v>36</v>
      </c>
      <c r="AX432" s="14" t="s">
        <v>80</v>
      </c>
      <c r="AY432" s="224" t="s">
        <v>129</v>
      </c>
    </row>
    <row r="433" spans="1:65" s="13" customFormat="1" ht="11.25">
      <c r="B433" s="204"/>
      <c r="C433" s="205"/>
      <c r="D433" s="199" t="s">
        <v>140</v>
      </c>
      <c r="E433" s="206" t="s">
        <v>1</v>
      </c>
      <c r="F433" s="207" t="s">
        <v>162</v>
      </c>
      <c r="G433" s="205"/>
      <c r="H433" s="206" t="s">
        <v>1</v>
      </c>
      <c r="I433" s="208"/>
      <c r="J433" s="205"/>
      <c r="K433" s="205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140</v>
      </c>
      <c r="AU433" s="213" t="s">
        <v>90</v>
      </c>
      <c r="AV433" s="13" t="s">
        <v>88</v>
      </c>
      <c r="AW433" s="13" t="s">
        <v>36</v>
      </c>
      <c r="AX433" s="13" t="s">
        <v>80</v>
      </c>
      <c r="AY433" s="213" t="s">
        <v>129</v>
      </c>
    </row>
    <row r="434" spans="1:65" s="14" customFormat="1" ht="11.25">
      <c r="B434" s="214"/>
      <c r="C434" s="215"/>
      <c r="D434" s="199" t="s">
        <v>140</v>
      </c>
      <c r="E434" s="216" t="s">
        <v>1</v>
      </c>
      <c r="F434" s="217" t="s">
        <v>163</v>
      </c>
      <c r="G434" s="215"/>
      <c r="H434" s="218">
        <v>327.8</v>
      </c>
      <c r="I434" s="219"/>
      <c r="J434" s="215"/>
      <c r="K434" s="215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140</v>
      </c>
      <c r="AU434" s="224" t="s">
        <v>90</v>
      </c>
      <c r="AV434" s="14" t="s">
        <v>90</v>
      </c>
      <c r="AW434" s="14" t="s">
        <v>36</v>
      </c>
      <c r="AX434" s="14" t="s">
        <v>80</v>
      </c>
      <c r="AY434" s="224" t="s">
        <v>129</v>
      </c>
    </row>
    <row r="435" spans="1:65" s="13" customFormat="1" ht="11.25">
      <c r="B435" s="204"/>
      <c r="C435" s="205"/>
      <c r="D435" s="199" t="s">
        <v>140</v>
      </c>
      <c r="E435" s="206" t="s">
        <v>1</v>
      </c>
      <c r="F435" s="207" t="s">
        <v>164</v>
      </c>
      <c r="G435" s="205"/>
      <c r="H435" s="206" t="s">
        <v>1</v>
      </c>
      <c r="I435" s="208"/>
      <c r="J435" s="205"/>
      <c r="K435" s="205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140</v>
      </c>
      <c r="AU435" s="213" t="s">
        <v>90</v>
      </c>
      <c r="AV435" s="13" t="s">
        <v>88</v>
      </c>
      <c r="AW435" s="13" t="s">
        <v>36</v>
      </c>
      <c r="AX435" s="13" t="s">
        <v>80</v>
      </c>
      <c r="AY435" s="213" t="s">
        <v>129</v>
      </c>
    </row>
    <row r="436" spans="1:65" s="14" customFormat="1" ht="11.25">
      <c r="B436" s="214"/>
      <c r="C436" s="215"/>
      <c r="D436" s="199" t="s">
        <v>140</v>
      </c>
      <c r="E436" s="216" t="s">
        <v>1</v>
      </c>
      <c r="F436" s="217" t="s">
        <v>165</v>
      </c>
      <c r="G436" s="215"/>
      <c r="H436" s="218">
        <v>8.8000000000000007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140</v>
      </c>
      <c r="AU436" s="224" t="s">
        <v>90</v>
      </c>
      <c r="AV436" s="14" t="s">
        <v>90</v>
      </c>
      <c r="AW436" s="14" t="s">
        <v>36</v>
      </c>
      <c r="AX436" s="14" t="s">
        <v>80</v>
      </c>
      <c r="AY436" s="224" t="s">
        <v>129</v>
      </c>
    </row>
    <row r="437" spans="1:65" s="13" customFormat="1" ht="11.25">
      <c r="B437" s="204"/>
      <c r="C437" s="205"/>
      <c r="D437" s="199" t="s">
        <v>140</v>
      </c>
      <c r="E437" s="206" t="s">
        <v>1</v>
      </c>
      <c r="F437" s="207" t="s">
        <v>142</v>
      </c>
      <c r="G437" s="205"/>
      <c r="H437" s="206" t="s">
        <v>1</v>
      </c>
      <c r="I437" s="208"/>
      <c r="J437" s="205"/>
      <c r="K437" s="205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140</v>
      </c>
      <c r="AU437" s="213" t="s">
        <v>90</v>
      </c>
      <c r="AV437" s="13" t="s">
        <v>88</v>
      </c>
      <c r="AW437" s="13" t="s">
        <v>36</v>
      </c>
      <c r="AX437" s="13" t="s">
        <v>80</v>
      </c>
      <c r="AY437" s="213" t="s">
        <v>129</v>
      </c>
    </row>
    <row r="438" spans="1:65" s="14" customFormat="1" ht="11.25">
      <c r="B438" s="214"/>
      <c r="C438" s="215"/>
      <c r="D438" s="199" t="s">
        <v>140</v>
      </c>
      <c r="E438" s="216" t="s">
        <v>1</v>
      </c>
      <c r="F438" s="217" t="s">
        <v>166</v>
      </c>
      <c r="G438" s="215"/>
      <c r="H438" s="218">
        <v>1.1000000000000001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140</v>
      </c>
      <c r="AU438" s="224" t="s">
        <v>90</v>
      </c>
      <c r="AV438" s="14" t="s">
        <v>90</v>
      </c>
      <c r="AW438" s="14" t="s">
        <v>36</v>
      </c>
      <c r="AX438" s="14" t="s">
        <v>80</v>
      </c>
      <c r="AY438" s="224" t="s">
        <v>129</v>
      </c>
    </row>
    <row r="439" spans="1:65" s="13" customFormat="1" ht="11.25">
      <c r="B439" s="204"/>
      <c r="C439" s="205"/>
      <c r="D439" s="199" t="s">
        <v>140</v>
      </c>
      <c r="E439" s="206" t="s">
        <v>1</v>
      </c>
      <c r="F439" s="207" t="s">
        <v>167</v>
      </c>
      <c r="G439" s="205"/>
      <c r="H439" s="206" t="s">
        <v>1</v>
      </c>
      <c r="I439" s="208"/>
      <c r="J439" s="205"/>
      <c r="K439" s="205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140</v>
      </c>
      <c r="AU439" s="213" t="s">
        <v>90</v>
      </c>
      <c r="AV439" s="13" t="s">
        <v>88</v>
      </c>
      <c r="AW439" s="13" t="s">
        <v>36</v>
      </c>
      <c r="AX439" s="13" t="s">
        <v>80</v>
      </c>
      <c r="AY439" s="213" t="s">
        <v>129</v>
      </c>
    </row>
    <row r="440" spans="1:65" s="14" customFormat="1" ht="11.25">
      <c r="B440" s="214"/>
      <c r="C440" s="215"/>
      <c r="D440" s="199" t="s">
        <v>140</v>
      </c>
      <c r="E440" s="216" t="s">
        <v>1</v>
      </c>
      <c r="F440" s="217" t="s">
        <v>165</v>
      </c>
      <c r="G440" s="215"/>
      <c r="H440" s="218">
        <v>8.8000000000000007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140</v>
      </c>
      <c r="AU440" s="224" t="s">
        <v>90</v>
      </c>
      <c r="AV440" s="14" t="s">
        <v>90</v>
      </c>
      <c r="AW440" s="14" t="s">
        <v>36</v>
      </c>
      <c r="AX440" s="14" t="s">
        <v>80</v>
      </c>
      <c r="AY440" s="224" t="s">
        <v>129</v>
      </c>
    </row>
    <row r="441" spans="1:65" s="13" customFormat="1" ht="11.25">
      <c r="B441" s="204"/>
      <c r="C441" s="205"/>
      <c r="D441" s="199" t="s">
        <v>140</v>
      </c>
      <c r="E441" s="206" t="s">
        <v>1</v>
      </c>
      <c r="F441" s="207" t="s">
        <v>168</v>
      </c>
      <c r="G441" s="205"/>
      <c r="H441" s="206" t="s">
        <v>1</v>
      </c>
      <c r="I441" s="208"/>
      <c r="J441" s="205"/>
      <c r="K441" s="205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140</v>
      </c>
      <c r="AU441" s="213" t="s">
        <v>90</v>
      </c>
      <c r="AV441" s="13" t="s">
        <v>88</v>
      </c>
      <c r="AW441" s="13" t="s">
        <v>36</v>
      </c>
      <c r="AX441" s="13" t="s">
        <v>80</v>
      </c>
      <c r="AY441" s="213" t="s">
        <v>129</v>
      </c>
    </row>
    <row r="442" spans="1:65" s="14" customFormat="1" ht="11.25">
      <c r="B442" s="214"/>
      <c r="C442" s="215"/>
      <c r="D442" s="199" t="s">
        <v>140</v>
      </c>
      <c r="E442" s="216" t="s">
        <v>1</v>
      </c>
      <c r="F442" s="217" t="s">
        <v>169</v>
      </c>
      <c r="G442" s="215"/>
      <c r="H442" s="218">
        <v>27.2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140</v>
      </c>
      <c r="AU442" s="224" t="s">
        <v>90</v>
      </c>
      <c r="AV442" s="14" t="s">
        <v>90</v>
      </c>
      <c r="AW442" s="14" t="s">
        <v>36</v>
      </c>
      <c r="AX442" s="14" t="s">
        <v>80</v>
      </c>
      <c r="AY442" s="224" t="s">
        <v>129</v>
      </c>
    </row>
    <row r="443" spans="1:65" s="15" customFormat="1" ht="11.25">
      <c r="B443" s="225"/>
      <c r="C443" s="226"/>
      <c r="D443" s="199" t="s">
        <v>140</v>
      </c>
      <c r="E443" s="227" t="s">
        <v>1</v>
      </c>
      <c r="F443" s="228" t="s">
        <v>144</v>
      </c>
      <c r="G443" s="226"/>
      <c r="H443" s="229">
        <v>519.29999999999995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AT443" s="235" t="s">
        <v>140</v>
      </c>
      <c r="AU443" s="235" t="s">
        <v>90</v>
      </c>
      <c r="AV443" s="15" t="s">
        <v>136</v>
      </c>
      <c r="AW443" s="15" t="s">
        <v>36</v>
      </c>
      <c r="AX443" s="15" t="s">
        <v>88</v>
      </c>
      <c r="AY443" s="235" t="s">
        <v>129</v>
      </c>
    </row>
    <row r="444" spans="1:65" s="2" customFormat="1" ht="24">
      <c r="A444" s="34"/>
      <c r="B444" s="35"/>
      <c r="C444" s="186" t="s">
        <v>398</v>
      </c>
      <c r="D444" s="186" t="s">
        <v>131</v>
      </c>
      <c r="E444" s="187" t="s">
        <v>399</v>
      </c>
      <c r="F444" s="188" t="s">
        <v>400</v>
      </c>
      <c r="G444" s="189" t="s">
        <v>134</v>
      </c>
      <c r="H444" s="190">
        <v>491.3</v>
      </c>
      <c r="I444" s="191"/>
      <c r="J444" s="192">
        <f>ROUND(I444*H444,2)</f>
        <v>0</v>
      </c>
      <c r="K444" s="188" t="s">
        <v>135</v>
      </c>
      <c r="L444" s="39"/>
      <c r="M444" s="193" t="s">
        <v>1</v>
      </c>
      <c r="N444" s="194" t="s">
        <v>45</v>
      </c>
      <c r="O444" s="71"/>
      <c r="P444" s="195">
        <f>O444*H444</f>
        <v>0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7" t="s">
        <v>136</v>
      </c>
      <c r="AT444" s="197" t="s">
        <v>131</v>
      </c>
      <c r="AU444" s="197" t="s">
        <v>90</v>
      </c>
      <c r="AY444" s="17" t="s">
        <v>129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7" t="s">
        <v>88</v>
      </c>
      <c r="BK444" s="198">
        <f>ROUND(I444*H444,2)</f>
        <v>0</v>
      </c>
      <c r="BL444" s="17" t="s">
        <v>136</v>
      </c>
      <c r="BM444" s="197" t="s">
        <v>401</v>
      </c>
    </row>
    <row r="445" spans="1:65" s="2" customFormat="1" ht="29.25">
      <c r="A445" s="34"/>
      <c r="B445" s="35"/>
      <c r="C445" s="36"/>
      <c r="D445" s="199" t="s">
        <v>138</v>
      </c>
      <c r="E445" s="36"/>
      <c r="F445" s="200" t="s">
        <v>402</v>
      </c>
      <c r="G445" s="36"/>
      <c r="H445" s="36"/>
      <c r="I445" s="201"/>
      <c r="J445" s="36"/>
      <c r="K445" s="36"/>
      <c r="L445" s="39"/>
      <c r="M445" s="202"/>
      <c r="N445" s="203"/>
      <c r="O445" s="71"/>
      <c r="P445" s="71"/>
      <c r="Q445" s="71"/>
      <c r="R445" s="71"/>
      <c r="S445" s="71"/>
      <c r="T445" s="72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138</v>
      </c>
      <c r="AU445" s="17" t="s">
        <v>90</v>
      </c>
    </row>
    <row r="446" spans="1:65" s="13" customFormat="1" ht="11.25">
      <c r="B446" s="204"/>
      <c r="C446" s="205"/>
      <c r="D446" s="199" t="s">
        <v>140</v>
      </c>
      <c r="E446" s="206" t="s">
        <v>1</v>
      </c>
      <c r="F446" s="207" t="s">
        <v>159</v>
      </c>
      <c r="G446" s="205"/>
      <c r="H446" s="206" t="s">
        <v>1</v>
      </c>
      <c r="I446" s="208"/>
      <c r="J446" s="205"/>
      <c r="K446" s="205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140</v>
      </c>
      <c r="AU446" s="213" t="s">
        <v>90</v>
      </c>
      <c r="AV446" s="13" t="s">
        <v>88</v>
      </c>
      <c r="AW446" s="13" t="s">
        <v>36</v>
      </c>
      <c r="AX446" s="13" t="s">
        <v>80</v>
      </c>
      <c r="AY446" s="213" t="s">
        <v>129</v>
      </c>
    </row>
    <row r="447" spans="1:65" s="13" customFormat="1" ht="11.25">
      <c r="B447" s="204"/>
      <c r="C447" s="205"/>
      <c r="D447" s="199" t="s">
        <v>140</v>
      </c>
      <c r="E447" s="206" t="s">
        <v>1</v>
      </c>
      <c r="F447" s="207" t="s">
        <v>160</v>
      </c>
      <c r="G447" s="205"/>
      <c r="H447" s="206" t="s">
        <v>1</v>
      </c>
      <c r="I447" s="208"/>
      <c r="J447" s="205"/>
      <c r="K447" s="205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140</v>
      </c>
      <c r="AU447" s="213" t="s">
        <v>90</v>
      </c>
      <c r="AV447" s="13" t="s">
        <v>88</v>
      </c>
      <c r="AW447" s="13" t="s">
        <v>36</v>
      </c>
      <c r="AX447" s="13" t="s">
        <v>80</v>
      </c>
      <c r="AY447" s="213" t="s">
        <v>129</v>
      </c>
    </row>
    <row r="448" spans="1:65" s="14" customFormat="1" ht="11.25">
      <c r="B448" s="214"/>
      <c r="C448" s="215"/>
      <c r="D448" s="199" t="s">
        <v>140</v>
      </c>
      <c r="E448" s="216" t="s">
        <v>1</v>
      </c>
      <c r="F448" s="217" t="s">
        <v>161</v>
      </c>
      <c r="G448" s="215"/>
      <c r="H448" s="218">
        <v>117.6</v>
      </c>
      <c r="I448" s="219"/>
      <c r="J448" s="215"/>
      <c r="K448" s="215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140</v>
      </c>
      <c r="AU448" s="224" t="s">
        <v>90</v>
      </c>
      <c r="AV448" s="14" t="s">
        <v>90</v>
      </c>
      <c r="AW448" s="14" t="s">
        <v>36</v>
      </c>
      <c r="AX448" s="14" t="s">
        <v>80</v>
      </c>
      <c r="AY448" s="224" t="s">
        <v>129</v>
      </c>
    </row>
    <row r="449" spans="1:65" s="13" customFormat="1" ht="11.25">
      <c r="B449" s="204"/>
      <c r="C449" s="205"/>
      <c r="D449" s="199" t="s">
        <v>140</v>
      </c>
      <c r="E449" s="206" t="s">
        <v>1</v>
      </c>
      <c r="F449" s="207" t="s">
        <v>162</v>
      </c>
      <c r="G449" s="205"/>
      <c r="H449" s="206" t="s">
        <v>1</v>
      </c>
      <c r="I449" s="208"/>
      <c r="J449" s="205"/>
      <c r="K449" s="205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140</v>
      </c>
      <c r="AU449" s="213" t="s">
        <v>90</v>
      </c>
      <c r="AV449" s="13" t="s">
        <v>88</v>
      </c>
      <c r="AW449" s="13" t="s">
        <v>36</v>
      </c>
      <c r="AX449" s="13" t="s">
        <v>80</v>
      </c>
      <c r="AY449" s="213" t="s">
        <v>129</v>
      </c>
    </row>
    <row r="450" spans="1:65" s="14" customFormat="1" ht="11.25">
      <c r="B450" s="214"/>
      <c r="C450" s="215"/>
      <c r="D450" s="199" t="s">
        <v>140</v>
      </c>
      <c r="E450" s="216" t="s">
        <v>1</v>
      </c>
      <c r="F450" s="217" t="s">
        <v>163</v>
      </c>
      <c r="G450" s="215"/>
      <c r="H450" s="218">
        <v>327.8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140</v>
      </c>
      <c r="AU450" s="224" t="s">
        <v>90</v>
      </c>
      <c r="AV450" s="14" t="s">
        <v>90</v>
      </c>
      <c r="AW450" s="14" t="s">
        <v>36</v>
      </c>
      <c r="AX450" s="14" t="s">
        <v>80</v>
      </c>
      <c r="AY450" s="224" t="s">
        <v>129</v>
      </c>
    </row>
    <row r="451" spans="1:65" s="13" customFormat="1" ht="11.25">
      <c r="B451" s="204"/>
      <c r="C451" s="205"/>
      <c r="D451" s="199" t="s">
        <v>140</v>
      </c>
      <c r="E451" s="206" t="s">
        <v>1</v>
      </c>
      <c r="F451" s="207" t="s">
        <v>164</v>
      </c>
      <c r="G451" s="205"/>
      <c r="H451" s="206" t="s">
        <v>1</v>
      </c>
      <c r="I451" s="208"/>
      <c r="J451" s="205"/>
      <c r="K451" s="205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140</v>
      </c>
      <c r="AU451" s="213" t="s">
        <v>90</v>
      </c>
      <c r="AV451" s="13" t="s">
        <v>88</v>
      </c>
      <c r="AW451" s="13" t="s">
        <v>36</v>
      </c>
      <c r="AX451" s="13" t="s">
        <v>80</v>
      </c>
      <c r="AY451" s="213" t="s">
        <v>129</v>
      </c>
    </row>
    <row r="452" spans="1:65" s="14" customFormat="1" ht="11.25">
      <c r="B452" s="214"/>
      <c r="C452" s="215"/>
      <c r="D452" s="199" t="s">
        <v>140</v>
      </c>
      <c r="E452" s="216" t="s">
        <v>1</v>
      </c>
      <c r="F452" s="217" t="s">
        <v>165</v>
      </c>
      <c r="G452" s="215"/>
      <c r="H452" s="218">
        <v>8.8000000000000007</v>
      </c>
      <c r="I452" s="219"/>
      <c r="J452" s="215"/>
      <c r="K452" s="215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140</v>
      </c>
      <c r="AU452" s="224" t="s">
        <v>90</v>
      </c>
      <c r="AV452" s="14" t="s">
        <v>90</v>
      </c>
      <c r="AW452" s="14" t="s">
        <v>36</v>
      </c>
      <c r="AX452" s="14" t="s">
        <v>80</v>
      </c>
      <c r="AY452" s="224" t="s">
        <v>129</v>
      </c>
    </row>
    <row r="453" spans="1:65" s="13" customFormat="1" ht="11.25">
      <c r="B453" s="204"/>
      <c r="C453" s="205"/>
      <c r="D453" s="199" t="s">
        <v>140</v>
      </c>
      <c r="E453" s="206" t="s">
        <v>1</v>
      </c>
      <c r="F453" s="207" t="s">
        <v>142</v>
      </c>
      <c r="G453" s="205"/>
      <c r="H453" s="206" t="s">
        <v>1</v>
      </c>
      <c r="I453" s="208"/>
      <c r="J453" s="205"/>
      <c r="K453" s="205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140</v>
      </c>
      <c r="AU453" s="213" t="s">
        <v>90</v>
      </c>
      <c r="AV453" s="13" t="s">
        <v>88</v>
      </c>
      <c r="AW453" s="13" t="s">
        <v>36</v>
      </c>
      <c r="AX453" s="13" t="s">
        <v>80</v>
      </c>
      <c r="AY453" s="213" t="s">
        <v>129</v>
      </c>
    </row>
    <row r="454" spans="1:65" s="14" customFormat="1" ht="11.25">
      <c r="B454" s="214"/>
      <c r="C454" s="215"/>
      <c r="D454" s="199" t="s">
        <v>140</v>
      </c>
      <c r="E454" s="216" t="s">
        <v>1</v>
      </c>
      <c r="F454" s="217" t="s">
        <v>166</v>
      </c>
      <c r="G454" s="215"/>
      <c r="H454" s="218">
        <v>1.1000000000000001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140</v>
      </c>
      <c r="AU454" s="224" t="s">
        <v>90</v>
      </c>
      <c r="AV454" s="14" t="s">
        <v>90</v>
      </c>
      <c r="AW454" s="14" t="s">
        <v>36</v>
      </c>
      <c r="AX454" s="14" t="s">
        <v>80</v>
      </c>
      <c r="AY454" s="224" t="s">
        <v>129</v>
      </c>
    </row>
    <row r="455" spans="1:65" s="13" customFormat="1" ht="11.25">
      <c r="B455" s="204"/>
      <c r="C455" s="205"/>
      <c r="D455" s="199" t="s">
        <v>140</v>
      </c>
      <c r="E455" s="206" t="s">
        <v>1</v>
      </c>
      <c r="F455" s="207" t="s">
        <v>167</v>
      </c>
      <c r="G455" s="205"/>
      <c r="H455" s="206" t="s">
        <v>1</v>
      </c>
      <c r="I455" s="208"/>
      <c r="J455" s="205"/>
      <c r="K455" s="205"/>
      <c r="L455" s="209"/>
      <c r="M455" s="210"/>
      <c r="N455" s="211"/>
      <c r="O455" s="211"/>
      <c r="P455" s="211"/>
      <c r="Q455" s="211"/>
      <c r="R455" s="211"/>
      <c r="S455" s="211"/>
      <c r="T455" s="212"/>
      <c r="AT455" s="213" t="s">
        <v>140</v>
      </c>
      <c r="AU455" s="213" t="s">
        <v>90</v>
      </c>
      <c r="AV455" s="13" t="s">
        <v>88</v>
      </c>
      <c r="AW455" s="13" t="s">
        <v>36</v>
      </c>
      <c r="AX455" s="13" t="s">
        <v>80</v>
      </c>
      <c r="AY455" s="213" t="s">
        <v>129</v>
      </c>
    </row>
    <row r="456" spans="1:65" s="14" customFormat="1" ht="11.25">
      <c r="B456" s="214"/>
      <c r="C456" s="215"/>
      <c r="D456" s="199" t="s">
        <v>140</v>
      </c>
      <c r="E456" s="216" t="s">
        <v>1</v>
      </c>
      <c r="F456" s="217" t="s">
        <v>165</v>
      </c>
      <c r="G456" s="215"/>
      <c r="H456" s="218">
        <v>8.8000000000000007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140</v>
      </c>
      <c r="AU456" s="224" t="s">
        <v>90</v>
      </c>
      <c r="AV456" s="14" t="s">
        <v>90</v>
      </c>
      <c r="AW456" s="14" t="s">
        <v>36</v>
      </c>
      <c r="AX456" s="14" t="s">
        <v>80</v>
      </c>
      <c r="AY456" s="224" t="s">
        <v>129</v>
      </c>
    </row>
    <row r="457" spans="1:65" s="13" customFormat="1" ht="11.25">
      <c r="B457" s="204"/>
      <c r="C457" s="205"/>
      <c r="D457" s="199" t="s">
        <v>140</v>
      </c>
      <c r="E457" s="206" t="s">
        <v>1</v>
      </c>
      <c r="F457" s="207" t="s">
        <v>168</v>
      </c>
      <c r="G457" s="205"/>
      <c r="H457" s="206" t="s">
        <v>1</v>
      </c>
      <c r="I457" s="208"/>
      <c r="J457" s="205"/>
      <c r="K457" s="205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140</v>
      </c>
      <c r="AU457" s="213" t="s">
        <v>90</v>
      </c>
      <c r="AV457" s="13" t="s">
        <v>88</v>
      </c>
      <c r="AW457" s="13" t="s">
        <v>36</v>
      </c>
      <c r="AX457" s="13" t="s">
        <v>80</v>
      </c>
      <c r="AY457" s="213" t="s">
        <v>129</v>
      </c>
    </row>
    <row r="458" spans="1:65" s="14" customFormat="1" ht="11.25">
      <c r="B458" s="214"/>
      <c r="C458" s="215"/>
      <c r="D458" s="199" t="s">
        <v>140</v>
      </c>
      <c r="E458" s="216" t="s">
        <v>1</v>
      </c>
      <c r="F458" s="217" t="s">
        <v>169</v>
      </c>
      <c r="G458" s="215"/>
      <c r="H458" s="218">
        <v>27.2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140</v>
      </c>
      <c r="AU458" s="224" t="s">
        <v>90</v>
      </c>
      <c r="AV458" s="14" t="s">
        <v>90</v>
      </c>
      <c r="AW458" s="14" t="s">
        <v>36</v>
      </c>
      <c r="AX458" s="14" t="s">
        <v>80</v>
      </c>
      <c r="AY458" s="224" t="s">
        <v>129</v>
      </c>
    </row>
    <row r="459" spans="1:65" s="15" customFormat="1" ht="11.25">
      <c r="B459" s="225"/>
      <c r="C459" s="226"/>
      <c r="D459" s="199" t="s">
        <v>140</v>
      </c>
      <c r="E459" s="227" t="s">
        <v>1</v>
      </c>
      <c r="F459" s="228" t="s">
        <v>144</v>
      </c>
      <c r="G459" s="226"/>
      <c r="H459" s="229">
        <v>491.3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AT459" s="235" t="s">
        <v>140</v>
      </c>
      <c r="AU459" s="235" t="s">
        <v>90</v>
      </c>
      <c r="AV459" s="15" t="s">
        <v>136</v>
      </c>
      <c r="AW459" s="15" t="s">
        <v>36</v>
      </c>
      <c r="AX459" s="15" t="s">
        <v>88</v>
      </c>
      <c r="AY459" s="235" t="s">
        <v>129</v>
      </c>
    </row>
    <row r="460" spans="1:65" s="2" customFormat="1" ht="24">
      <c r="A460" s="34"/>
      <c r="B460" s="35"/>
      <c r="C460" s="186" t="s">
        <v>403</v>
      </c>
      <c r="D460" s="186" t="s">
        <v>131</v>
      </c>
      <c r="E460" s="187" t="s">
        <v>404</v>
      </c>
      <c r="F460" s="188" t="s">
        <v>405</v>
      </c>
      <c r="G460" s="189" t="s">
        <v>134</v>
      </c>
      <c r="H460" s="190">
        <v>519.29999999999995</v>
      </c>
      <c r="I460" s="191"/>
      <c r="J460" s="192">
        <f>ROUND(I460*H460,2)</f>
        <v>0</v>
      </c>
      <c r="K460" s="188" t="s">
        <v>135</v>
      </c>
      <c r="L460" s="39"/>
      <c r="M460" s="193" t="s">
        <v>1</v>
      </c>
      <c r="N460" s="194" t="s">
        <v>45</v>
      </c>
      <c r="O460" s="71"/>
      <c r="P460" s="195">
        <f>O460*H460</f>
        <v>0</v>
      </c>
      <c r="Q460" s="195">
        <v>6.0099999999999997E-3</v>
      </c>
      <c r="R460" s="195">
        <f>Q460*H460</f>
        <v>3.1209929999999995</v>
      </c>
      <c r="S460" s="195">
        <v>0</v>
      </c>
      <c r="T460" s="196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7" t="s">
        <v>136</v>
      </c>
      <c r="AT460" s="197" t="s">
        <v>131</v>
      </c>
      <c r="AU460" s="197" t="s">
        <v>90</v>
      </c>
      <c r="AY460" s="17" t="s">
        <v>129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7" t="s">
        <v>88</v>
      </c>
      <c r="BK460" s="198">
        <f>ROUND(I460*H460,2)</f>
        <v>0</v>
      </c>
      <c r="BL460" s="17" t="s">
        <v>136</v>
      </c>
      <c r="BM460" s="197" t="s">
        <v>406</v>
      </c>
    </row>
    <row r="461" spans="1:65" s="2" customFormat="1" ht="19.5">
      <c r="A461" s="34"/>
      <c r="B461" s="35"/>
      <c r="C461" s="36"/>
      <c r="D461" s="199" t="s">
        <v>138</v>
      </c>
      <c r="E461" s="36"/>
      <c r="F461" s="200" t="s">
        <v>407</v>
      </c>
      <c r="G461" s="36"/>
      <c r="H461" s="36"/>
      <c r="I461" s="201"/>
      <c r="J461" s="36"/>
      <c r="K461" s="36"/>
      <c r="L461" s="39"/>
      <c r="M461" s="202"/>
      <c r="N461" s="203"/>
      <c r="O461" s="71"/>
      <c r="P461" s="71"/>
      <c r="Q461" s="71"/>
      <c r="R461" s="71"/>
      <c r="S461" s="71"/>
      <c r="T461" s="72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138</v>
      </c>
      <c r="AU461" s="17" t="s">
        <v>90</v>
      </c>
    </row>
    <row r="462" spans="1:65" s="13" customFormat="1" ht="11.25">
      <c r="B462" s="204"/>
      <c r="C462" s="205"/>
      <c r="D462" s="199" t="s">
        <v>140</v>
      </c>
      <c r="E462" s="206" t="s">
        <v>1</v>
      </c>
      <c r="F462" s="207" t="s">
        <v>159</v>
      </c>
      <c r="G462" s="205"/>
      <c r="H462" s="206" t="s">
        <v>1</v>
      </c>
      <c r="I462" s="208"/>
      <c r="J462" s="205"/>
      <c r="K462" s="205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140</v>
      </c>
      <c r="AU462" s="213" t="s">
        <v>90</v>
      </c>
      <c r="AV462" s="13" t="s">
        <v>88</v>
      </c>
      <c r="AW462" s="13" t="s">
        <v>36</v>
      </c>
      <c r="AX462" s="13" t="s">
        <v>80</v>
      </c>
      <c r="AY462" s="213" t="s">
        <v>129</v>
      </c>
    </row>
    <row r="463" spans="1:65" s="13" customFormat="1" ht="11.25">
      <c r="B463" s="204"/>
      <c r="C463" s="205"/>
      <c r="D463" s="199" t="s">
        <v>140</v>
      </c>
      <c r="E463" s="206" t="s">
        <v>1</v>
      </c>
      <c r="F463" s="207" t="s">
        <v>160</v>
      </c>
      <c r="G463" s="205"/>
      <c r="H463" s="206" t="s">
        <v>1</v>
      </c>
      <c r="I463" s="208"/>
      <c r="J463" s="205"/>
      <c r="K463" s="205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140</v>
      </c>
      <c r="AU463" s="213" t="s">
        <v>90</v>
      </c>
      <c r="AV463" s="13" t="s">
        <v>88</v>
      </c>
      <c r="AW463" s="13" t="s">
        <v>36</v>
      </c>
      <c r="AX463" s="13" t="s">
        <v>80</v>
      </c>
      <c r="AY463" s="213" t="s">
        <v>129</v>
      </c>
    </row>
    <row r="464" spans="1:65" s="14" customFormat="1" ht="11.25">
      <c r="B464" s="214"/>
      <c r="C464" s="215"/>
      <c r="D464" s="199" t="s">
        <v>140</v>
      </c>
      <c r="E464" s="216" t="s">
        <v>1</v>
      </c>
      <c r="F464" s="217" t="s">
        <v>191</v>
      </c>
      <c r="G464" s="215"/>
      <c r="H464" s="218">
        <v>145.6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140</v>
      </c>
      <c r="AU464" s="224" t="s">
        <v>90</v>
      </c>
      <c r="AV464" s="14" t="s">
        <v>90</v>
      </c>
      <c r="AW464" s="14" t="s">
        <v>36</v>
      </c>
      <c r="AX464" s="14" t="s">
        <v>80</v>
      </c>
      <c r="AY464" s="224" t="s">
        <v>129</v>
      </c>
    </row>
    <row r="465" spans="1:65" s="13" customFormat="1" ht="11.25">
      <c r="B465" s="204"/>
      <c r="C465" s="205"/>
      <c r="D465" s="199" t="s">
        <v>140</v>
      </c>
      <c r="E465" s="206" t="s">
        <v>1</v>
      </c>
      <c r="F465" s="207" t="s">
        <v>162</v>
      </c>
      <c r="G465" s="205"/>
      <c r="H465" s="206" t="s">
        <v>1</v>
      </c>
      <c r="I465" s="208"/>
      <c r="J465" s="205"/>
      <c r="K465" s="205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140</v>
      </c>
      <c r="AU465" s="213" t="s">
        <v>90</v>
      </c>
      <c r="AV465" s="13" t="s">
        <v>88</v>
      </c>
      <c r="AW465" s="13" t="s">
        <v>36</v>
      </c>
      <c r="AX465" s="13" t="s">
        <v>80</v>
      </c>
      <c r="AY465" s="213" t="s">
        <v>129</v>
      </c>
    </row>
    <row r="466" spans="1:65" s="14" customFormat="1" ht="11.25">
      <c r="B466" s="214"/>
      <c r="C466" s="215"/>
      <c r="D466" s="199" t="s">
        <v>140</v>
      </c>
      <c r="E466" s="216" t="s">
        <v>1</v>
      </c>
      <c r="F466" s="217" t="s">
        <v>163</v>
      </c>
      <c r="G466" s="215"/>
      <c r="H466" s="218">
        <v>327.8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140</v>
      </c>
      <c r="AU466" s="224" t="s">
        <v>90</v>
      </c>
      <c r="AV466" s="14" t="s">
        <v>90</v>
      </c>
      <c r="AW466" s="14" t="s">
        <v>36</v>
      </c>
      <c r="AX466" s="14" t="s">
        <v>80</v>
      </c>
      <c r="AY466" s="224" t="s">
        <v>129</v>
      </c>
    </row>
    <row r="467" spans="1:65" s="13" customFormat="1" ht="11.25">
      <c r="B467" s="204"/>
      <c r="C467" s="205"/>
      <c r="D467" s="199" t="s">
        <v>140</v>
      </c>
      <c r="E467" s="206" t="s">
        <v>1</v>
      </c>
      <c r="F467" s="207" t="s">
        <v>164</v>
      </c>
      <c r="G467" s="205"/>
      <c r="H467" s="206" t="s">
        <v>1</v>
      </c>
      <c r="I467" s="208"/>
      <c r="J467" s="205"/>
      <c r="K467" s="205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140</v>
      </c>
      <c r="AU467" s="213" t="s">
        <v>90</v>
      </c>
      <c r="AV467" s="13" t="s">
        <v>88</v>
      </c>
      <c r="AW467" s="13" t="s">
        <v>36</v>
      </c>
      <c r="AX467" s="13" t="s">
        <v>80</v>
      </c>
      <c r="AY467" s="213" t="s">
        <v>129</v>
      </c>
    </row>
    <row r="468" spans="1:65" s="14" customFormat="1" ht="11.25">
      <c r="B468" s="214"/>
      <c r="C468" s="215"/>
      <c r="D468" s="199" t="s">
        <v>140</v>
      </c>
      <c r="E468" s="216" t="s">
        <v>1</v>
      </c>
      <c r="F468" s="217" t="s">
        <v>165</v>
      </c>
      <c r="G468" s="215"/>
      <c r="H468" s="218">
        <v>8.8000000000000007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140</v>
      </c>
      <c r="AU468" s="224" t="s">
        <v>90</v>
      </c>
      <c r="AV468" s="14" t="s">
        <v>90</v>
      </c>
      <c r="AW468" s="14" t="s">
        <v>36</v>
      </c>
      <c r="AX468" s="14" t="s">
        <v>80</v>
      </c>
      <c r="AY468" s="224" t="s">
        <v>129</v>
      </c>
    </row>
    <row r="469" spans="1:65" s="13" customFormat="1" ht="11.25">
      <c r="B469" s="204"/>
      <c r="C469" s="205"/>
      <c r="D469" s="199" t="s">
        <v>140</v>
      </c>
      <c r="E469" s="206" t="s">
        <v>1</v>
      </c>
      <c r="F469" s="207" t="s">
        <v>142</v>
      </c>
      <c r="G469" s="205"/>
      <c r="H469" s="206" t="s">
        <v>1</v>
      </c>
      <c r="I469" s="208"/>
      <c r="J469" s="205"/>
      <c r="K469" s="205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140</v>
      </c>
      <c r="AU469" s="213" t="s">
        <v>90</v>
      </c>
      <c r="AV469" s="13" t="s">
        <v>88</v>
      </c>
      <c r="AW469" s="13" t="s">
        <v>36</v>
      </c>
      <c r="AX469" s="13" t="s">
        <v>80</v>
      </c>
      <c r="AY469" s="213" t="s">
        <v>129</v>
      </c>
    </row>
    <row r="470" spans="1:65" s="14" customFormat="1" ht="11.25">
      <c r="B470" s="214"/>
      <c r="C470" s="215"/>
      <c r="D470" s="199" t="s">
        <v>140</v>
      </c>
      <c r="E470" s="216" t="s">
        <v>1</v>
      </c>
      <c r="F470" s="217" t="s">
        <v>166</v>
      </c>
      <c r="G470" s="215"/>
      <c r="H470" s="218">
        <v>1.1000000000000001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140</v>
      </c>
      <c r="AU470" s="224" t="s">
        <v>90</v>
      </c>
      <c r="AV470" s="14" t="s">
        <v>90</v>
      </c>
      <c r="AW470" s="14" t="s">
        <v>36</v>
      </c>
      <c r="AX470" s="14" t="s">
        <v>80</v>
      </c>
      <c r="AY470" s="224" t="s">
        <v>129</v>
      </c>
    </row>
    <row r="471" spans="1:65" s="13" customFormat="1" ht="11.25">
      <c r="B471" s="204"/>
      <c r="C471" s="205"/>
      <c r="D471" s="199" t="s">
        <v>140</v>
      </c>
      <c r="E471" s="206" t="s">
        <v>1</v>
      </c>
      <c r="F471" s="207" t="s">
        <v>167</v>
      </c>
      <c r="G471" s="205"/>
      <c r="H471" s="206" t="s">
        <v>1</v>
      </c>
      <c r="I471" s="208"/>
      <c r="J471" s="205"/>
      <c r="K471" s="205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140</v>
      </c>
      <c r="AU471" s="213" t="s">
        <v>90</v>
      </c>
      <c r="AV471" s="13" t="s">
        <v>88</v>
      </c>
      <c r="AW471" s="13" t="s">
        <v>36</v>
      </c>
      <c r="AX471" s="13" t="s">
        <v>80</v>
      </c>
      <c r="AY471" s="213" t="s">
        <v>129</v>
      </c>
    </row>
    <row r="472" spans="1:65" s="14" customFormat="1" ht="11.25">
      <c r="B472" s="214"/>
      <c r="C472" s="215"/>
      <c r="D472" s="199" t="s">
        <v>140</v>
      </c>
      <c r="E472" s="216" t="s">
        <v>1</v>
      </c>
      <c r="F472" s="217" t="s">
        <v>165</v>
      </c>
      <c r="G472" s="215"/>
      <c r="H472" s="218">
        <v>8.8000000000000007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140</v>
      </c>
      <c r="AU472" s="224" t="s">
        <v>90</v>
      </c>
      <c r="AV472" s="14" t="s">
        <v>90</v>
      </c>
      <c r="AW472" s="14" t="s">
        <v>36</v>
      </c>
      <c r="AX472" s="14" t="s">
        <v>80</v>
      </c>
      <c r="AY472" s="224" t="s">
        <v>129</v>
      </c>
    </row>
    <row r="473" spans="1:65" s="13" customFormat="1" ht="11.25">
      <c r="B473" s="204"/>
      <c r="C473" s="205"/>
      <c r="D473" s="199" t="s">
        <v>140</v>
      </c>
      <c r="E473" s="206" t="s">
        <v>1</v>
      </c>
      <c r="F473" s="207" t="s">
        <v>168</v>
      </c>
      <c r="G473" s="205"/>
      <c r="H473" s="206" t="s">
        <v>1</v>
      </c>
      <c r="I473" s="208"/>
      <c r="J473" s="205"/>
      <c r="K473" s="205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140</v>
      </c>
      <c r="AU473" s="213" t="s">
        <v>90</v>
      </c>
      <c r="AV473" s="13" t="s">
        <v>88</v>
      </c>
      <c r="AW473" s="13" t="s">
        <v>36</v>
      </c>
      <c r="AX473" s="13" t="s">
        <v>80</v>
      </c>
      <c r="AY473" s="213" t="s">
        <v>129</v>
      </c>
    </row>
    <row r="474" spans="1:65" s="14" customFormat="1" ht="11.25">
      <c r="B474" s="214"/>
      <c r="C474" s="215"/>
      <c r="D474" s="199" t="s">
        <v>140</v>
      </c>
      <c r="E474" s="216" t="s">
        <v>1</v>
      </c>
      <c r="F474" s="217" t="s">
        <v>169</v>
      </c>
      <c r="G474" s="215"/>
      <c r="H474" s="218">
        <v>27.2</v>
      </c>
      <c r="I474" s="219"/>
      <c r="J474" s="215"/>
      <c r="K474" s="215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140</v>
      </c>
      <c r="AU474" s="224" t="s">
        <v>90</v>
      </c>
      <c r="AV474" s="14" t="s">
        <v>90</v>
      </c>
      <c r="AW474" s="14" t="s">
        <v>36</v>
      </c>
      <c r="AX474" s="14" t="s">
        <v>80</v>
      </c>
      <c r="AY474" s="224" t="s">
        <v>129</v>
      </c>
    </row>
    <row r="475" spans="1:65" s="15" customFormat="1" ht="11.25">
      <c r="B475" s="225"/>
      <c r="C475" s="226"/>
      <c r="D475" s="199" t="s">
        <v>140</v>
      </c>
      <c r="E475" s="227" t="s">
        <v>1</v>
      </c>
      <c r="F475" s="228" t="s">
        <v>144</v>
      </c>
      <c r="G475" s="226"/>
      <c r="H475" s="229">
        <v>519.29999999999995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AT475" s="235" t="s">
        <v>140</v>
      </c>
      <c r="AU475" s="235" t="s">
        <v>90</v>
      </c>
      <c r="AV475" s="15" t="s">
        <v>136</v>
      </c>
      <c r="AW475" s="15" t="s">
        <v>36</v>
      </c>
      <c r="AX475" s="15" t="s">
        <v>88</v>
      </c>
      <c r="AY475" s="235" t="s">
        <v>129</v>
      </c>
    </row>
    <row r="476" spans="1:65" s="2" customFormat="1" ht="24">
      <c r="A476" s="34"/>
      <c r="B476" s="35"/>
      <c r="C476" s="186" t="s">
        <v>408</v>
      </c>
      <c r="D476" s="186" t="s">
        <v>131</v>
      </c>
      <c r="E476" s="187" t="s">
        <v>409</v>
      </c>
      <c r="F476" s="188" t="s">
        <v>410</v>
      </c>
      <c r="G476" s="189" t="s">
        <v>134</v>
      </c>
      <c r="H476" s="190">
        <v>2216.6999999999998</v>
      </c>
      <c r="I476" s="191"/>
      <c r="J476" s="192">
        <f>ROUND(I476*H476,2)</f>
        <v>0</v>
      </c>
      <c r="K476" s="188" t="s">
        <v>135</v>
      </c>
      <c r="L476" s="39"/>
      <c r="M476" s="193" t="s">
        <v>1</v>
      </c>
      <c r="N476" s="194" t="s">
        <v>45</v>
      </c>
      <c r="O476" s="71"/>
      <c r="P476" s="195">
        <f>O476*H476</f>
        <v>0</v>
      </c>
      <c r="Q476" s="195">
        <v>7.1000000000000002E-4</v>
      </c>
      <c r="R476" s="195">
        <f>Q476*H476</f>
        <v>1.5738569999999998</v>
      </c>
      <c r="S476" s="195">
        <v>0</v>
      </c>
      <c r="T476" s="196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7" t="s">
        <v>136</v>
      </c>
      <c r="AT476" s="197" t="s">
        <v>131</v>
      </c>
      <c r="AU476" s="197" t="s">
        <v>90</v>
      </c>
      <c r="AY476" s="17" t="s">
        <v>129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7" t="s">
        <v>88</v>
      </c>
      <c r="BK476" s="198">
        <f>ROUND(I476*H476,2)</f>
        <v>0</v>
      </c>
      <c r="BL476" s="17" t="s">
        <v>136</v>
      </c>
      <c r="BM476" s="197" t="s">
        <v>411</v>
      </c>
    </row>
    <row r="477" spans="1:65" s="2" customFormat="1" ht="19.5">
      <c r="A477" s="34"/>
      <c r="B477" s="35"/>
      <c r="C477" s="36"/>
      <c r="D477" s="199" t="s">
        <v>138</v>
      </c>
      <c r="E477" s="36"/>
      <c r="F477" s="200" t="s">
        <v>412</v>
      </c>
      <c r="G477" s="36"/>
      <c r="H477" s="36"/>
      <c r="I477" s="201"/>
      <c r="J477" s="36"/>
      <c r="K477" s="36"/>
      <c r="L477" s="39"/>
      <c r="M477" s="202"/>
      <c r="N477" s="203"/>
      <c r="O477" s="71"/>
      <c r="P477" s="71"/>
      <c r="Q477" s="71"/>
      <c r="R477" s="71"/>
      <c r="S477" s="71"/>
      <c r="T477" s="72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7" t="s">
        <v>138</v>
      </c>
      <c r="AU477" s="17" t="s">
        <v>90</v>
      </c>
    </row>
    <row r="478" spans="1:65" s="13" customFormat="1" ht="11.25">
      <c r="B478" s="204"/>
      <c r="C478" s="205"/>
      <c r="D478" s="199" t="s">
        <v>140</v>
      </c>
      <c r="E478" s="206" t="s">
        <v>1</v>
      </c>
      <c r="F478" s="207" t="s">
        <v>159</v>
      </c>
      <c r="G478" s="205"/>
      <c r="H478" s="206" t="s">
        <v>1</v>
      </c>
      <c r="I478" s="208"/>
      <c r="J478" s="205"/>
      <c r="K478" s="205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140</v>
      </c>
      <c r="AU478" s="213" t="s">
        <v>90</v>
      </c>
      <c r="AV478" s="13" t="s">
        <v>88</v>
      </c>
      <c r="AW478" s="13" t="s">
        <v>36</v>
      </c>
      <c r="AX478" s="13" t="s">
        <v>80</v>
      </c>
      <c r="AY478" s="213" t="s">
        <v>129</v>
      </c>
    </row>
    <row r="479" spans="1:65" s="13" customFormat="1" ht="11.25">
      <c r="B479" s="204"/>
      <c r="C479" s="205"/>
      <c r="D479" s="199" t="s">
        <v>140</v>
      </c>
      <c r="E479" s="206" t="s">
        <v>1</v>
      </c>
      <c r="F479" s="207" t="s">
        <v>160</v>
      </c>
      <c r="G479" s="205"/>
      <c r="H479" s="206" t="s">
        <v>1</v>
      </c>
      <c r="I479" s="208"/>
      <c r="J479" s="205"/>
      <c r="K479" s="205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140</v>
      </c>
      <c r="AU479" s="213" t="s">
        <v>90</v>
      </c>
      <c r="AV479" s="13" t="s">
        <v>88</v>
      </c>
      <c r="AW479" s="13" t="s">
        <v>36</v>
      </c>
      <c r="AX479" s="13" t="s">
        <v>80</v>
      </c>
      <c r="AY479" s="213" t="s">
        <v>129</v>
      </c>
    </row>
    <row r="480" spans="1:65" s="14" customFormat="1" ht="11.25">
      <c r="B480" s="214"/>
      <c r="C480" s="215"/>
      <c r="D480" s="199" t="s">
        <v>140</v>
      </c>
      <c r="E480" s="216" t="s">
        <v>1</v>
      </c>
      <c r="F480" s="217" t="s">
        <v>181</v>
      </c>
      <c r="G480" s="215"/>
      <c r="H480" s="218">
        <v>173.6</v>
      </c>
      <c r="I480" s="219"/>
      <c r="J480" s="215"/>
      <c r="K480" s="215"/>
      <c r="L480" s="220"/>
      <c r="M480" s="221"/>
      <c r="N480" s="222"/>
      <c r="O480" s="222"/>
      <c r="P480" s="222"/>
      <c r="Q480" s="222"/>
      <c r="R480" s="222"/>
      <c r="S480" s="222"/>
      <c r="T480" s="223"/>
      <c r="AT480" s="224" t="s">
        <v>140</v>
      </c>
      <c r="AU480" s="224" t="s">
        <v>90</v>
      </c>
      <c r="AV480" s="14" t="s">
        <v>90</v>
      </c>
      <c r="AW480" s="14" t="s">
        <v>36</v>
      </c>
      <c r="AX480" s="14" t="s">
        <v>80</v>
      </c>
      <c r="AY480" s="224" t="s">
        <v>129</v>
      </c>
    </row>
    <row r="481" spans="1:65" s="13" customFormat="1" ht="11.25">
      <c r="B481" s="204"/>
      <c r="C481" s="205"/>
      <c r="D481" s="199" t="s">
        <v>140</v>
      </c>
      <c r="E481" s="206" t="s">
        <v>1</v>
      </c>
      <c r="F481" s="207" t="s">
        <v>162</v>
      </c>
      <c r="G481" s="205"/>
      <c r="H481" s="206" t="s">
        <v>1</v>
      </c>
      <c r="I481" s="208"/>
      <c r="J481" s="205"/>
      <c r="K481" s="205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140</v>
      </c>
      <c r="AU481" s="213" t="s">
        <v>90</v>
      </c>
      <c r="AV481" s="13" t="s">
        <v>88</v>
      </c>
      <c r="AW481" s="13" t="s">
        <v>36</v>
      </c>
      <c r="AX481" s="13" t="s">
        <v>80</v>
      </c>
      <c r="AY481" s="213" t="s">
        <v>129</v>
      </c>
    </row>
    <row r="482" spans="1:65" s="14" customFormat="1" ht="11.25">
      <c r="B482" s="214"/>
      <c r="C482" s="215"/>
      <c r="D482" s="199" t="s">
        <v>140</v>
      </c>
      <c r="E482" s="216" t="s">
        <v>1</v>
      </c>
      <c r="F482" s="217" t="s">
        <v>182</v>
      </c>
      <c r="G482" s="215"/>
      <c r="H482" s="218">
        <v>1937</v>
      </c>
      <c r="I482" s="219"/>
      <c r="J482" s="215"/>
      <c r="K482" s="215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140</v>
      </c>
      <c r="AU482" s="224" t="s">
        <v>90</v>
      </c>
      <c r="AV482" s="14" t="s">
        <v>90</v>
      </c>
      <c r="AW482" s="14" t="s">
        <v>36</v>
      </c>
      <c r="AX482" s="14" t="s">
        <v>80</v>
      </c>
      <c r="AY482" s="224" t="s">
        <v>129</v>
      </c>
    </row>
    <row r="483" spans="1:65" s="13" customFormat="1" ht="11.25">
      <c r="B483" s="204"/>
      <c r="C483" s="205"/>
      <c r="D483" s="199" t="s">
        <v>140</v>
      </c>
      <c r="E483" s="206" t="s">
        <v>1</v>
      </c>
      <c r="F483" s="207" t="s">
        <v>164</v>
      </c>
      <c r="G483" s="205"/>
      <c r="H483" s="206" t="s">
        <v>1</v>
      </c>
      <c r="I483" s="208"/>
      <c r="J483" s="205"/>
      <c r="K483" s="205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140</v>
      </c>
      <c r="AU483" s="213" t="s">
        <v>90</v>
      </c>
      <c r="AV483" s="13" t="s">
        <v>88</v>
      </c>
      <c r="AW483" s="13" t="s">
        <v>36</v>
      </c>
      <c r="AX483" s="13" t="s">
        <v>80</v>
      </c>
      <c r="AY483" s="213" t="s">
        <v>129</v>
      </c>
    </row>
    <row r="484" spans="1:65" s="14" customFormat="1" ht="11.25">
      <c r="B484" s="214"/>
      <c r="C484" s="215"/>
      <c r="D484" s="199" t="s">
        <v>140</v>
      </c>
      <c r="E484" s="216" t="s">
        <v>1</v>
      </c>
      <c r="F484" s="217" t="s">
        <v>183</v>
      </c>
      <c r="G484" s="215"/>
      <c r="H484" s="218">
        <v>52</v>
      </c>
      <c r="I484" s="219"/>
      <c r="J484" s="215"/>
      <c r="K484" s="215"/>
      <c r="L484" s="220"/>
      <c r="M484" s="221"/>
      <c r="N484" s="222"/>
      <c r="O484" s="222"/>
      <c r="P484" s="222"/>
      <c r="Q484" s="222"/>
      <c r="R484" s="222"/>
      <c r="S484" s="222"/>
      <c r="T484" s="223"/>
      <c r="AT484" s="224" t="s">
        <v>140</v>
      </c>
      <c r="AU484" s="224" t="s">
        <v>90</v>
      </c>
      <c r="AV484" s="14" t="s">
        <v>90</v>
      </c>
      <c r="AW484" s="14" t="s">
        <v>36</v>
      </c>
      <c r="AX484" s="14" t="s">
        <v>80</v>
      </c>
      <c r="AY484" s="224" t="s">
        <v>129</v>
      </c>
    </row>
    <row r="485" spans="1:65" s="13" customFormat="1" ht="11.25">
      <c r="B485" s="204"/>
      <c r="C485" s="205"/>
      <c r="D485" s="199" t="s">
        <v>140</v>
      </c>
      <c r="E485" s="206" t="s">
        <v>1</v>
      </c>
      <c r="F485" s="207" t="s">
        <v>142</v>
      </c>
      <c r="G485" s="205"/>
      <c r="H485" s="206" t="s">
        <v>1</v>
      </c>
      <c r="I485" s="208"/>
      <c r="J485" s="205"/>
      <c r="K485" s="205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140</v>
      </c>
      <c r="AU485" s="213" t="s">
        <v>90</v>
      </c>
      <c r="AV485" s="13" t="s">
        <v>88</v>
      </c>
      <c r="AW485" s="13" t="s">
        <v>36</v>
      </c>
      <c r="AX485" s="13" t="s">
        <v>80</v>
      </c>
      <c r="AY485" s="213" t="s">
        <v>129</v>
      </c>
    </row>
    <row r="486" spans="1:65" s="14" customFormat="1" ht="11.25">
      <c r="B486" s="214"/>
      <c r="C486" s="215"/>
      <c r="D486" s="199" t="s">
        <v>140</v>
      </c>
      <c r="E486" s="216" t="s">
        <v>1</v>
      </c>
      <c r="F486" s="217" t="s">
        <v>184</v>
      </c>
      <c r="G486" s="215"/>
      <c r="H486" s="218">
        <v>2.1</v>
      </c>
      <c r="I486" s="219"/>
      <c r="J486" s="215"/>
      <c r="K486" s="215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140</v>
      </c>
      <c r="AU486" s="224" t="s">
        <v>90</v>
      </c>
      <c r="AV486" s="14" t="s">
        <v>90</v>
      </c>
      <c r="AW486" s="14" t="s">
        <v>36</v>
      </c>
      <c r="AX486" s="14" t="s">
        <v>80</v>
      </c>
      <c r="AY486" s="224" t="s">
        <v>129</v>
      </c>
    </row>
    <row r="487" spans="1:65" s="13" customFormat="1" ht="11.25">
      <c r="B487" s="204"/>
      <c r="C487" s="205"/>
      <c r="D487" s="199" t="s">
        <v>140</v>
      </c>
      <c r="E487" s="206" t="s">
        <v>1</v>
      </c>
      <c r="F487" s="207" t="s">
        <v>167</v>
      </c>
      <c r="G487" s="205"/>
      <c r="H487" s="206" t="s">
        <v>1</v>
      </c>
      <c r="I487" s="208"/>
      <c r="J487" s="205"/>
      <c r="K487" s="205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140</v>
      </c>
      <c r="AU487" s="213" t="s">
        <v>90</v>
      </c>
      <c r="AV487" s="13" t="s">
        <v>88</v>
      </c>
      <c r="AW487" s="13" t="s">
        <v>36</v>
      </c>
      <c r="AX487" s="13" t="s">
        <v>80</v>
      </c>
      <c r="AY487" s="213" t="s">
        <v>129</v>
      </c>
    </row>
    <row r="488" spans="1:65" s="14" customFormat="1" ht="11.25">
      <c r="B488" s="214"/>
      <c r="C488" s="215"/>
      <c r="D488" s="199" t="s">
        <v>140</v>
      </c>
      <c r="E488" s="216" t="s">
        <v>1</v>
      </c>
      <c r="F488" s="217" t="s">
        <v>183</v>
      </c>
      <c r="G488" s="215"/>
      <c r="H488" s="218">
        <v>52</v>
      </c>
      <c r="I488" s="219"/>
      <c r="J488" s="215"/>
      <c r="K488" s="215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140</v>
      </c>
      <c r="AU488" s="224" t="s">
        <v>90</v>
      </c>
      <c r="AV488" s="14" t="s">
        <v>90</v>
      </c>
      <c r="AW488" s="14" t="s">
        <v>36</v>
      </c>
      <c r="AX488" s="14" t="s">
        <v>80</v>
      </c>
      <c r="AY488" s="224" t="s">
        <v>129</v>
      </c>
    </row>
    <row r="489" spans="1:65" s="13" customFormat="1" ht="11.25">
      <c r="B489" s="204"/>
      <c r="C489" s="205"/>
      <c r="D489" s="199" t="s">
        <v>140</v>
      </c>
      <c r="E489" s="206" t="s">
        <v>1</v>
      </c>
      <c r="F489" s="207" t="s">
        <v>185</v>
      </c>
      <c r="G489" s="205"/>
      <c r="H489" s="206" t="s">
        <v>1</v>
      </c>
      <c r="I489" s="208"/>
      <c r="J489" s="205"/>
      <c r="K489" s="205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140</v>
      </c>
      <c r="AU489" s="213" t="s">
        <v>90</v>
      </c>
      <c r="AV489" s="13" t="s">
        <v>88</v>
      </c>
      <c r="AW489" s="13" t="s">
        <v>36</v>
      </c>
      <c r="AX489" s="13" t="s">
        <v>80</v>
      </c>
      <c r="AY489" s="213" t="s">
        <v>129</v>
      </c>
    </row>
    <row r="490" spans="1:65" s="15" customFormat="1" ht="11.25">
      <c r="B490" s="225"/>
      <c r="C490" s="226"/>
      <c r="D490" s="199" t="s">
        <v>140</v>
      </c>
      <c r="E490" s="227" t="s">
        <v>1</v>
      </c>
      <c r="F490" s="228" t="s">
        <v>144</v>
      </c>
      <c r="G490" s="226"/>
      <c r="H490" s="229">
        <v>2216.6999999999998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AT490" s="235" t="s">
        <v>140</v>
      </c>
      <c r="AU490" s="235" t="s">
        <v>90</v>
      </c>
      <c r="AV490" s="15" t="s">
        <v>136</v>
      </c>
      <c r="AW490" s="15" t="s">
        <v>36</v>
      </c>
      <c r="AX490" s="15" t="s">
        <v>88</v>
      </c>
      <c r="AY490" s="235" t="s">
        <v>129</v>
      </c>
    </row>
    <row r="491" spans="1:65" s="2" customFormat="1" ht="33" customHeight="1">
      <c r="A491" s="34"/>
      <c r="B491" s="35"/>
      <c r="C491" s="186" t="s">
        <v>413</v>
      </c>
      <c r="D491" s="186" t="s">
        <v>131</v>
      </c>
      <c r="E491" s="187" t="s">
        <v>414</v>
      </c>
      <c r="F491" s="188" t="s">
        <v>415</v>
      </c>
      <c r="G491" s="189" t="s">
        <v>134</v>
      </c>
      <c r="H491" s="190">
        <v>2216.6999999999998</v>
      </c>
      <c r="I491" s="191"/>
      <c r="J491" s="192">
        <f>ROUND(I491*H491,2)</f>
        <v>0</v>
      </c>
      <c r="K491" s="188" t="s">
        <v>135</v>
      </c>
      <c r="L491" s="39"/>
      <c r="M491" s="193" t="s">
        <v>1</v>
      </c>
      <c r="N491" s="194" t="s">
        <v>45</v>
      </c>
      <c r="O491" s="71"/>
      <c r="P491" s="195">
        <f>O491*H491</f>
        <v>0</v>
      </c>
      <c r="Q491" s="195">
        <v>0</v>
      </c>
      <c r="R491" s="195">
        <f>Q491*H491</f>
        <v>0</v>
      </c>
      <c r="S491" s="195">
        <v>0</v>
      </c>
      <c r="T491" s="196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7" t="s">
        <v>136</v>
      </c>
      <c r="AT491" s="197" t="s">
        <v>131</v>
      </c>
      <c r="AU491" s="197" t="s">
        <v>90</v>
      </c>
      <c r="AY491" s="17" t="s">
        <v>129</v>
      </c>
      <c r="BE491" s="198">
        <f>IF(N491="základní",J491,0)</f>
        <v>0</v>
      </c>
      <c r="BF491" s="198">
        <f>IF(N491="snížená",J491,0)</f>
        <v>0</v>
      </c>
      <c r="BG491" s="198">
        <f>IF(N491="zákl. přenesená",J491,0)</f>
        <v>0</v>
      </c>
      <c r="BH491" s="198">
        <f>IF(N491="sníž. přenesená",J491,0)</f>
        <v>0</v>
      </c>
      <c r="BI491" s="198">
        <f>IF(N491="nulová",J491,0)</f>
        <v>0</v>
      </c>
      <c r="BJ491" s="17" t="s">
        <v>88</v>
      </c>
      <c r="BK491" s="198">
        <f>ROUND(I491*H491,2)</f>
        <v>0</v>
      </c>
      <c r="BL491" s="17" t="s">
        <v>136</v>
      </c>
      <c r="BM491" s="197" t="s">
        <v>416</v>
      </c>
    </row>
    <row r="492" spans="1:65" s="2" customFormat="1" ht="29.25">
      <c r="A492" s="34"/>
      <c r="B492" s="35"/>
      <c r="C492" s="36"/>
      <c r="D492" s="199" t="s">
        <v>138</v>
      </c>
      <c r="E492" s="36"/>
      <c r="F492" s="200" t="s">
        <v>417</v>
      </c>
      <c r="G492" s="36"/>
      <c r="H492" s="36"/>
      <c r="I492" s="201"/>
      <c r="J492" s="36"/>
      <c r="K492" s="36"/>
      <c r="L492" s="39"/>
      <c r="M492" s="202"/>
      <c r="N492" s="203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138</v>
      </c>
      <c r="AU492" s="17" t="s">
        <v>90</v>
      </c>
    </row>
    <row r="493" spans="1:65" s="13" customFormat="1" ht="11.25">
      <c r="B493" s="204"/>
      <c r="C493" s="205"/>
      <c r="D493" s="199" t="s">
        <v>140</v>
      </c>
      <c r="E493" s="206" t="s">
        <v>1</v>
      </c>
      <c r="F493" s="207" t="s">
        <v>159</v>
      </c>
      <c r="G493" s="205"/>
      <c r="H493" s="206" t="s">
        <v>1</v>
      </c>
      <c r="I493" s="208"/>
      <c r="J493" s="205"/>
      <c r="K493" s="205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140</v>
      </c>
      <c r="AU493" s="213" t="s">
        <v>90</v>
      </c>
      <c r="AV493" s="13" t="s">
        <v>88</v>
      </c>
      <c r="AW493" s="13" t="s">
        <v>36</v>
      </c>
      <c r="AX493" s="13" t="s">
        <v>80</v>
      </c>
      <c r="AY493" s="213" t="s">
        <v>129</v>
      </c>
    </row>
    <row r="494" spans="1:65" s="13" customFormat="1" ht="11.25">
      <c r="B494" s="204"/>
      <c r="C494" s="205"/>
      <c r="D494" s="199" t="s">
        <v>140</v>
      </c>
      <c r="E494" s="206" t="s">
        <v>1</v>
      </c>
      <c r="F494" s="207" t="s">
        <v>160</v>
      </c>
      <c r="G494" s="205"/>
      <c r="H494" s="206" t="s">
        <v>1</v>
      </c>
      <c r="I494" s="208"/>
      <c r="J494" s="205"/>
      <c r="K494" s="205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140</v>
      </c>
      <c r="AU494" s="213" t="s">
        <v>90</v>
      </c>
      <c r="AV494" s="13" t="s">
        <v>88</v>
      </c>
      <c r="AW494" s="13" t="s">
        <v>36</v>
      </c>
      <c r="AX494" s="13" t="s">
        <v>80</v>
      </c>
      <c r="AY494" s="213" t="s">
        <v>129</v>
      </c>
    </row>
    <row r="495" spans="1:65" s="14" customFormat="1" ht="11.25">
      <c r="B495" s="214"/>
      <c r="C495" s="215"/>
      <c r="D495" s="199" t="s">
        <v>140</v>
      </c>
      <c r="E495" s="216" t="s">
        <v>1</v>
      </c>
      <c r="F495" s="217" t="s">
        <v>181</v>
      </c>
      <c r="G495" s="215"/>
      <c r="H495" s="218">
        <v>173.6</v>
      </c>
      <c r="I495" s="219"/>
      <c r="J495" s="215"/>
      <c r="K495" s="215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140</v>
      </c>
      <c r="AU495" s="224" t="s">
        <v>90</v>
      </c>
      <c r="AV495" s="14" t="s">
        <v>90</v>
      </c>
      <c r="AW495" s="14" t="s">
        <v>36</v>
      </c>
      <c r="AX495" s="14" t="s">
        <v>80</v>
      </c>
      <c r="AY495" s="224" t="s">
        <v>129</v>
      </c>
    </row>
    <row r="496" spans="1:65" s="13" customFormat="1" ht="11.25">
      <c r="B496" s="204"/>
      <c r="C496" s="205"/>
      <c r="D496" s="199" t="s">
        <v>140</v>
      </c>
      <c r="E496" s="206" t="s">
        <v>1</v>
      </c>
      <c r="F496" s="207" t="s">
        <v>162</v>
      </c>
      <c r="G496" s="205"/>
      <c r="H496" s="206" t="s">
        <v>1</v>
      </c>
      <c r="I496" s="208"/>
      <c r="J496" s="205"/>
      <c r="K496" s="205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140</v>
      </c>
      <c r="AU496" s="213" t="s">
        <v>90</v>
      </c>
      <c r="AV496" s="13" t="s">
        <v>88</v>
      </c>
      <c r="AW496" s="13" t="s">
        <v>36</v>
      </c>
      <c r="AX496" s="13" t="s">
        <v>80</v>
      </c>
      <c r="AY496" s="213" t="s">
        <v>129</v>
      </c>
    </row>
    <row r="497" spans="1:65" s="14" customFormat="1" ht="11.25">
      <c r="B497" s="214"/>
      <c r="C497" s="215"/>
      <c r="D497" s="199" t="s">
        <v>140</v>
      </c>
      <c r="E497" s="216" t="s">
        <v>1</v>
      </c>
      <c r="F497" s="217" t="s">
        <v>182</v>
      </c>
      <c r="G497" s="215"/>
      <c r="H497" s="218">
        <v>1937</v>
      </c>
      <c r="I497" s="219"/>
      <c r="J497" s="215"/>
      <c r="K497" s="215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140</v>
      </c>
      <c r="AU497" s="224" t="s">
        <v>90</v>
      </c>
      <c r="AV497" s="14" t="s">
        <v>90</v>
      </c>
      <c r="AW497" s="14" t="s">
        <v>36</v>
      </c>
      <c r="AX497" s="14" t="s">
        <v>80</v>
      </c>
      <c r="AY497" s="224" t="s">
        <v>129</v>
      </c>
    </row>
    <row r="498" spans="1:65" s="13" customFormat="1" ht="11.25">
      <c r="B498" s="204"/>
      <c r="C498" s="205"/>
      <c r="D498" s="199" t="s">
        <v>140</v>
      </c>
      <c r="E498" s="206" t="s">
        <v>1</v>
      </c>
      <c r="F498" s="207" t="s">
        <v>164</v>
      </c>
      <c r="G498" s="205"/>
      <c r="H498" s="206" t="s">
        <v>1</v>
      </c>
      <c r="I498" s="208"/>
      <c r="J498" s="205"/>
      <c r="K498" s="205"/>
      <c r="L498" s="209"/>
      <c r="M498" s="210"/>
      <c r="N498" s="211"/>
      <c r="O498" s="211"/>
      <c r="P498" s="211"/>
      <c r="Q498" s="211"/>
      <c r="R498" s="211"/>
      <c r="S498" s="211"/>
      <c r="T498" s="212"/>
      <c r="AT498" s="213" t="s">
        <v>140</v>
      </c>
      <c r="AU498" s="213" t="s">
        <v>90</v>
      </c>
      <c r="AV498" s="13" t="s">
        <v>88</v>
      </c>
      <c r="AW498" s="13" t="s">
        <v>36</v>
      </c>
      <c r="AX498" s="13" t="s">
        <v>80</v>
      </c>
      <c r="AY498" s="213" t="s">
        <v>129</v>
      </c>
    </row>
    <row r="499" spans="1:65" s="14" customFormat="1" ht="11.25">
      <c r="B499" s="214"/>
      <c r="C499" s="215"/>
      <c r="D499" s="199" t="s">
        <v>140</v>
      </c>
      <c r="E499" s="216" t="s">
        <v>1</v>
      </c>
      <c r="F499" s="217" t="s">
        <v>183</v>
      </c>
      <c r="G499" s="215"/>
      <c r="H499" s="218">
        <v>52</v>
      </c>
      <c r="I499" s="219"/>
      <c r="J499" s="215"/>
      <c r="K499" s="215"/>
      <c r="L499" s="220"/>
      <c r="M499" s="221"/>
      <c r="N499" s="222"/>
      <c r="O499" s="222"/>
      <c r="P499" s="222"/>
      <c r="Q499" s="222"/>
      <c r="R499" s="222"/>
      <c r="S499" s="222"/>
      <c r="T499" s="223"/>
      <c r="AT499" s="224" t="s">
        <v>140</v>
      </c>
      <c r="AU499" s="224" t="s">
        <v>90</v>
      </c>
      <c r="AV499" s="14" t="s">
        <v>90</v>
      </c>
      <c r="AW499" s="14" t="s">
        <v>36</v>
      </c>
      <c r="AX499" s="14" t="s">
        <v>80</v>
      </c>
      <c r="AY499" s="224" t="s">
        <v>129</v>
      </c>
    </row>
    <row r="500" spans="1:65" s="13" customFormat="1" ht="11.25">
      <c r="B500" s="204"/>
      <c r="C500" s="205"/>
      <c r="D500" s="199" t="s">
        <v>140</v>
      </c>
      <c r="E500" s="206" t="s">
        <v>1</v>
      </c>
      <c r="F500" s="207" t="s">
        <v>142</v>
      </c>
      <c r="G500" s="205"/>
      <c r="H500" s="206" t="s">
        <v>1</v>
      </c>
      <c r="I500" s="208"/>
      <c r="J500" s="205"/>
      <c r="K500" s="205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140</v>
      </c>
      <c r="AU500" s="213" t="s">
        <v>90</v>
      </c>
      <c r="AV500" s="13" t="s">
        <v>88</v>
      </c>
      <c r="AW500" s="13" t="s">
        <v>36</v>
      </c>
      <c r="AX500" s="13" t="s">
        <v>80</v>
      </c>
      <c r="AY500" s="213" t="s">
        <v>129</v>
      </c>
    </row>
    <row r="501" spans="1:65" s="14" customFormat="1" ht="11.25">
      <c r="B501" s="214"/>
      <c r="C501" s="215"/>
      <c r="D501" s="199" t="s">
        <v>140</v>
      </c>
      <c r="E501" s="216" t="s">
        <v>1</v>
      </c>
      <c r="F501" s="217" t="s">
        <v>184</v>
      </c>
      <c r="G501" s="215"/>
      <c r="H501" s="218">
        <v>2.1</v>
      </c>
      <c r="I501" s="219"/>
      <c r="J501" s="215"/>
      <c r="K501" s="215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140</v>
      </c>
      <c r="AU501" s="224" t="s">
        <v>90</v>
      </c>
      <c r="AV501" s="14" t="s">
        <v>90</v>
      </c>
      <c r="AW501" s="14" t="s">
        <v>36</v>
      </c>
      <c r="AX501" s="14" t="s">
        <v>80</v>
      </c>
      <c r="AY501" s="224" t="s">
        <v>129</v>
      </c>
    </row>
    <row r="502" spans="1:65" s="13" customFormat="1" ht="11.25">
      <c r="B502" s="204"/>
      <c r="C502" s="205"/>
      <c r="D502" s="199" t="s">
        <v>140</v>
      </c>
      <c r="E502" s="206" t="s">
        <v>1</v>
      </c>
      <c r="F502" s="207" t="s">
        <v>167</v>
      </c>
      <c r="G502" s="205"/>
      <c r="H502" s="206" t="s">
        <v>1</v>
      </c>
      <c r="I502" s="208"/>
      <c r="J502" s="205"/>
      <c r="K502" s="205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140</v>
      </c>
      <c r="AU502" s="213" t="s">
        <v>90</v>
      </c>
      <c r="AV502" s="13" t="s">
        <v>88</v>
      </c>
      <c r="AW502" s="13" t="s">
        <v>36</v>
      </c>
      <c r="AX502" s="13" t="s">
        <v>80</v>
      </c>
      <c r="AY502" s="213" t="s">
        <v>129</v>
      </c>
    </row>
    <row r="503" spans="1:65" s="14" customFormat="1" ht="11.25">
      <c r="B503" s="214"/>
      <c r="C503" s="215"/>
      <c r="D503" s="199" t="s">
        <v>140</v>
      </c>
      <c r="E503" s="216" t="s">
        <v>1</v>
      </c>
      <c r="F503" s="217" t="s">
        <v>183</v>
      </c>
      <c r="G503" s="215"/>
      <c r="H503" s="218">
        <v>52</v>
      </c>
      <c r="I503" s="219"/>
      <c r="J503" s="215"/>
      <c r="K503" s="215"/>
      <c r="L503" s="220"/>
      <c r="M503" s="221"/>
      <c r="N503" s="222"/>
      <c r="O503" s="222"/>
      <c r="P503" s="222"/>
      <c r="Q503" s="222"/>
      <c r="R503" s="222"/>
      <c r="S503" s="222"/>
      <c r="T503" s="223"/>
      <c r="AT503" s="224" t="s">
        <v>140</v>
      </c>
      <c r="AU503" s="224" t="s">
        <v>90</v>
      </c>
      <c r="AV503" s="14" t="s">
        <v>90</v>
      </c>
      <c r="AW503" s="14" t="s">
        <v>36</v>
      </c>
      <c r="AX503" s="14" t="s">
        <v>80</v>
      </c>
      <c r="AY503" s="224" t="s">
        <v>129</v>
      </c>
    </row>
    <row r="504" spans="1:65" s="13" customFormat="1" ht="11.25">
      <c r="B504" s="204"/>
      <c r="C504" s="205"/>
      <c r="D504" s="199" t="s">
        <v>140</v>
      </c>
      <c r="E504" s="206" t="s">
        <v>1</v>
      </c>
      <c r="F504" s="207" t="s">
        <v>185</v>
      </c>
      <c r="G504" s="205"/>
      <c r="H504" s="206" t="s">
        <v>1</v>
      </c>
      <c r="I504" s="208"/>
      <c r="J504" s="205"/>
      <c r="K504" s="205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140</v>
      </c>
      <c r="AU504" s="213" t="s">
        <v>90</v>
      </c>
      <c r="AV504" s="13" t="s">
        <v>88</v>
      </c>
      <c r="AW504" s="13" t="s">
        <v>36</v>
      </c>
      <c r="AX504" s="13" t="s">
        <v>80</v>
      </c>
      <c r="AY504" s="213" t="s">
        <v>129</v>
      </c>
    </row>
    <row r="505" spans="1:65" s="15" customFormat="1" ht="11.25">
      <c r="B505" s="225"/>
      <c r="C505" s="226"/>
      <c r="D505" s="199" t="s">
        <v>140</v>
      </c>
      <c r="E505" s="227" t="s">
        <v>1</v>
      </c>
      <c r="F505" s="228" t="s">
        <v>144</v>
      </c>
      <c r="G505" s="226"/>
      <c r="H505" s="229">
        <v>2216.6999999999998</v>
      </c>
      <c r="I505" s="230"/>
      <c r="J505" s="226"/>
      <c r="K505" s="226"/>
      <c r="L505" s="231"/>
      <c r="M505" s="232"/>
      <c r="N505" s="233"/>
      <c r="O505" s="233"/>
      <c r="P505" s="233"/>
      <c r="Q505" s="233"/>
      <c r="R505" s="233"/>
      <c r="S505" s="233"/>
      <c r="T505" s="234"/>
      <c r="AT505" s="235" t="s">
        <v>140</v>
      </c>
      <c r="AU505" s="235" t="s">
        <v>90</v>
      </c>
      <c r="AV505" s="15" t="s">
        <v>136</v>
      </c>
      <c r="AW505" s="15" t="s">
        <v>36</v>
      </c>
      <c r="AX505" s="15" t="s">
        <v>88</v>
      </c>
      <c r="AY505" s="235" t="s">
        <v>129</v>
      </c>
    </row>
    <row r="506" spans="1:65" s="2" customFormat="1" ht="33" customHeight="1">
      <c r="A506" s="34"/>
      <c r="B506" s="35"/>
      <c r="C506" s="186" t="s">
        <v>418</v>
      </c>
      <c r="D506" s="186" t="s">
        <v>131</v>
      </c>
      <c r="E506" s="187" t="s">
        <v>419</v>
      </c>
      <c r="F506" s="188" t="s">
        <v>420</v>
      </c>
      <c r="G506" s="189" t="s">
        <v>134</v>
      </c>
      <c r="H506" s="190">
        <v>3.1</v>
      </c>
      <c r="I506" s="191"/>
      <c r="J506" s="192">
        <f>ROUND(I506*H506,2)</f>
        <v>0</v>
      </c>
      <c r="K506" s="188" t="s">
        <v>135</v>
      </c>
      <c r="L506" s="39"/>
      <c r="M506" s="193" t="s">
        <v>1</v>
      </c>
      <c r="N506" s="194" t="s">
        <v>45</v>
      </c>
      <c r="O506" s="71"/>
      <c r="P506" s="195">
        <f>O506*H506</f>
        <v>0</v>
      </c>
      <c r="Q506" s="195">
        <v>0.10100000000000001</v>
      </c>
      <c r="R506" s="195">
        <f>Q506*H506</f>
        <v>0.31310000000000004</v>
      </c>
      <c r="S506" s="195">
        <v>0</v>
      </c>
      <c r="T506" s="196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7" t="s">
        <v>136</v>
      </c>
      <c r="AT506" s="197" t="s">
        <v>131</v>
      </c>
      <c r="AU506" s="197" t="s">
        <v>90</v>
      </c>
      <c r="AY506" s="17" t="s">
        <v>129</v>
      </c>
      <c r="BE506" s="198">
        <f>IF(N506="základní",J506,0)</f>
        <v>0</v>
      </c>
      <c r="BF506" s="198">
        <f>IF(N506="snížená",J506,0)</f>
        <v>0</v>
      </c>
      <c r="BG506" s="198">
        <f>IF(N506="zákl. přenesená",J506,0)</f>
        <v>0</v>
      </c>
      <c r="BH506" s="198">
        <f>IF(N506="sníž. přenesená",J506,0)</f>
        <v>0</v>
      </c>
      <c r="BI506" s="198">
        <f>IF(N506="nulová",J506,0)</f>
        <v>0</v>
      </c>
      <c r="BJ506" s="17" t="s">
        <v>88</v>
      </c>
      <c r="BK506" s="198">
        <f>ROUND(I506*H506,2)</f>
        <v>0</v>
      </c>
      <c r="BL506" s="17" t="s">
        <v>136</v>
      </c>
      <c r="BM506" s="197" t="s">
        <v>421</v>
      </c>
    </row>
    <row r="507" spans="1:65" s="2" customFormat="1" ht="48.75">
      <c r="A507" s="34"/>
      <c r="B507" s="35"/>
      <c r="C507" s="36"/>
      <c r="D507" s="199" t="s">
        <v>138</v>
      </c>
      <c r="E507" s="36"/>
      <c r="F507" s="200" t="s">
        <v>422</v>
      </c>
      <c r="G507" s="36"/>
      <c r="H507" s="36"/>
      <c r="I507" s="201"/>
      <c r="J507" s="36"/>
      <c r="K507" s="36"/>
      <c r="L507" s="39"/>
      <c r="M507" s="202"/>
      <c r="N507" s="203"/>
      <c r="O507" s="71"/>
      <c r="P507" s="71"/>
      <c r="Q507" s="71"/>
      <c r="R507" s="71"/>
      <c r="S507" s="71"/>
      <c r="T507" s="72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138</v>
      </c>
      <c r="AU507" s="17" t="s">
        <v>90</v>
      </c>
    </row>
    <row r="508" spans="1:65" s="13" customFormat="1" ht="11.25">
      <c r="B508" s="204"/>
      <c r="C508" s="205"/>
      <c r="D508" s="199" t="s">
        <v>140</v>
      </c>
      <c r="E508" s="206" t="s">
        <v>1</v>
      </c>
      <c r="F508" s="207" t="s">
        <v>141</v>
      </c>
      <c r="G508" s="205"/>
      <c r="H508" s="206" t="s">
        <v>1</v>
      </c>
      <c r="I508" s="208"/>
      <c r="J508" s="205"/>
      <c r="K508" s="205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140</v>
      </c>
      <c r="AU508" s="213" t="s">
        <v>90</v>
      </c>
      <c r="AV508" s="13" t="s">
        <v>88</v>
      </c>
      <c r="AW508" s="13" t="s">
        <v>36</v>
      </c>
      <c r="AX508" s="13" t="s">
        <v>80</v>
      </c>
      <c r="AY508" s="213" t="s">
        <v>129</v>
      </c>
    </row>
    <row r="509" spans="1:65" s="13" customFormat="1" ht="11.25">
      <c r="B509" s="204"/>
      <c r="C509" s="205"/>
      <c r="D509" s="199" t="s">
        <v>140</v>
      </c>
      <c r="E509" s="206" t="s">
        <v>1</v>
      </c>
      <c r="F509" s="207" t="s">
        <v>142</v>
      </c>
      <c r="G509" s="205"/>
      <c r="H509" s="206" t="s">
        <v>1</v>
      </c>
      <c r="I509" s="208"/>
      <c r="J509" s="205"/>
      <c r="K509" s="205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140</v>
      </c>
      <c r="AU509" s="213" t="s">
        <v>90</v>
      </c>
      <c r="AV509" s="13" t="s">
        <v>88</v>
      </c>
      <c r="AW509" s="13" t="s">
        <v>36</v>
      </c>
      <c r="AX509" s="13" t="s">
        <v>80</v>
      </c>
      <c r="AY509" s="213" t="s">
        <v>129</v>
      </c>
    </row>
    <row r="510" spans="1:65" s="14" customFormat="1" ht="11.25">
      <c r="B510" s="214"/>
      <c r="C510" s="215"/>
      <c r="D510" s="199" t="s">
        <v>140</v>
      </c>
      <c r="E510" s="216" t="s">
        <v>1</v>
      </c>
      <c r="F510" s="217" t="s">
        <v>143</v>
      </c>
      <c r="G510" s="215"/>
      <c r="H510" s="218">
        <v>3.1</v>
      </c>
      <c r="I510" s="219"/>
      <c r="J510" s="215"/>
      <c r="K510" s="215"/>
      <c r="L510" s="220"/>
      <c r="M510" s="221"/>
      <c r="N510" s="222"/>
      <c r="O510" s="222"/>
      <c r="P510" s="222"/>
      <c r="Q510" s="222"/>
      <c r="R510" s="222"/>
      <c r="S510" s="222"/>
      <c r="T510" s="223"/>
      <c r="AT510" s="224" t="s">
        <v>140</v>
      </c>
      <c r="AU510" s="224" t="s">
        <v>90</v>
      </c>
      <c r="AV510" s="14" t="s">
        <v>90</v>
      </c>
      <c r="AW510" s="14" t="s">
        <v>36</v>
      </c>
      <c r="AX510" s="14" t="s">
        <v>80</v>
      </c>
      <c r="AY510" s="224" t="s">
        <v>129</v>
      </c>
    </row>
    <row r="511" spans="1:65" s="15" customFormat="1" ht="11.25">
      <c r="B511" s="225"/>
      <c r="C511" s="226"/>
      <c r="D511" s="199" t="s">
        <v>140</v>
      </c>
      <c r="E511" s="227" t="s">
        <v>1</v>
      </c>
      <c r="F511" s="228" t="s">
        <v>144</v>
      </c>
      <c r="G511" s="226"/>
      <c r="H511" s="229">
        <v>3.1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AT511" s="235" t="s">
        <v>140</v>
      </c>
      <c r="AU511" s="235" t="s">
        <v>90</v>
      </c>
      <c r="AV511" s="15" t="s">
        <v>136</v>
      </c>
      <c r="AW511" s="15" t="s">
        <v>36</v>
      </c>
      <c r="AX511" s="15" t="s">
        <v>88</v>
      </c>
      <c r="AY511" s="235" t="s">
        <v>129</v>
      </c>
    </row>
    <row r="512" spans="1:65" s="2" customFormat="1" ht="24">
      <c r="A512" s="34"/>
      <c r="B512" s="35"/>
      <c r="C512" s="236" t="s">
        <v>423</v>
      </c>
      <c r="D512" s="236" t="s">
        <v>332</v>
      </c>
      <c r="E512" s="237" t="s">
        <v>424</v>
      </c>
      <c r="F512" s="238" t="s">
        <v>425</v>
      </c>
      <c r="G512" s="239" t="s">
        <v>134</v>
      </c>
      <c r="H512" s="240">
        <v>3.1</v>
      </c>
      <c r="I512" s="241"/>
      <c r="J512" s="242">
        <f>ROUND(I512*H512,2)</f>
        <v>0</v>
      </c>
      <c r="K512" s="238" t="s">
        <v>135</v>
      </c>
      <c r="L512" s="243"/>
      <c r="M512" s="244" t="s">
        <v>1</v>
      </c>
      <c r="N512" s="245" t="s">
        <v>45</v>
      </c>
      <c r="O512" s="71"/>
      <c r="P512" s="195">
        <f>O512*H512</f>
        <v>0</v>
      </c>
      <c r="Q512" s="195">
        <v>0.115</v>
      </c>
      <c r="R512" s="195">
        <f>Q512*H512</f>
        <v>0.35650000000000004</v>
      </c>
      <c r="S512" s="195">
        <v>0</v>
      </c>
      <c r="T512" s="196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7" t="s">
        <v>192</v>
      </c>
      <c r="AT512" s="197" t="s">
        <v>332</v>
      </c>
      <c r="AU512" s="197" t="s">
        <v>90</v>
      </c>
      <c r="AY512" s="17" t="s">
        <v>129</v>
      </c>
      <c r="BE512" s="198">
        <f>IF(N512="základní",J512,0)</f>
        <v>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7" t="s">
        <v>88</v>
      </c>
      <c r="BK512" s="198">
        <f>ROUND(I512*H512,2)</f>
        <v>0</v>
      </c>
      <c r="BL512" s="17" t="s">
        <v>136</v>
      </c>
      <c r="BM512" s="197" t="s">
        <v>426</v>
      </c>
    </row>
    <row r="513" spans="1:65" s="2" customFormat="1" ht="11.25">
      <c r="A513" s="34"/>
      <c r="B513" s="35"/>
      <c r="C513" s="36"/>
      <c r="D513" s="199" t="s">
        <v>138</v>
      </c>
      <c r="E513" s="36"/>
      <c r="F513" s="200" t="s">
        <v>425</v>
      </c>
      <c r="G513" s="36"/>
      <c r="H513" s="36"/>
      <c r="I513" s="201"/>
      <c r="J513" s="36"/>
      <c r="K513" s="36"/>
      <c r="L513" s="39"/>
      <c r="M513" s="202"/>
      <c r="N513" s="203"/>
      <c r="O513" s="71"/>
      <c r="P513" s="71"/>
      <c r="Q513" s="71"/>
      <c r="R513" s="71"/>
      <c r="S513" s="71"/>
      <c r="T513" s="72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138</v>
      </c>
      <c r="AU513" s="17" t="s">
        <v>90</v>
      </c>
    </row>
    <row r="514" spans="1:65" s="13" customFormat="1" ht="11.25">
      <c r="B514" s="204"/>
      <c r="C514" s="205"/>
      <c r="D514" s="199" t="s">
        <v>140</v>
      </c>
      <c r="E514" s="206" t="s">
        <v>1</v>
      </c>
      <c r="F514" s="207" t="s">
        <v>141</v>
      </c>
      <c r="G514" s="205"/>
      <c r="H514" s="206" t="s">
        <v>1</v>
      </c>
      <c r="I514" s="208"/>
      <c r="J514" s="205"/>
      <c r="K514" s="205"/>
      <c r="L514" s="209"/>
      <c r="M514" s="210"/>
      <c r="N514" s="211"/>
      <c r="O514" s="211"/>
      <c r="P514" s="211"/>
      <c r="Q514" s="211"/>
      <c r="R514" s="211"/>
      <c r="S514" s="211"/>
      <c r="T514" s="212"/>
      <c r="AT514" s="213" t="s">
        <v>140</v>
      </c>
      <c r="AU514" s="213" t="s">
        <v>90</v>
      </c>
      <c r="AV514" s="13" t="s">
        <v>88</v>
      </c>
      <c r="AW514" s="13" t="s">
        <v>36</v>
      </c>
      <c r="AX514" s="13" t="s">
        <v>80</v>
      </c>
      <c r="AY514" s="213" t="s">
        <v>129</v>
      </c>
    </row>
    <row r="515" spans="1:65" s="13" customFormat="1" ht="11.25">
      <c r="B515" s="204"/>
      <c r="C515" s="205"/>
      <c r="D515" s="199" t="s">
        <v>140</v>
      </c>
      <c r="E515" s="206" t="s">
        <v>1</v>
      </c>
      <c r="F515" s="207" t="s">
        <v>142</v>
      </c>
      <c r="G515" s="205"/>
      <c r="H515" s="206" t="s">
        <v>1</v>
      </c>
      <c r="I515" s="208"/>
      <c r="J515" s="205"/>
      <c r="K515" s="205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140</v>
      </c>
      <c r="AU515" s="213" t="s">
        <v>90</v>
      </c>
      <c r="AV515" s="13" t="s">
        <v>88</v>
      </c>
      <c r="AW515" s="13" t="s">
        <v>36</v>
      </c>
      <c r="AX515" s="13" t="s">
        <v>80</v>
      </c>
      <c r="AY515" s="213" t="s">
        <v>129</v>
      </c>
    </row>
    <row r="516" spans="1:65" s="14" customFormat="1" ht="11.25">
      <c r="B516" s="214"/>
      <c r="C516" s="215"/>
      <c r="D516" s="199" t="s">
        <v>140</v>
      </c>
      <c r="E516" s="216" t="s">
        <v>1</v>
      </c>
      <c r="F516" s="217" t="s">
        <v>143</v>
      </c>
      <c r="G516" s="215"/>
      <c r="H516" s="218">
        <v>3.1</v>
      </c>
      <c r="I516" s="219"/>
      <c r="J516" s="215"/>
      <c r="K516" s="215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140</v>
      </c>
      <c r="AU516" s="224" t="s">
        <v>90</v>
      </c>
      <c r="AV516" s="14" t="s">
        <v>90</v>
      </c>
      <c r="AW516" s="14" t="s">
        <v>36</v>
      </c>
      <c r="AX516" s="14" t="s">
        <v>80</v>
      </c>
      <c r="AY516" s="224" t="s">
        <v>129</v>
      </c>
    </row>
    <row r="517" spans="1:65" s="15" customFormat="1" ht="11.25">
      <c r="B517" s="225"/>
      <c r="C517" s="226"/>
      <c r="D517" s="199" t="s">
        <v>140</v>
      </c>
      <c r="E517" s="227" t="s">
        <v>1</v>
      </c>
      <c r="F517" s="228" t="s">
        <v>144</v>
      </c>
      <c r="G517" s="226"/>
      <c r="H517" s="229">
        <v>3.1</v>
      </c>
      <c r="I517" s="230"/>
      <c r="J517" s="226"/>
      <c r="K517" s="226"/>
      <c r="L517" s="231"/>
      <c r="M517" s="232"/>
      <c r="N517" s="233"/>
      <c r="O517" s="233"/>
      <c r="P517" s="233"/>
      <c r="Q517" s="233"/>
      <c r="R517" s="233"/>
      <c r="S517" s="233"/>
      <c r="T517" s="234"/>
      <c r="AT517" s="235" t="s">
        <v>140</v>
      </c>
      <c r="AU517" s="235" t="s">
        <v>90</v>
      </c>
      <c r="AV517" s="15" t="s">
        <v>136</v>
      </c>
      <c r="AW517" s="15" t="s">
        <v>36</v>
      </c>
      <c r="AX517" s="15" t="s">
        <v>88</v>
      </c>
      <c r="AY517" s="235" t="s">
        <v>129</v>
      </c>
    </row>
    <row r="518" spans="1:65" s="12" customFormat="1" ht="22.9" customHeight="1">
      <c r="B518" s="170"/>
      <c r="C518" s="171"/>
      <c r="D518" s="172" t="s">
        <v>79</v>
      </c>
      <c r="E518" s="184" t="s">
        <v>192</v>
      </c>
      <c r="F518" s="184" t="s">
        <v>427</v>
      </c>
      <c r="G518" s="171"/>
      <c r="H518" s="171"/>
      <c r="I518" s="174"/>
      <c r="J518" s="185">
        <f>BK518</f>
        <v>0</v>
      </c>
      <c r="K518" s="171"/>
      <c r="L518" s="176"/>
      <c r="M518" s="177"/>
      <c r="N518" s="178"/>
      <c r="O518" s="178"/>
      <c r="P518" s="179">
        <f>SUM(P519:P1260)</f>
        <v>0</v>
      </c>
      <c r="Q518" s="178"/>
      <c r="R518" s="179">
        <f>SUM(R519:R1260)</f>
        <v>279.63004680000006</v>
      </c>
      <c r="S518" s="178"/>
      <c r="T518" s="180">
        <f>SUM(T519:T1260)</f>
        <v>2.6651600000000002</v>
      </c>
      <c r="AR518" s="181" t="s">
        <v>88</v>
      </c>
      <c r="AT518" s="182" t="s">
        <v>79</v>
      </c>
      <c r="AU518" s="182" t="s">
        <v>88</v>
      </c>
      <c r="AY518" s="181" t="s">
        <v>129</v>
      </c>
      <c r="BK518" s="183">
        <f>SUM(BK519:BK1260)</f>
        <v>0</v>
      </c>
    </row>
    <row r="519" spans="1:65" s="2" customFormat="1" ht="24">
      <c r="A519" s="34"/>
      <c r="B519" s="35"/>
      <c r="C519" s="186" t="s">
        <v>428</v>
      </c>
      <c r="D519" s="186" t="s">
        <v>131</v>
      </c>
      <c r="E519" s="187" t="s">
        <v>429</v>
      </c>
      <c r="F519" s="188" t="s">
        <v>430</v>
      </c>
      <c r="G519" s="189" t="s">
        <v>238</v>
      </c>
      <c r="H519" s="190">
        <v>5</v>
      </c>
      <c r="I519" s="191"/>
      <c r="J519" s="192">
        <f>ROUND(I519*H519,2)</f>
        <v>0</v>
      </c>
      <c r="K519" s="188" t="s">
        <v>135</v>
      </c>
      <c r="L519" s="39"/>
      <c r="M519" s="193" t="s">
        <v>1</v>
      </c>
      <c r="N519" s="194" t="s">
        <v>45</v>
      </c>
      <c r="O519" s="71"/>
      <c r="P519" s="195">
        <f>O519*H519</f>
        <v>0</v>
      </c>
      <c r="Q519" s="195">
        <v>0</v>
      </c>
      <c r="R519" s="195">
        <f>Q519*H519</f>
        <v>0</v>
      </c>
      <c r="S519" s="195">
        <v>0</v>
      </c>
      <c r="T519" s="196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7" t="s">
        <v>136</v>
      </c>
      <c r="AT519" s="197" t="s">
        <v>131</v>
      </c>
      <c r="AU519" s="197" t="s">
        <v>90</v>
      </c>
      <c r="AY519" s="17" t="s">
        <v>129</v>
      </c>
      <c r="BE519" s="198">
        <f>IF(N519="základní",J519,0)</f>
        <v>0</v>
      </c>
      <c r="BF519" s="198">
        <f>IF(N519="snížená",J519,0)</f>
        <v>0</v>
      </c>
      <c r="BG519" s="198">
        <f>IF(N519="zákl. přenesená",J519,0)</f>
        <v>0</v>
      </c>
      <c r="BH519" s="198">
        <f>IF(N519="sníž. přenesená",J519,0)</f>
        <v>0</v>
      </c>
      <c r="BI519" s="198">
        <f>IF(N519="nulová",J519,0)</f>
        <v>0</v>
      </c>
      <c r="BJ519" s="17" t="s">
        <v>88</v>
      </c>
      <c r="BK519" s="198">
        <f>ROUND(I519*H519,2)</f>
        <v>0</v>
      </c>
      <c r="BL519" s="17" t="s">
        <v>136</v>
      </c>
      <c r="BM519" s="197" t="s">
        <v>431</v>
      </c>
    </row>
    <row r="520" spans="1:65" s="2" customFormat="1" ht="19.5">
      <c r="A520" s="34"/>
      <c r="B520" s="35"/>
      <c r="C520" s="36"/>
      <c r="D520" s="199" t="s">
        <v>138</v>
      </c>
      <c r="E520" s="36"/>
      <c r="F520" s="200" t="s">
        <v>432</v>
      </c>
      <c r="G520" s="36"/>
      <c r="H520" s="36"/>
      <c r="I520" s="201"/>
      <c r="J520" s="36"/>
      <c r="K520" s="36"/>
      <c r="L520" s="39"/>
      <c r="M520" s="202"/>
      <c r="N520" s="203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138</v>
      </c>
      <c r="AU520" s="17" t="s">
        <v>90</v>
      </c>
    </row>
    <row r="521" spans="1:65" s="13" customFormat="1" ht="11.25">
      <c r="B521" s="204"/>
      <c r="C521" s="205"/>
      <c r="D521" s="199" t="s">
        <v>140</v>
      </c>
      <c r="E521" s="206" t="s">
        <v>1</v>
      </c>
      <c r="F521" s="207" t="s">
        <v>433</v>
      </c>
      <c r="G521" s="205"/>
      <c r="H521" s="206" t="s">
        <v>1</v>
      </c>
      <c r="I521" s="208"/>
      <c r="J521" s="205"/>
      <c r="K521" s="205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140</v>
      </c>
      <c r="AU521" s="213" t="s">
        <v>90</v>
      </c>
      <c r="AV521" s="13" t="s">
        <v>88</v>
      </c>
      <c r="AW521" s="13" t="s">
        <v>36</v>
      </c>
      <c r="AX521" s="13" t="s">
        <v>80</v>
      </c>
      <c r="AY521" s="213" t="s">
        <v>129</v>
      </c>
    </row>
    <row r="522" spans="1:65" s="13" customFormat="1" ht="11.25">
      <c r="B522" s="204"/>
      <c r="C522" s="205"/>
      <c r="D522" s="199" t="s">
        <v>140</v>
      </c>
      <c r="E522" s="206" t="s">
        <v>1</v>
      </c>
      <c r="F522" s="207" t="s">
        <v>434</v>
      </c>
      <c r="G522" s="205"/>
      <c r="H522" s="206" t="s">
        <v>1</v>
      </c>
      <c r="I522" s="208"/>
      <c r="J522" s="205"/>
      <c r="K522" s="205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140</v>
      </c>
      <c r="AU522" s="213" t="s">
        <v>90</v>
      </c>
      <c r="AV522" s="13" t="s">
        <v>88</v>
      </c>
      <c r="AW522" s="13" t="s">
        <v>36</v>
      </c>
      <c r="AX522" s="13" t="s">
        <v>80</v>
      </c>
      <c r="AY522" s="213" t="s">
        <v>129</v>
      </c>
    </row>
    <row r="523" spans="1:65" s="14" customFormat="1" ht="11.25">
      <c r="B523" s="214"/>
      <c r="C523" s="215"/>
      <c r="D523" s="199" t="s">
        <v>140</v>
      </c>
      <c r="E523" s="216" t="s">
        <v>1</v>
      </c>
      <c r="F523" s="217" t="s">
        <v>90</v>
      </c>
      <c r="G523" s="215"/>
      <c r="H523" s="218">
        <v>2</v>
      </c>
      <c r="I523" s="219"/>
      <c r="J523" s="215"/>
      <c r="K523" s="215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140</v>
      </c>
      <c r="AU523" s="224" t="s">
        <v>90</v>
      </c>
      <c r="AV523" s="14" t="s">
        <v>90</v>
      </c>
      <c r="AW523" s="14" t="s">
        <v>36</v>
      </c>
      <c r="AX523" s="14" t="s">
        <v>80</v>
      </c>
      <c r="AY523" s="224" t="s">
        <v>129</v>
      </c>
    </row>
    <row r="524" spans="1:65" s="13" customFormat="1" ht="11.25">
      <c r="B524" s="204"/>
      <c r="C524" s="205"/>
      <c r="D524" s="199" t="s">
        <v>140</v>
      </c>
      <c r="E524" s="206" t="s">
        <v>1</v>
      </c>
      <c r="F524" s="207" t="s">
        <v>164</v>
      </c>
      <c r="G524" s="205"/>
      <c r="H524" s="206" t="s">
        <v>1</v>
      </c>
      <c r="I524" s="208"/>
      <c r="J524" s="205"/>
      <c r="K524" s="205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140</v>
      </c>
      <c r="AU524" s="213" t="s">
        <v>90</v>
      </c>
      <c r="AV524" s="13" t="s">
        <v>88</v>
      </c>
      <c r="AW524" s="13" t="s">
        <v>36</v>
      </c>
      <c r="AX524" s="13" t="s">
        <v>80</v>
      </c>
      <c r="AY524" s="213" t="s">
        <v>129</v>
      </c>
    </row>
    <row r="525" spans="1:65" s="14" customFormat="1" ht="11.25">
      <c r="B525" s="214"/>
      <c r="C525" s="215"/>
      <c r="D525" s="199" t="s">
        <v>140</v>
      </c>
      <c r="E525" s="216" t="s">
        <v>1</v>
      </c>
      <c r="F525" s="217" t="s">
        <v>88</v>
      </c>
      <c r="G525" s="215"/>
      <c r="H525" s="218">
        <v>1</v>
      </c>
      <c r="I525" s="219"/>
      <c r="J525" s="215"/>
      <c r="K525" s="215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140</v>
      </c>
      <c r="AU525" s="224" t="s">
        <v>90</v>
      </c>
      <c r="AV525" s="14" t="s">
        <v>90</v>
      </c>
      <c r="AW525" s="14" t="s">
        <v>36</v>
      </c>
      <c r="AX525" s="14" t="s">
        <v>80</v>
      </c>
      <c r="AY525" s="224" t="s">
        <v>129</v>
      </c>
    </row>
    <row r="526" spans="1:65" s="13" customFormat="1" ht="11.25">
      <c r="B526" s="204"/>
      <c r="C526" s="205"/>
      <c r="D526" s="199" t="s">
        <v>140</v>
      </c>
      <c r="E526" s="206" t="s">
        <v>1</v>
      </c>
      <c r="F526" s="207" t="s">
        <v>142</v>
      </c>
      <c r="G526" s="205"/>
      <c r="H526" s="206" t="s">
        <v>1</v>
      </c>
      <c r="I526" s="208"/>
      <c r="J526" s="205"/>
      <c r="K526" s="205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140</v>
      </c>
      <c r="AU526" s="213" t="s">
        <v>90</v>
      </c>
      <c r="AV526" s="13" t="s">
        <v>88</v>
      </c>
      <c r="AW526" s="13" t="s">
        <v>36</v>
      </c>
      <c r="AX526" s="13" t="s">
        <v>80</v>
      </c>
      <c r="AY526" s="213" t="s">
        <v>129</v>
      </c>
    </row>
    <row r="527" spans="1:65" s="14" customFormat="1" ht="11.25">
      <c r="B527" s="214"/>
      <c r="C527" s="215"/>
      <c r="D527" s="199" t="s">
        <v>140</v>
      </c>
      <c r="E527" s="216" t="s">
        <v>1</v>
      </c>
      <c r="F527" s="217" t="s">
        <v>88</v>
      </c>
      <c r="G527" s="215"/>
      <c r="H527" s="218">
        <v>1</v>
      </c>
      <c r="I527" s="219"/>
      <c r="J527" s="215"/>
      <c r="K527" s="215"/>
      <c r="L527" s="220"/>
      <c r="M527" s="221"/>
      <c r="N527" s="222"/>
      <c r="O527" s="222"/>
      <c r="P527" s="222"/>
      <c r="Q527" s="222"/>
      <c r="R527" s="222"/>
      <c r="S527" s="222"/>
      <c r="T527" s="223"/>
      <c r="AT527" s="224" t="s">
        <v>140</v>
      </c>
      <c r="AU527" s="224" t="s">
        <v>90</v>
      </c>
      <c r="AV527" s="14" t="s">
        <v>90</v>
      </c>
      <c r="AW527" s="14" t="s">
        <v>36</v>
      </c>
      <c r="AX527" s="14" t="s">
        <v>80</v>
      </c>
      <c r="AY527" s="224" t="s">
        <v>129</v>
      </c>
    </row>
    <row r="528" spans="1:65" s="13" customFormat="1" ht="11.25">
      <c r="B528" s="204"/>
      <c r="C528" s="205"/>
      <c r="D528" s="199" t="s">
        <v>140</v>
      </c>
      <c r="E528" s="206" t="s">
        <v>1</v>
      </c>
      <c r="F528" s="207" t="s">
        <v>167</v>
      </c>
      <c r="G528" s="205"/>
      <c r="H528" s="206" t="s">
        <v>1</v>
      </c>
      <c r="I528" s="208"/>
      <c r="J528" s="205"/>
      <c r="K528" s="205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140</v>
      </c>
      <c r="AU528" s="213" t="s">
        <v>90</v>
      </c>
      <c r="AV528" s="13" t="s">
        <v>88</v>
      </c>
      <c r="AW528" s="13" t="s">
        <v>36</v>
      </c>
      <c r="AX528" s="13" t="s">
        <v>80</v>
      </c>
      <c r="AY528" s="213" t="s">
        <v>129</v>
      </c>
    </row>
    <row r="529" spans="1:65" s="14" customFormat="1" ht="11.25">
      <c r="B529" s="214"/>
      <c r="C529" s="215"/>
      <c r="D529" s="199" t="s">
        <v>140</v>
      </c>
      <c r="E529" s="216" t="s">
        <v>1</v>
      </c>
      <c r="F529" s="217" t="s">
        <v>88</v>
      </c>
      <c r="G529" s="215"/>
      <c r="H529" s="218">
        <v>1</v>
      </c>
      <c r="I529" s="219"/>
      <c r="J529" s="215"/>
      <c r="K529" s="215"/>
      <c r="L529" s="220"/>
      <c r="M529" s="221"/>
      <c r="N529" s="222"/>
      <c r="O529" s="222"/>
      <c r="P529" s="222"/>
      <c r="Q529" s="222"/>
      <c r="R529" s="222"/>
      <c r="S529" s="222"/>
      <c r="T529" s="223"/>
      <c r="AT529" s="224" t="s">
        <v>140</v>
      </c>
      <c r="AU529" s="224" t="s">
        <v>90</v>
      </c>
      <c r="AV529" s="14" t="s">
        <v>90</v>
      </c>
      <c r="AW529" s="14" t="s">
        <v>36</v>
      </c>
      <c r="AX529" s="14" t="s">
        <v>80</v>
      </c>
      <c r="AY529" s="224" t="s">
        <v>129</v>
      </c>
    </row>
    <row r="530" spans="1:65" s="15" customFormat="1" ht="11.25">
      <c r="B530" s="225"/>
      <c r="C530" s="226"/>
      <c r="D530" s="199" t="s">
        <v>140</v>
      </c>
      <c r="E530" s="227" t="s">
        <v>1</v>
      </c>
      <c r="F530" s="228" t="s">
        <v>144</v>
      </c>
      <c r="G530" s="226"/>
      <c r="H530" s="229">
        <v>5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AT530" s="235" t="s">
        <v>140</v>
      </c>
      <c r="AU530" s="235" t="s">
        <v>90</v>
      </c>
      <c r="AV530" s="15" t="s">
        <v>136</v>
      </c>
      <c r="AW530" s="15" t="s">
        <v>36</v>
      </c>
      <c r="AX530" s="15" t="s">
        <v>88</v>
      </c>
      <c r="AY530" s="235" t="s">
        <v>129</v>
      </c>
    </row>
    <row r="531" spans="1:65" s="2" customFormat="1" ht="24">
      <c r="A531" s="34"/>
      <c r="B531" s="35"/>
      <c r="C531" s="186" t="s">
        <v>435</v>
      </c>
      <c r="D531" s="186" t="s">
        <v>131</v>
      </c>
      <c r="E531" s="187" t="s">
        <v>436</v>
      </c>
      <c r="F531" s="188" t="s">
        <v>437</v>
      </c>
      <c r="G531" s="189" t="s">
        <v>238</v>
      </c>
      <c r="H531" s="190">
        <v>1</v>
      </c>
      <c r="I531" s="191"/>
      <c r="J531" s="192">
        <f>ROUND(I531*H531,2)</f>
        <v>0</v>
      </c>
      <c r="K531" s="188" t="s">
        <v>135</v>
      </c>
      <c r="L531" s="39"/>
      <c r="M531" s="193" t="s">
        <v>1</v>
      </c>
      <c r="N531" s="194" t="s">
        <v>45</v>
      </c>
      <c r="O531" s="71"/>
      <c r="P531" s="195">
        <f>O531*H531</f>
        <v>0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7" t="s">
        <v>136</v>
      </c>
      <c r="AT531" s="197" t="s">
        <v>131</v>
      </c>
      <c r="AU531" s="197" t="s">
        <v>90</v>
      </c>
      <c r="AY531" s="17" t="s">
        <v>129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7" t="s">
        <v>88</v>
      </c>
      <c r="BK531" s="198">
        <f>ROUND(I531*H531,2)</f>
        <v>0</v>
      </c>
      <c r="BL531" s="17" t="s">
        <v>136</v>
      </c>
      <c r="BM531" s="197" t="s">
        <v>438</v>
      </c>
    </row>
    <row r="532" spans="1:65" s="2" customFormat="1" ht="19.5">
      <c r="A532" s="34"/>
      <c r="B532" s="35"/>
      <c r="C532" s="36"/>
      <c r="D532" s="199" t="s">
        <v>138</v>
      </c>
      <c r="E532" s="36"/>
      <c r="F532" s="200" t="s">
        <v>439</v>
      </c>
      <c r="G532" s="36"/>
      <c r="H532" s="36"/>
      <c r="I532" s="201"/>
      <c r="J532" s="36"/>
      <c r="K532" s="36"/>
      <c r="L532" s="39"/>
      <c r="M532" s="202"/>
      <c r="N532" s="203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138</v>
      </c>
      <c r="AU532" s="17" t="s">
        <v>90</v>
      </c>
    </row>
    <row r="533" spans="1:65" s="13" customFormat="1" ht="11.25">
      <c r="B533" s="204"/>
      <c r="C533" s="205"/>
      <c r="D533" s="199" t="s">
        <v>140</v>
      </c>
      <c r="E533" s="206" t="s">
        <v>1</v>
      </c>
      <c r="F533" s="207" t="s">
        <v>433</v>
      </c>
      <c r="G533" s="205"/>
      <c r="H533" s="206" t="s">
        <v>1</v>
      </c>
      <c r="I533" s="208"/>
      <c r="J533" s="205"/>
      <c r="K533" s="205"/>
      <c r="L533" s="209"/>
      <c r="M533" s="210"/>
      <c r="N533" s="211"/>
      <c r="O533" s="211"/>
      <c r="P533" s="211"/>
      <c r="Q533" s="211"/>
      <c r="R533" s="211"/>
      <c r="S533" s="211"/>
      <c r="T533" s="212"/>
      <c r="AT533" s="213" t="s">
        <v>140</v>
      </c>
      <c r="AU533" s="213" t="s">
        <v>90</v>
      </c>
      <c r="AV533" s="13" t="s">
        <v>88</v>
      </c>
      <c r="AW533" s="13" t="s">
        <v>36</v>
      </c>
      <c r="AX533" s="13" t="s">
        <v>80</v>
      </c>
      <c r="AY533" s="213" t="s">
        <v>129</v>
      </c>
    </row>
    <row r="534" spans="1:65" s="13" customFormat="1" ht="11.25">
      <c r="B534" s="204"/>
      <c r="C534" s="205"/>
      <c r="D534" s="199" t="s">
        <v>140</v>
      </c>
      <c r="E534" s="206" t="s">
        <v>1</v>
      </c>
      <c r="F534" s="207" t="s">
        <v>434</v>
      </c>
      <c r="G534" s="205"/>
      <c r="H534" s="206" t="s">
        <v>1</v>
      </c>
      <c r="I534" s="208"/>
      <c r="J534" s="205"/>
      <c r="K534" s="205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140</v>
      </c>
      <c r="AU534" s="213" t="s">
        <v>90</v>
      </c>
      <c r="AV534" s="13" t="s">
        <v>88</v>
      </c>
      <c r="AW534" s="13" t="s">
        <v>36</v>
      </c>
      <c r="AX534" s="13" t="s">
        <v>80</v>
      </c>
      <c r="AY534" s="213" t="s">
        <v>129</v>
      </c>
    </row>
    <row r="535" spans="1:65" s="14" customFormat="1" ht="11.25">
      <c r="B535" s="214"/>
      <c r="C535" s="215"/>
      <c r="D535" s="199" t="s">
        <v>140</v>
      </c>
      <c r="E535" s="216" t="s">
        <v>1</v>
      </c>
      <c r="F535" s="217" t="s">
        <v>88</v>
      </c>
      <c r="G535" s="215"/>
      <c r="H535" s="218">
        <v>1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140</v>
      </c>
      <c r="AU535" s="224" t="s">
        <v>90</v>
      </c>
      <c r="AV535" s="14" t="s">
        <v>90</v>
      </c>
      <c r="AW535" s="14" t="s">
        <v>36</v>
      </c>
      <c r="AX535" s="14" t="s">
        <v>80</v>
      </c>
      <c r="AY535" s="224" t="s">
        <v>129</v>
      </c>
    </row>
    <row r="536" spans="1:65" s="15" customFormat="1" ht="11.25">
      <c r="B536" s="225"/>
      <c r="C536" s="226"/>
      <c r="D536" s="199" t="s">
        <v>140</v>
      </c>
      <c r="E536" s="227" t="s">
        <v>1</v>
      </c>
      <c r="F536" s="228" t="s">
        <v>144</v>
      </c>
      <c r="G536" s="226"/>
      <c r="H536" s="229">
        <v>1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AT536" s="235" t="s">
        <v>140</v>
      </c>
      <c r="AU536" s="235" t="s">
        <v>90</v>
      </c>
      <c r="AV536" s="15" t="s">
        <v>136</v>
      </c>
      <c r="AW536" s="15" t="s">
        <v>36</v>
      </c>
      <c r="AX536" s="15" t="s">
        <v>88</v>
      </c>
      <c r="AY536" s="235" t="s">
        <v>129</v>
      </c>
    </row>
    <row r="537" spans="1:65" s="2" customFormat="1" ht="24">
      <c r="A537" s="34"/>
      <c r="B537" s="35"/>
      <c r="C537" s="186" t="s">
        <v>440</v>
      </c>
      <c r="D537" s="186" t="s">
        <v>131</v>
      </c>
      <c r="E537" s="187" t="s">
        <v>441</v>
      </c>
      <c r="F537" s="188" t="s">
        <v>442</v>
      </c>
      <c r="G537" s="189" t="s">
        <v>238</v>
      </c>
      <c r="H537" s="190">
        <v>2</v>
      </c>
      <c r="I537" s="191"/>
      <c r="J537" s="192">
        <f>ROUND(I537*H537,2)</f>
        <v>0</v>
      </c>
      <c r="K537" s="188" t="s">
        <v>135</v>
      </c>
      <c r="L537" s="39"/>
      <c r="M537" s="193" t="s">
        <v>1</v>
      </c>
      <c r="N537" s="194" t="s">
        <v>45</v>
      </c>
      <c r="O537" s="71"/>
      <c r="P537" s="195">
        <f>O537*H537</f>
        <v>0</v>
      </c>
      <c r="Q537" s="195">
        <v>0</v>
      </c>
      <c r="R537" s="195">
        <f>Q537*H537</f>
        <v>0</v>
      </c>
      <c r="S537" s="195">
        <v>0</v>
      </c>
      <c r="T537" s="196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7" t="s">
        <v>136</v>
      </c>
      <c r="AT537" s="197" t="s">
        <v>131</v>
      </c>
      <c r="AU537" s="197" t="s">
        <v>90</v>
      </c>
      <c r="AY537" s="17" t="s">
        <v>129</v>
      </c>
      <c r="BE537" s="198">
        <f>IF(N537="základní",J537,0)</f>
        <v>0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7" t="s">
        <v>88</v>
      </c>
      <c r="BK537" s="198">
        <f>ROUND(I537*H537,2)</f>
        <v>0</v>
      </c>
      <c r="BL537" s="17" t="s">
        <v>136</v>
      </c>
      <c r="BM537" s="197" t="s">
        <v>443</v>
      </c>
    </row>
    <row r="538" spans="1:65" s="2" customFormat="1" ht="19.5">
      <c r="A538" s="34"/>
      <c r="B538" s="35"/>
      <c r="C538" s="36"/>
      <c r="D538" s="199" t="s">
        <v>138</v>
      </c>
      <c r="E538" s="36"/>
      <c r="F538" s="200" t="s">
        <v>444</v>
      </c>
      <c r="G538" s="36"/>
      <c r="H538" s="36"/>
      <c r="I538" s="201"/>
      <c r="J538" s="36"/>
      <c r="K538" s="36"/>
      <c r="L538" s="39"/>
      <c r="M538" s="202"/>
      <c r="N538" s="203"/>
      <c r="O538" s="71"/>
      <c r="P538" s="71"/>
      <c r="Q538" s="71"/>
      <c r="R538" s="71"/>
      <c r="S538" s="71"/>
      <c r="T538" s="72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138</v>
      </c>
      <c r="AU538" s="17" t="s">
        <v>90</v>
      </c>
    </row>
    <row r="539" spans="1:65" s="13" customFormat="1" ht="11.25">
      <c r="B539" s="204"/>
      <c r="C539" s="205"/>
      <c r="D539" s="199" t="s">
        <v>140</v>
      </c>
      <c r="E539" s="206" t="s">
        <v>1</v>
      </c>
      <c r="F539" s="207" t="s">
        <v>433</v>
      </c>
      <c r="G539" s="205"/>
      <c r="H539" s="206" t="s">
        <v>1</v>
      </c>
      <c r="I539" s="208"/>
      <c r="J539" s="205"/>
      <c r="K539" s="205"/>
      <c r="L539" s="209"/>
      <c r="M539" s="210"/>
      <c r="N539" s="211"/>
      <c r="O539" s="211"/>
      <c r="P539" s="211"/>
      <c r="Q539" s="211"/>
      <c r="R539" s="211"/>
      <c r="S539" s="211"/>
      <c r="T539" s="212"/>
      <c r="AT539" s="213" t="s">
        <v>140</v>
      </c>
      <c r="AU539" s="213" t="s">
        <v>90</v>
      </c>
      <c r="AV539" s="13" t="s">
        <v>88</v>
      </c>
      <c r="AW539" s="13" t="s">
        <v>36</v>
      </c>
      <c r="AX539" s="13" t="s">
        <v>80</v>
      </c>
      <c r="AY539" s="213" t="s">
        <v>129</v>
      </c>
    </row>
    <row r="540" spans="1:65" s="13" customFormat="1" ht="11.25">
      <c r="B540" s="204"/>
      <c r="C540" s="205"/>
      <c r="D540" s="199" t="s">
        <v>140</v>
      </c>
      <c r="E540" s="206" t="s">
        <v>1</v>
      </c>
      <c r="F540" s="207" t="s">
        <v>434</v>
      </c>
      <c r="G540" s="205"/>
      <c r="H540" s="206" t="s">
        <v>1</v>
      </c>
      <c r="I540" s="208"/>
      <c r="J540" s="205"/>
      <c r="K540" s="205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140</v>
      </c>
      <c r="AU540" s="213" t="s">
        <v>90</v>
      </c>
      <c r="AV540" s="13" t="s">
        <v>88</v>
      </c>
      <c r="AW540" s="13" t="s">
        <v>36</v>
      </c>
      <c r="AX540" s="13" t="s">
        <v>80</v>
      </c>
      <c r="AY540" s="213" t="s">
        <v>129</v>
      </c>
    </row>
    <row r="541" spans="1:65" s="14" customFormat="1" ht="11.25">
      <c r="B541" s="214"/>
      <c r="C541" s="215"/>
      <c r="D541" s="199" t="s">
        <v>140</v>
      </c>
      <c r="E541" s="216" t="s">
        <v>1</v>
      </c>
      <c r="F541" s="217" t="s">
        <v>90</v>
      </c>
      <c r="G541" s="215"/>
      <c r="H541" s="218">
        <v>2</v>
      </c>
      <c r="I541" s="219"/>
      <c r="J541" s="215"/>
      <c r="K541" s="215"/>
      <c r="L541" s="220"/>
      <c r="M541" s="221"/>
      <c r="N541" s="222"/>
      <c r="O541" s="222"/>
      <c r="P541" s="222"/>
      <c r="Q541" s="222"/>
      <c r="R541" s="222"/>
      <c r="S541" s="222"/>
      <c r="T541" s="223"/>
      <c r="AT541" s="224" t="s">
        <v>140</v>
      </c>
      <c r="AU541" s="224" t="s">
        <v>90</v>
      </c>
      <c r="AV541" s="14" t="s">
        <v>90</v>
      </c>
      <c r="AW541" s="14" t="s">
        <v>36</v>
      </c>
      <c r="AX541" s="14" t="s">
        <v>88</v>
      </c>
      <c r="AY541" s="224" t="s">
        <v>129</v>
      </c>
    </row>
    <row r="542" spans="1:65" s="2" customFormat="1" ht="24">
      <c r="A542" s="34"/>
      <c r="B542" s="35"/>
      <c r="C542" s="186" t="s">
        <v>445</v>
      </c>
      <c r="D542" s="186" t="s">
        <v>131</v>
      </c>
      <c r="E542" s="187" t="s">
        <v>446</v>
      </c>
      <c r="F542" s="188" t="s">
        <v>447</v>
      </c>
      <c r="G542" s="189" t="s">
        <v>238</v>
      </c>
      <c r="H542" s="190">
        <v>9</v>
      </c>
      <c r="I542" s="191"/>
      <c r="J542" s="192">
        <f>ROUND(I542*H542,2)</f>
        <v>0</v>
      </c>
      <c r="K542" s="188" t="s">
        <v>135</v>
      </c>
      <c r="L542" s="39"/>
      <c r="M542" s="193" t="s">
        <v>1</v>
      </c>
      <c r="N542" s="194" t="s">
        <v>45</v>
      </c>
      <c r="O542" s="71"/>
      <c r="P542" s="195">
        <f>O542*H542</f>
        <v>0</v>
      </c>
      <c r="Q542" s="195">
        <v>1.67E-3</v>
      </c>
      <c r="R542" s="195">
        <f>Q542*H542</f>
        <v>1.503E-2</v>
      </c>
      <c r="S542" s="195">
        <v>0</v>
      </c>
      <c r="T542" s="196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7" t="s">
        <v>136</v>
      </c>
      <c r="AT542" s="197" t="s">
        <v>131</v>
      </c>
      <c r="AU542" s="197" t="s">
        <v>90</v>
      </c>
      <c r="AY542" s="17" t="s">
        <v>129</v>
      </c>
      <c r="BE542" s="198">
        <f>IF(N542="základní",J542,0)</f>
        <v>0</v>
      </c>
      <c r="BF542" s="198">
        <f>IF(N542="snížená",J542,0)</f>
        <v>0</v>
      </c>
      <c r="BG542" s="198">
        <f>IF(N542="zákl. přenesená",J542,0)</f>
        <v>0</v>
      </c>
      <c r="BH542" s="198">
        <f>IF(N542="sníž. přenesená",J542,0)</f>
        <v>0</v>
      </c>
      <c r="BI542" s="198">
        <f>IF(N542="nulová",J542,0)</f>
        <v>0</v>
      </c>
      <c r="BJ542" s="17" t="s">
        <v>88</v>
      </c>
      <c r="BK542" s="198">
        <f>ROUND(I542*H542,2)</f>
        <v>0</v>
      </c>
      <c r="BL542" s="17" t="s">
        <v>136</v>
      </c>
      <c r="BM542" s="197" t="s">
        <v>448</v>
      </c>
    </row>
    <row r="543" spans="1:65" s="2" customFormat="1" ht="19.5">
      <c r="A543" s="34"/>
      <c r="B543" s="35"/>
      <c r="C543" s="36"/>
      <c r="D543" s="199" t="s">
        <v>138</v>
      </c>
      <c r="E543" s="36"/>
      <c r="F543" s="200" t="s">
        <v>447</v>
      </c>
      <c r="G543" s="36"/>
      <c r="H543" s="36"/>
      <c r="I543" s="201"/>
      <c r="J543" s="36"/>
      <c r="K543" s="36"/>
      <c r="L543" s="39"/>
      <c r="M543" s="202"/>
      <c r="N543" s="203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138</v>
      </c>
      <c r="AU543" s="17" t="s">
        <v>90</v>
      </c>
    </row>
    <row r="544" spans="1:65" s="13" customFormat="1" ht="11.25">
      <c r="B544" s="204"/>
      <c r="C544" s="205"/>
      <c r="D544" s="199" t="s">
        <v>140</v>
      </c>
      <c r="E544" s="206" t="s">
        <v>1</v>
      </c>
      <c r="F544" s="207" t="s">
        <v>449</v>
      </c>
      <c r="G544" s="205"/>
      <c r="H544" s="206" t="s">
        <v>1</v>
      </c>
      <c r="I544" s="208"/>
      <c r="J544" s="205"/>
      <c r="K544" s="205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140</v>
      </c>
      <c r="AU544" s="213" t="s">
        <v>90</v>
      </c>
      <c r="AV544" s="13" t="s">
        <v>88</v>
      </c>
      <c r="AW544" s="13" t="s">
        <v>36</v>
      </c>
      <c r="AX544" s="13" t="s">
        <v>80</v>
      </c>
      <c r="AY544" s="213" t="s">
        <v>129</v>
      </c>
    </row>
    <row r="545" spans="1:65" s="13" customFormat="1" ht="11.25">
      <c r="B545" s="204"/>
      <c r="C545" s="205"/>
      <c r="D545" s="199" t="s">
        <v>140</v>
      </c>
      <c r="E545" s="206" t="s">
        <v>1</v>
      </c>
      <c r="F545" s="207" t="s">
        <v>226</v>
      </c>
      <c r="G545" s="205"/>
      <c r="H545" s="206" t="s">
        <v>1</v>
      </c>
      <c r="I545" s="208"/>
      <c r="J545" s="205"/>
      <c r="K545" s="205"/>
      <c r="L545" s="209"/>
      <c r="M545" s="210"/>
      <c r="N545" s="211"/>
      <c r="O545" s="211"/>
      <c r="P545" s="211"/>
      <c r="Q545" s="211"/>
      <c r="R545" s="211"/>
      <c r="S545" s="211"/>
      <c r="T545" s="212"/>
      <c r="AT545" s="213" t="s">
        <v>140</v>
      </c>
      <c r="AU545" s="213" t="s">
        <v>90</v>
      </c>
      <c r="AV545" s="13" t="s">
        <v>88</v>
      </c>
      <c r="AW545" s="13" t="s">
        <v>36</v>
      </c>
      <c r="AX545" s="13" t="s">
        <v>80</v>
      </c>
      <c r="AY545" s="213" t="s">
        <v>129</v>
      </c>
    </row>
    <row r="546" spans="1:65" s="14" customFormat="1" ht="11.25">
      <c r="B546" s="214"/>
      <c r="C546" s="215"/>
      <c r="D546" s="199" t="s">
        <v>140</v>
      </c>
      <c r="E546" s="216" t="s">
        <v>1</v>
      </c>
      <c r="F546" s="217" t="s">
        <v>450</v>
      </c>
      <c r="G546" s="215"/>
      <c r="H546" s="218">
        <v>6</v>
      </c>
      <c r="I546" s="219"/>
      <c r="J546" s="215"/>
      <c r="K546" s="215"/>
      <c r="L546" s="220"/>
      <c r="M546" s="221"/>
      <c r="N546" s="222"/>
      <c r="O546" s="222"/>
      <c r="P546" s="222"/>
      <c r="Q546" s="222"/>
      <c r="R546" s="222"/>
      <c r="S546" s="222"/>
      <c r="T546" s="223"/>
      <c r="AT546" s="224" t="s">
        <v>140</v>
      </c>
      <c r="AU546" s="224" t="s">
        <v>90</v>
      </c>
      <c r="AV546" s="14" t="s">
        <v>90</v>
      </c>
      <c r="AW546" s="14" t="s">
        <v>36</v>
      </c>
      <c r="AX546" s="14" t="s">
        <v>80</v>
      </c>
      <c r="AY546" s="224" t="s">
        <v>129</v>
      </c>
    </row>
    <row r="547" spans="1:65" s="13" customFormat="1" ht="11.25">
      <c r="B547" s="204"/>
      <c r="C547" s="205"/>
      <c r="D547" s="199" t="s">
        <v>140</v>
      </c>
      <c r="E547" s="206" t="s">
        <v>1</v>
      </c>
      <c r="F547" s="207" t="s">
        <v>142</v>
      </c>
      <c r="G547" s="205"/>
      <c r="H547" s="206" t="s">
        <v>1</v>
      </c>
      <c r="I547" s="208"/>
      <c r="J547" s="205"/>
      <c r="K547" s="205"/>
      <c r="L547" s="209"/>
      <c r="M547" s="210"/>
      <c r="N547" s="211"/>
      <c r="O547" s="211"/>
      <c r="P547" s="211"/>
      <c r="Q547" s="211"/>
      <c r="R547" s="211"/>
      <c r="S547" s="211"/>
      <c r="T547" s="212"/>
      <c r="AT547" s="213" t="s">
        <v>140</v>
      </c>
      <c r="AU547" s="213" t="s">
        <v>90</v>
      </c>
      <c r="AV547" s="13" t="s">
        <v>88</v>
      </c>
      <c r="AW547" s="13" t="s">
        <v>36</v>
      </c>
      <c r="AX547" s="13" t="s">
        <v>80</v>
      </c>
      <c r="AY547" s="213" t="s">
        <v>129</v>
      </c>
    </row>
    <row r="548" spans="1:65" s="14" customFormat="1" ht="11.25">
      <c r="B548" s="214"/>
      <c r="C548" s="215"/>
      <c r="D548" s="199" t="s">
        <v>140</v>
      </c>
      <c r="E548" s="216" t="s">
        <v>1</v>
      </c>
      <c r="F548" s="217" t="s">
        <v>451</v>
      </c>
      <c r="G548" s="215"/>
      <c r="H548" s="218">
        <v>3</v>
      </c>
      <c r="I548" s="219"/>
      <c r="J548" s="215"/>
      <c r="K548" s="215"/>
      <c r="L548" s="220"/>
      <c r="M548" s="221"/>
      <c r="N548" s="222"/>
      <c r="O548" s="222"/>
      <c r="P548" s="222"/>
      <c r="Q548" s="222"/>
      <c r="R548" s="222"/>
      <c r="S548" s="222"/>
      <c r="T548" s="223"/>
      <c r="AT548" s="224" t="s">
        <v>140</v>
      </c>
      <c r="AU548" s="224" t="s">
        <v>90</v>
      </c>
      <c r="AV548" s="14" t="s">
        <v>90</v>
      </c>
      <c r="AW548" s="14" t="s">
        <v>36</v>
      </c>
      <c r="AX548" s="14" t="s">
        <v>80</v>
      </c>
      <c r="AY548" s="224" t="s">
        <v>129</v>
      </c>
    </row>
    <row r="549" spans="1:65" s="15" customFormat="1" ht="11.25">
      <c r="B549" s="225"/>
      <c r="C549" s="226"/>
      <c r="D549" s="199" t="s">
        <v>140</v>
      </c>
      <c r="E549" s="227" t="s">
        <v>1</v>
      </c>
      <c r="F549" s="228" t="s">
        <v>144</v>
      </c>
      <c r="G549" s="226"/>
      <c r="H549" s="229">
        <v>9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AT549" s="235" t="s">
        <v>140</v>
      </c>
      <c r="AU549" s="235" t="s">
        <v>90</v>
      </c>
      <c r="AV549" s="15" t="s">
        <v>136</v>
      </c>
      <c r="AW549" s="15" t="s">
        <v>36</v>
      </c>
      <c r="AX549" s="15" t="s">
        <v>88</v>
      </c>
      <c r="AY549" s="235" t="s">
        <v>129</v>
      </c>
    </row>
    <row r="550" spans="1:65" s="2" customFormat="1" ht="24">
      <c r="A550" s="34"/>
      <c r="B550" s="35"/>
      <c r="C550" s="236" t="s">
        <v>452</v>
      </c>
      <c r="D550" s="236" t="s">
        <v>332</v>
      </c>
      <c r="E550" s="237" t="s">
        <v>453</v>
      </c>
      <c r="F550" s="238" t="s">
        <v>454</v>
      </c>
      <c r="G550" s="239" t="s">
        <v>238</v>
      </c>
      <c r="H550" s="240">
        <v>1</v>
      </c>
      <c r="I550" s="241"/>
      <c r="J550" s="242">
        <f>ROUND(I550*H550,2)</f>
        <v>0</v>
      </c>
      <c r="K550" s="238" t="s">
        <v>455</v>
      </c>
      <c r="L550" s="243"/>
      <c r="M550" s="244" t="s">
        <v>1</v>
      </c>
      <c r="N550" s="245" t="s">
        <v>45</v>
      </c>
      <c r="O550" s="71"/>
      <c r="P550" s="195">
        <f>O550*H550</f>
        <v>0</v>
      </c>
      <c r="Q550" s="195">
        <v>1.4E-2</v>
      </c>
      <c r="R550" s="195">
        <f>Q550*H550</f>
        <v>1.4E-2</v>
      </c>
      <c r="S550" s="195">
        <v>0</v>
      </c>
      <c r="T550" s="196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7" t="s">
        <v>192</v>
      </c>
      <c r="AT550" s="197" t="s">
        <v>332</v>
      </c>
      <c r="AU550" s="197" t="s">
        <v>90</v>
      </c>
      <c r="AY550" s="17" t="s">
        <v>129</v>
      </c>
      <c r="BE550" s="198">
        <f>IF(N550="základní",J550,0)</f>
        <v>0</v>
      </c>
      <c r="BF550" s="198">
        <f>IF(N550="snížená",J550,0)</f>
        <v>0</v>
      </c>
      <c r="BG550" s="198">
        <f>IF(N550="zákl. přenesená",J550,0)</f>
        <v>0</v>
      </c>
      <c r="BH550" s="198">
        <f>IF(N550="sníž. přenesená",J550,0)</f>
        <v>0</v>
      </c>
      <c r="BI550" s="198">
        <f>IF(N550="nulová",J550,0)</f>
        <v>0</v>
      </c>
      <c r="BJ550" s="17" t="s">
        <v>88</v>
      </c>
      <c r="BK550" s="198">
        <f>ROUND(I550*H550,2)</f>
        <v>0</v>
      </c>
      <c r="BL550" s="17" t="s">
        <v>136</v>
      </c>
      <c r="BM550" s="197" t="s">
        <v>456</v>
      </c>
    </row>
    <row r="551" spans="1:65" s="2" customFormat="1" ht="39">
      <c r="A551" s="34"/>
      <c r="B551" s="35"/>
      <c r="C551" s="36"/>
      <c r="D551" s="199" t="s">
        <v>138</v>
      </c>
      <c r="E551" s="36"/>
      <c r="F551" s="200" t="s">
        <v>457</v>
      </c>
      <c r="G551" s="36"/>
      <c r="H551" s="36"/>
      <c r="I551" s="201"/>
      <c r="J551" s="36"/>
      <c r="K551" s="36"/>
      <c r="L551" s="39"/>
      <c r="M551" s="202"/>
      <c r="N551" s="203"/>
      <c r="O551" s="71"/>
      <c r="P551" s="71"/>
      <c r="Q551" s="71"/>
      <c r="R551" s="71"/>
      <c r="S551" s="71"/>
      <c r="T551" s="72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138</v>
      </c>
      <c r="AU551" s="17" t="s">
        <v>90</v>
      </c>
    </row>
    <row r="552" spans="1:65" s="13" customFormat="1" ht="11.25">
      <c r="B552" s="204"/>
      <c r="C552" s="205"/>
      <c r="D552" s="199" t="s">
        <v>140</v>
      </c>
      <c r="E552" s="206" t="s">
        <v>1</v>
      </c>
      <c r="F552" s="207" t="s">
        <v>449</v>
      </c>
      <c r="G552" s="205"/>
      <c r="H552" s="206" t="s">
        <v>1</v>
      </c>
      <c r="I552" s="208"/>
      <c r="J552" s="205"/>
      <c r="K552" s="205"/>
      <c r="L552" s="209"/>
      <c r="M552" s="210"/>
      <c r="N552" s="211"/>
      <c r="O552" s="211"/>
      <c r="P552" s="211"/>
      <c r="Q552" s="211"/>
      <c r="R552" s="211"/>
      <c r="S552" s="211"/>
      <c r="T552" s="212"/>
      <c r="AT552" s="213" t="s">
        <v>140</v>
      </c>
      <c r="AU552" s="213" t="s">
        <v>90</v>
      </c>
      <c r="AV552" s="13" t="s">
        <v>88</v>
      </c>
      <c r="AW552" s="13" t="s">
        <v>36</v>
      </c>
      <c r="AX552" s="13" t="s">
        <v>80</v>
      </c>
      <c r="AY552" s="213" t="s">
        <v>129</v>
      </c>
    </row>
    <row r="553" spans="1:65" s="13" customFormat="1" ht="11.25">
      <c r="B553" s="204"/>
      <c r="C553" s="205"/>
      <c r="D553" s="199" t="s">
        <v>140</v>
      </c>
      <c r="E553" s="206" t="s">
        <v>1</v>
      </c>
      <c r="F553" s="207" t="s">
        <v>142</v>
      </c>
      <c r="G553" s="205"/>
      <c r="H553" s="206" t="s">
        <v>1</v>
      </c>
      <c r="I553" s="208"/>
      <c r="J553" s="205"/>
      <c r="K553" s="205"/>
      <c r="L553" s="209"/>
      <c r="M553" s="210"/>
      <c r="N553" s="211"/>
      <c r="O553" s="211"/>
      <c r="P553" s="211"/>
      <c r="Q553" s="211"/>
      <c r="R553" s="211"/>
      <c r="S553" s="211"/>
      <c r="T553" s="212"/>
      <c r="AT553" s="213" t="s">
        <v>140</v>
      </c>
      <c r="AU553" s="213" t="s">
        <v>90</v>
      </c>
      <c r="AV553" s="13" t="s">
        <v>88</v>
      </c>
      <c r="AW553" s="13" t="s">
        <v>36</v>
      </c>
      <c r="AX553" s="13" t="s">
        <v>80</v>
      </c>
      <c r="AY553" s="213" t="s">
        <v>129</v>
      </c>
    </row>
    <row r="554" spans="1:65" s="14" customFormat="1" ht="11.25">
      <c r="B554" s="214"/>
      <c r="C554" s="215"/>
      <c r="D554" s="199" t="s">
        <v>140</v>
      </c>
      <c r="E554" s="216" t="s">
        <v>1</v>
      </c>
      <c r="F554" s="217" t="s">
        <v>88</v>
      </c>
      <c r="G554" s="215"/>
      <c r="H554" s="218">
        <v>1</v>
      </c>
      <c r="I554" s="219"/>
      <c r="J554" s="215"/>
      <c r="K554" s="215"/>
      <c r="L554" s="220"/>
      <c r="M554" s="221"/>
      <c r="N554" s="222"/>
      <c r="O554" s="222"/>
      <c r="P554" s="222"/>
      <c r="Q554" s="222"/>
      <c r="R554" s="222"/>
      <c r="S554" s="222"/>
      <c r="T554" s="223"/>
      <c r="AT554" s="224" t="s">
        <v>140</v>
      </c>
      <c r="AU554" s="224" t="s">
        <v>90</v>
      </c>
      <c r="AV554" s="14" t="s">
        <v>90</v>
      </c>
      <c r="AW554" s="14" t="s">
        <v>36</v>
      </c>
      <c r="AX554" s="14" t="s">
        <v>88</v>
      </c>
      <c r="AY554" s="224" t="s">
        <v>129</v>
      </c>
    </row>
    <row r="555" spans="1:65" s="2" customFormat="1" ht="24">
      <c r="A555" s="34"/>
      <c r="B555" s="35"/>
      <c r="C555" s="236" t="s">
        <v>458</v>
      </c>
      <c r="D555" s="236" t="s">
        <v>332</v>
      </c>
      <c r="E555" s="237" t="s">
        <v>459</v>
      </c>
      <c r="F555" s="238" t="s">
        <v>460</v>
      </c>
      <c r="G555" s="239" t="s">
        <v>238</v>
      </c>
      <c r="H555" s="240">
        <v>4</v>
      </c>
      <c r="I555" s="241"/>
      <c r="J555" s="242">
        <f>ROUND(I555*H555,2)</f>
        <v>0</v>
      </c>
      <c r="K555" s="238" t="s">
        <v>461</v>
      </c>
      <c r="L555" s="243"/>
      <c r="M555" s="244" t="s">
        <v>1</v>
      </c>
      <c r="N555" s="245" t="s">
        <v>45</v>
      </c>
      <c r="O555" s="71"/>
      <c r="P555" s="195">
        <f>O555*H555</f>
        <v>0</v>
      </c>
      <c r="Q555" s="195">
        <v>1.2200000000000001E-2</v>
      </c>
      <c r="R555" s="195">
        <f>Q555*H555</f>
        <v>4.8800000000000003E-2</v>
      </c>
      <c r="S555" s="195">
        <v>0</v>
      </c>
      <c r="T555" s="196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7" t="s">
        <v>192</v>
      </c>
      <c r="AT555" s="197" t="s">
        <v>332</v>
      </c>
      <c r="AU555" s="197" t="s">
        <v>90</v>
      </c>
      <c r="AY555" s="17" t="s">
        <v>129</v>
      </c>
      <c r="BE555" s="198">
        <f>IF(N555="základní",J555,0)</f>
        <v>0</v>
      </c>
      <c r="BF555" s="198">
        <f>IF(N555="snížená",J555,0)</f>
        <v>0</v>
      </c>
      <c r="BG555" s="198">
        <f>IF(N555="zákl. přenesená",J555,0)</f>
        <v>0</v>
      </c>
      <c r="BH555" s="198">
        <f>IF(N555="sníž. přenesená",J555,0)</f>
        <v>0</v>
      </c>
      <c r="BI555" s="198">
        <f>IF(N555="nulová",J555,0)</f>
        <v>0</v>
      </c>
      <c r="BJ555" s="17" t="s">
        <v>88</v>
      </c>
      <c r="BK555" s="198">
        <f>ROUND(I555*H555,2)</f>
        <v>0</v>
      </c>
      <c r="BL555" s="17" t="s">
        <v>136</v>
      </c>
      <c r="BM555" s="197" t="s">
        <v>462</v>
      </c>
    </row>
    <row r="556" spans="1:65" s="2" customFormat="1" ht="29.25">
      <c r="A556" s="34"/>
      <c r="B556" s="35"/>
      <c r="C556" s="36"/>
      <c r="D556" s="199" t="s">
        <v>138</v>
      </c>
      <c r="E556" s="36"/>
      <c r="F556" s="200" t="s">
        <v>463</v>
      </c>
      <c r="G556" s="36"/>
      <c r="H556" s="36"/>
      <c r="I556" s="201"/>
      <c r="J556" s="36"/>
      <c r="K556" s="36"/>
      <c r="L556" s="39"/>
      <c r="M556" s="202"/>
      <c r="N556" s="203"/>
      <c r="O556" s="71"/>
      <c r="P556" s="71"/>
      <c r="Q556" s="71"/>
      <c r="R556" s="71"/>
      <c r="S556" s="71"/>
      <c r="T556" s="72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138</v>
      </c>
      <c r="AU556" s="17" t="s">
        <v>90</v>
      </c>
    </row>
    <row r="557" spans="1:65" s="13" customFormat="1" ht="11.25">
      <c r="B557" s="204"/>
      <c r="C557" s="205"/>
      <c r="D557" s="199" t="s">
        <v>140</v>
      </c>
      <c r="E557" s="206" t="s">
        <v>1</v>
      </c>
      <c r="F557" s="207" t="s">
        <v>449</v>
      </c>
      <c r="G557" s="205"/>
      <c r="H557" s="206" t="s">
        <v>1</v>
      </c>
      <c r="I557" s="208"/>
      <c r="J557" s="205"/>
      <c r="K557" s="205"/>
      <c r="L557" s="209"/>
      <c r="M557" s="210"/>
      <c r="N557" s="211"/>
      <c r="O557" s="211"/>
      <c r="P557" s="211"/>
      <c r="Q557" s="211"/>
      <c r="R557" s="211"/>
      <c r="S557" s="211"/>
      <c r="T557" s="212"/>
      <c r="AT557" s="213" t="s">
        <v>140</v>
      </c>
      <c r="AU557" s="213" t="s">
        <v>90</v>
      </c>
      <c r="AV557" s="13" t="s">
        <v>88</v>
      </c>
      <c r="AW557" s="13" t="s">
        <v>36</v>
      </c>
      <c r="AX557" s="13" t="s">
        <v>80</v>
      </c>
      <c r="AY557" s="213" t="s">
        <v>129</v>
      </c>
    </row>
    <row r="558" spans="1:65" s="13" customFormat="1" ht="11.25">
      <c r="B558" s="204"/>
      <c r="C558" s="205"/>
      <c r="D558" s="199" t="s">
        <v>140</v>
      </c>
      <c r="E558" s="206" t="s">
        <v>1</v>
      </c>
      <c r="F558" s="207" t="s">
        <v>226</v>
      </c>
      <c r="G558" s="205"/>
      <c r="H558" s="206" t="s">
        <v>1</v>
      </c>
      <c r="I558" s="208"/>
      <c r="J558" s="205"/>
      <c r="K558" s="205"/>
      <c r="L558" s="209"/>
      <c r="M558" s="210"/>
      <c r="N558" s="211"/>
      <c r="O558" s="211"/>
      <c r="P558" s="211"/>
      <c r="Q558" s="211"/>
      <c r="R558" s="211"/>
      <c r="S558" s="211"/>
      <c r="T558" s="212"/>
      <c r="AT558" s="213" t="s">
        <v>140</v>
      </c>
      <c r="AU558" s="213" t="s">
        <v>90</v>
      </c>
      <c r="AV558" s="13" t="s">
        <v>88</v>
      </c>
      <c r="AW558" s="13" t="s">
        <v>36</v>
      </c>
      <c r="AX558" s="13" t="s">
        <v>80</v>
      </c>
      <c r="AY558" s="213" t="s">
        <v>129</v>
      </c>
    </row>
    <row r="559" spans="1:65" s="14" customFormat="1" ht="11.25">
      <c r="B559" s="214"/>
      <c r="C559" s="215"/>
      <c r="D559" s="199" t="s">
        <v>140</v>
      </c>
      <c r="E559" s="216" t="s">
        <v>1</v>
      </c>
      <c r="F559" s="217" t="s">
        <v>150</v>
      </c>
      <c r="G559" s="215"/>
      <c r="H559" s="218">
        <v>3</v>
      </c>
      <c r="I559" s="219"/>
      <c r="J559" s="215"/>
      <c r="K559" s="215"/>
      <c r="L559" s="220"/>
      <c r="M559" s="221"/>
      <c r="N559" s="222"/>
      <c r="O559" s="222"/>
      <c r="P559" s="222"/>
      <c r="Q559" s="222"/>
      <c r="R559" s="222"/>
      <c r="S559" s="222"/>
      <c r="T559" s="223"/>
      <c r="AT559" s="224" t="s">
        <v>140</v>
      </c>
      <c r="AU559" s="224" t="s">
        <v>90</v>
      </c>
      <c r="AV559" s="14" t="s">
        <v>90</v>
      </c>
      <c r="AW559" s="14" t="s">
        <v>36</v>
      </c>
      <c r="AX559" s="14" t="s">
        <v>80</v>
      </c>
      <c r="AY559" s="224" t="s">
        <v>129</v>
      </c>
    </row>
    <row r="560" spans="1:65" s="13" customFormat="1" ht="11.25">
      <c r="B560" s="204"/>
      <c r="C560" s="205"/>
      <c r="D560" s="199" t="s">
        <v>140</v>
      </c>
      <c r="E560" s="206" t="s">
        <v>1</v>
      </c>
      <c r="F560" s="207" t="s">
        <v>142</v>
      </c>
      <c r="G560" s="205"/>
      <c r="H560" s="206" t="s">
        <v>1</v>
      </c>
      <c r="I560" s="208"/>
      <c r="J560" s="205"/>
      <c r="K560" s="205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140</v>
      </c>
      <c r="AU560" s="213" t="s">
        <v>90</v>
      </c>
      <c r="AV560" s="13" t="s">
        <v>88</v>
      </c>
      <c r="AW560" s="13" t="s">
        <v>36</v>
      </c>
      <c r="AX560" s="13" t="s">
        <v>80</v>
      </c>
      <c r="AY560" s="213" t="s">
        <v>129</v>
      </c>
    </row>
    <row r="561" spans="1:65" s="14" customFormat="1" ht="11.25">
      <c r="B561" s="214"/>
      <c r="C561" s="215"/>
      <c r="D561" s="199" t="s">
        <v>140</v>
      </c>
      <c r="E561" s="216" t="s">
        <v>1</v>
      </c>
      <c r="F561" s="217" t="s">
        <v>88</v>
      </c>
      <c r="G561" s="215"/>
      <c r="H561" s="218">
        <v>1</v>
      </c>
      <c r="I561" s="219"/>
      <c r="J561" s="215"/>
      <c r="K561" s="215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140</v>
      </c>
      <c r="AU561" s="224" t="s">
        <v>90</v>
      </c>
      <c r="AV561" s="14" t="s">
        <v>90</v>
      </c>
      <c r="AW561" s="14" t="s">
        <v>36</v>
      </c>
      <c r="AX561" s="14" t="s">
        <v>80</v>
      </c>
      <c r="AY561" s="224" t="s">
        <v>129</v>
      </c>
    </row>
    <row r="562" spans="1:65" s="15" customFormat="1" ht="11.25">
      <c r="B562" s="225"/>
      <c r="C562" s="226"/>
      <c r="D562" s="199" t="s">
        <v>140</v>
      </c>
      <c r="E562" s="227" t="s">
        <v>1</v>
      </c>
      <c r="F562" s="228" t="s">
        <v>144</v>
      </c>
      <c r="G562" s="226"/>
      <c r="H562" s="229">
        <v>4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AT562" s="235" t="s">
        <v>140</v>
      </c>
      <c r="AU562" s="235" t="s">
        <v>90</v>
      </c>
      <c r="AV562" s="15" t="s">
        <v>136</v>
      </c>
      <c r="AW562" s="15" t="s">
        <v>36</v>
      </c>
      <c r="AX562" s="15" t="s">
        <v>88</v>
      </c>
      <c r="AY562" s="235" t="s">
        <v>129</v>
      </c>
    </row>
    <row r="563" spans="1:65" s="2" customFormat="1" ht="21.75" customHeight="1">
      <c r="A563" s="34"/>
      <c r="B563" s="35"/>
      <c r="C563" s="236" t="s">
        <v>464</v>
      </c>
      <c r="D563" s="236" t="s">
        <v>332</v>
      </c>
      <c r="E563" s="237" t="s">
        <v>465</v>
      </c>
      <c r="F563" s="238" t="s">
        <v>466</v>
      </c>
      <c r="G563" s="239" t="s">
        <v>238</v>
      </c>
      <c r="H563" s="240">
        <v>4</v>
      </c>
      <c r="I563" s="241"/>
      <c r="J563" s="242">
        <f>ROUND(I563*H563,2)</f>
        <v>0</v>
      </c>
      <c r="K563" s="238" t="s">
        <v>135</v>
      </c>
      <c r="L563" s="243"/>
      <c r="M563" s="244" t="s">
        <v>1</v>
      </c>
      <c r="N563" s="245" t="s">
        <v>45</v>
      </c>
      <c r="O563" s="71"/>
      <c r="P563" s="195">
        <f>O563*H563</f>
        <v>0</v>
      </c>
      <c r="Q563" s="195">
        <v>3.5999999999999999E-3</v>
      </c>
      <c r="R563" s="195">
        <f>Q563*H563</f>
        <v>1.44E-2</v>
      </c>
      <c r="S563" s="195">
        <v>0</v>
      </c>
      <c r="T563" s="196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7" t="s">
        <v>192</v>
      </c>
      <c r="AT563" s="197" t="s">
        <v>332</v>
      </c>
      <c r="AU563" s="197" t="s">
        <v>90</v>
      </c>
      <c r="AY563" s="17" t="s">
        <v>129</v>
      </c>
      <c r="BE563" s="198">
        <f>IF(N563="základní",J563,0)</f>
        <v>0</v>
      </c>
      <c r="BF563" s="198">
        <f>IF(N563="snížená",J563,0)</f>
        <v>0</v>
      </c>
      <c r="BG563" s="198">
        <f>IF(N563="zákl. přenesená",J563,0)</f>
        <v>0</v>
      </c>
      <c r="BH563" s="198">
        <f>IF(N563="sníž. přenesená",J563,0)</f>
        <v>0</v>
      </c>
      <c r="BI563" s="198">
        <f>IF(N563="nulová",J563,0)</f>
        <v>0</v>
      </c>
      <c r="BJ563" s="17" t="s">
        <v>88</v>
      </c>
      <c r="BK563" s="198">
        <f>ROUND(I563*H563,2)</f>
        <v>0</v>
      </c>
      <c r="BL563" s="17" t="s">
        <v>136</v>
      </c>
      <c r="BM563" s="197" t="s">
        <v>467</v>
      </c>
    </row>
    <row r="564" spans="1:65" s="2" customFormat="1" ht="11.25">
      <c r="A564" s="34"/>
      <c r="B564" s="35"/>
      <c r="C564" s="36"/>
      <c r="D564" s="199" t="s">
        <v>138</v>
      </c>
      <c r="E564" s="36"/>
      <c r="F564" s="200" t="s">
        <v>466</v>
      </c>
      <c r="G564" s="36"/>
      <c r="H564" s="36"/>
      <c r="I564" s="201"/>
      <c r="J564" s="36"/>
      <c r="K564" s="36"/>
      <c r="L564" s="39"/>
      <c r="M564" s="202"/>
      <c r="N564" s="203"/>
      <c r="O564" s="71"/>
      <c r="P564" s="71"/>
      <c r="Q564" s="71"/>
      <c r="R564" s="71"/>
      <c r="S564" s="71"/>
      <c r="T564" s="72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7" t="s">
        <v>138</v>
      </c>
      <c r="AU564" s="17" t="s">
        <v>90</v>
      </c>
    </row>
    <row r="565" spans="1:65" s="13" customFormat="1" ht="11.25">
      <c r="B565" s="204"/>
      <c r="C565" s="205"/>
      <c r="D565" s="199" t="s">
        <v>140</v>
      </c>
      <c r="E565" s="206" t="s">
        <v>1</v>
      </c>
      <c r="F565" s="207" t="s">
        <v>449</v>
      </c>
      <c r="G565" s="205"/>
      <c r="H565" s="206" t="s">
        <v>1</v>
      </c>
      <c r="I565" s="208"/>
      <c r="J565" s="205"/>
      <c r="K565" s="205"/>
      <c r="L565" s="209"/>
      <c r="M565" s="210"/>
      <c r="N565" s="211"/>
      <c r="O565" s="211"/>
      <c r="P565" s="211"/>
      <c r="Q565" s="211"/>
      <c r="R565" s="211"/>
      <c r="S565" s="211"/>
      <c r="T565" s="212"/>
      <c r="AT565" s="213" t="s">
        <v>140</v>
      </c>
      <c r="AU565" s="213" t="s">
        <v>90</v>
      </c>
      <c r="AV565" s="13" t="s">
        <v>88</v>
      </c>
      <c r="AW565" s="13" t="s">
        <v>36</v>
      </c>
      <c r="AX565" s="13" t="s">
        <v>80</v>
      </c>
      <c r="AY565" s="213" t="s">
        <v>129</v>
      </c>
    </row>
    <row r="566" spans="1:65" s="13" customFormat="1" ht="11.25">
      <c r="B566" s="204"/>
      <c r="C566" s="205"/>
      <c r="D566" s="199" t="s">
        <v>140</v>
      </c>
      <c r="E566" s="206" t="s">
        <v>1</v>
      </c>
      <c r="F566" s="207" t="s">
        <v>226</v>
      </c>
      <c r="G566" s="205"/>
      <c r="H566" s="206" t="s">
        <v>1</v>
      </c>
      <c r="I566" s="208"/>
      <c r="J566" s="205"/>
      <c r="K566" s="205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140</v>
      </c>
      <c r="AU566" s="213" t="s">
        <v>90</v>
      </c>
      <c r="AV566" s="13" t="s">
        <v>88</v>
      </c>
      <c r="AW566" s="13" t="s">
        <v>36</v>
      </c>
      <c r="AX566" s="13" t="s">
        <v>80</v>
      </c>
      <c r="AY566" s="213" t="s">
        <v>129</v>
      </c>
    </row>
    <row r="567" spans="1:65" s="14" customFormat="1" ht="11.25">
      <c r="B567" s="214"/>
      <c r="C567" s="215"/>
      <c r="D567" s="199" t="s">
        <v>140</v>
      </c>
      <c r="E567" s="216" t="s">
        <v>1</v>
      </c>
      <c r="F567" s="217" t="s">
        <v>150</v>
      </c>
      <c r="G567" s="215"/>
      <c r="H567" s="218">
        <v>3</v>
      </c>
      <c r="I567" s="219"/>
      <c r="J567" s="215"/>
      <c r="K567" s="215"/>
      <c r="L567" s="220"/>
      <c r="M567" s="221"/>
      <c r="N567" s="222"/>
      <c r="O567" s="222"/>
      <c r="P567" s="222"/>
      <c r="Q567" s="222"/>
      <c r="R567" s="222"/>
      <c r="S567" s="222"/>
      <c r="T567" s="223"/>
      <c r="AT567" s="224" t="s">
        <v>140</v>
      </c>
      <c r="AU567" s="224" t="s">
        <v>90</v>
      </c>
      <c r="AV567" s="14" t="s">
        <v>90</v>
      </c>
      <c r="AW567" s="14" t="s">
        <v>36</v>
      </c>
      <c r="AX567" s="14" t="s">
        <v>80</v>
      </c>
      <c r="AY567" s="224" t="s">
        <v>129</v>
      </c>
    </row>
    <row r="568" spans="1:65" s="13" customFormat="1" ht="11.25">
      <c r="B568" s="204"/>
      <c r="C568" s="205"/>
      <c r="D568" s="199" t="s">
        <v>140</v>
      </c>
      <c r="E568" s="206" t="s">
        <v>1</v>
      </c>
      <c r="F568" s="207" t="s">
        <v>142</v>
      </c>
      <c r="G568" s="205"/>
      <c r="H568" s="206" t="s">
        <v>1</v>
      </c>
      <c r="I568" s="208"/>
      <c r="J568" s="205"/>
      <c r="K568" s="205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140</v>
      </c>
      <c r="AU568" s="213" t="s">
        <v>90</v>
      </c>
      <c r="AV568" s="13" t="s">
        <v>88</v>
      </c>
      <c r="AW568" s="13" t="s">
        <v>36</v>
      </c>
      <c r="AX568" s="13" t="s">
        <v>80</v>
      </c>
      <c r="AY568" s="213" t="s">
        <v>129</v>
      </c>
    </row>
    <row r="569" spans="1:65" s="14" customFormat="1" ht="11.25">
      <c r="B569" s="214"/>
      <c r="C569" s="215"/>
      <c r="D569" s="199" t="s">
        <v>140</v>
      </c>
      <c r="E569" s="216" t="s">
        <v>1</v>
      </c>
      <c r="F569" s="217" t="s">
        <v>88</v>
      </c>
      <c r="G569" s="215"/>
      <c r="H569" s="218">
        <v>1</v>
      </c>
      <c r="I569" s="219"/>
      <c r="J569" s="215"/>
      <c r="K569" s="215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140</v>
      </c>
      <c r="AU569" s="224" t="s">
        <v>90</v>
      </c>
      <c r="AV569" s="14" t="s">
        <v>90</v>
      </c>
      <c r="AW569" s="14" t="s">
        <v>36</v>
      </c>
      <c r="AX569" s="14" t="s">
        <v>80</v>
      </c>
      <c r="AY569" s="224" t="s">
        <v>129</v>
      </c>
    </row>
    <row r="570" spans="1:65" s="15" customFormat="1" ht="11.25">
      <c r="B570" s="225"/>
      <c r="C570" s="226"/>
      <c r="D570" s="199" t="s">
        <v>140</v>
      </c>
      <c r="E570" s="227" t="s">
        <v>1</v>
      </c>
      <c r="F570" s="228" t="s">
        <v>144</v>
      </c>
      <c r="G570" s="226"/>
      <c r="H570" s="229">
        <v>4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AT570" s="235" t="s">
        <v>140</v>
      </c>
      <c r="AU570" s="235" t="s">
        <v>90</v>
      </c>
      <c r="AV570" s="15" t="s">
        <v>136</v>
      </c>
      <c r="AW570" s="15" t="s">
        <v>36</v>
      </c>
      <c r="AX570" s="15" t="s">
        <v>88</v>
      </c>
      <c r="AY570" s="235" t="s">
        <v>129</v>
      </c>
    </row>
    <row r="571" spans="1:65" s="2" customFormat="1" ht="24">
      <c r="A571" s="34"/>
      <c r="B571" s="35"/>
      <c r="C571" s="186" t="s">
        <v>468</v>
      </c>
      <c r="D571" s="186" t="s">
        <v>131</v>
      </c>
      <c r="E571" s="187" t="s">
        <v>469</v>
      </c>
      <c r="F571" s="188" t="s">
        <v>470</v>
      </c>
      <c r="G571" s="189" t="s">
        <v>238</v>
      </c>
      <c r="H571" s="190">
        <v>20</v>
      </c>
      <c r="I571" s="191"/>
      <c r="J571" s="192">
        <f>ROUND(I571*H571,2)</f>
        <v>0</v>
      </c>
      <c r="K571" s="188" t="s">
        <v>135</v>
      </c>
      <c r="L571" s="39"/>
      <c r="M571" s="193" t="s">
        <v>1</v>
      </c>
      <c r="N571" s="194" t="s">
        <v>45</v>
      </c>
      <c r="O571" s="71"/>
      <c r="P571" s="195">
        <f>O571*H571</f>
        <v>0</v>
      </c>
      <c r="Q571" s="195">
        <v>1.67E-3</v>
      </c>
      <c r="R571" s="195">
        <f>Q571*H571</f>
        <v>3.3399999999999999E-2</v>
      </c>
      <c r="S571" s="195">
        <v>0</v>
      </c>
      <c r="T571" s="196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7" t="s">
        <v>136</v>
      </c>
      <c r="AT571" s="197" t="s">
        <v>131</v>
      </c>
      <c r="AU571" s="197" t="s">
        <v>90</v>
      </c>
      <c r="AY571" s="17" t="s">
        <v>129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7" t="s">
        <v>88</v>
      </c>
      <c r="BK571" s="198">
        <f>ROUND(I571*H571,2)</f>
        <v>0</v>
      </c>
      <c r="BL571" s="17" t="s">
        <v>136</v>
      </c>
      <c r="BM571" s="197" t="s">
        <v>471</v>
      </c>
    </row>
    <row r="572" spans="1:65" s="2" customFormat="1" ht="29.25">
      <c r="A572" s="34"/>
      <c r="B572" s="35"/>
      <c r="C572" s="36"/>
      <c r="D572" s="199" t="s">
        <v>138</v>
      </c>
      <c r="E572" s="36"/>
      <c r="F572" s="200" t="s">
        <v>472</v>
      </c>
      <c r="G572" s="36"/>
      <c r="H572" s="36"/>
      <c r="I572" s="201"/>
      <c r="J572" s="36"/>
      <c r="K572" s="36"/>
      <c r="L572" s="39"/>
      <c r="M572" s="202"/>
      <c r="N572" s="203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138</v>
      </c>
      <c r="AU572" s="17" t="s">
        <v>90</v>
      </c>
    </row>
    <row r="573" spans="1:65" s="13" customFormat="1" ht="11.25">
      <c r="B573" s="204"/>
      <c r="C573" s="205"/>
      <c r="D573" s="199" t="s">
        <v>140</v>
      </c>
      <c r="E573" s="206" t="s">
        <v>1</v>
      </c>
      <c r="F573" s="207" t="s">
        <v>449</v>
      </c>
      <c r="G573" s="205"/>
      <c r="H573" s="206" t="s">
        <v>1</v>
      </c>
      <c r="I573" s="208"/>
      <c r="J573" s="205"/>
      <c r="K573" s="205"/>
      <c r="L573" s="209"/>
      <c r="M573" s="210"/>
      <c r="N573" s="211"/>
      <c r="O573" s="211"/>
      <c r="P573" s="211"/>
      <c r="Q573" s="211"/>
      <c r="R573" s="211"/>
      <c r="S573" s="211"/>
      <c r="T573" s="212"/>
      <c r="AT573" s="213" t="s">
        <v>140</v>
      </c>
      <c r="AU573" s="213" t="s">
        <v>90</v>
      </c>
      <c r="AV573" s="13" t="s">
        <v>88</v>
      </c>
      <c r="AW573" s="13" t="s">
        <v>36</v>
      </c>
      <c r="AX573" s="13" t="s">
        <v>80</v>
      </c>
      <c r="AY573" s="213" t="s">
        <v>129</v>
      </c>
    </row>
    <row r="574" spans="1:65" s="13" customFormat="1" ht="11.25">
      <c r="B574" s="204"/>
      <c r="C574" s="205"/>
      <c r="D574" s="199" t="s">
        <v>140</v>
      </c>
      <c r="E574" s="206" t="s">
        <v>1</v>
      </c>
      <c r="F574" s="207" t="s">
        <v>226</v>
      </c>
      <c r="G574" s="205"/>
      <c r="H574" s="206" t="s">
        <v>1</v>
      </c>
      <c r="I574" s="208"/>
      <c r="J574" s="205"/>
      <c r="K574" s="205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140</v>
      </c>
      <c r="AU574" s="213" t="s">
        <v>90</v>
      </c>
      <c r="AV574" s="13" t="s">
        <v>88</v>
      </c>
      <c r="AW574" s="13" t="s">
        <v>36</v>
      </c>
      <c r="AX574" s="13" t="s">
        <v>80</v>
      </c>
      <c r="AY574" s="213" t="s">
        <v>129</v>
      </c>
    </row>
    <row r="575" spans="1:65" s="14" customFormat="1" ht="11.25">
      <c r="B575" s="214"/>
      <c r="C575" s="215"/>
      <c r="D575" s="199" t="s">
        <v>140</v>
      </c>
      <c r="E575" s="216" t="s">
        <v>1</v>
      </c>
      <c r="F575" s="217" t="s">
        <v>473</v>
      </c>
      <c r="G575" s="215"/>
      <c r="H575" s="218">
        <v>14</v>
      </c>
      <c r="I575" s="219"/>
      <c r="J575" s="215"/>
      <c r="K575" s="215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140</v>
      </c>
      <c r="AU575" s="224" t="s">
        <v>90</v>
      </c>
      <c r="AV575" s="14" t="s">
        <v>90</v>
      </c>
      <c r="AW575" s="14" t="s">
        <v>36</v>
      </c>
      <c r="AX575" s="14" t="s">
        <v>80</v>
      </c>
      <c r="AY575" s="224" t="s">
        <v>129</v>
      </c>
    </row>
    <row r="576" spans="1:65" s="13" customFormat="1" ht="11.25">
      <c r="B576" s="204"/>
      <c r="C576" s="205"/>
      <c r="D576" s="199" t="s">
        <v>140</v>
      </c>
      <c r="E576" s="206" t="s">
        <v>1</v>
      </c>
      <c r="F576" s="207" t="s">
        <v>164</v>
      </c>
      <c r="G576" s="205"/>
      <c r="H576" s="206" t="s">
        <v>1</v>
      </c>
      <c r="I576" s="208"/>
      <c r="J576" s="205"/>
      <c r="K576" s="205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140</v>
      </c>
      <c r="AU576" s="213" t="s">
        <v>90</v>
      </c>
      <c r="AV576" s="13" t="s">
        <v>88</v>
      </c>
      <c r="AW576" s="13" t="s">
        <v>36</v>
      </c>
      <c r="AX576" s="13" t="s">
        <v>80</v>
      </c>
      <c r="AY576" s="213" t="s">
        <v>129</v>
      </c>
    </row>
    <row r="577" spans="1:65" s="14" customFormat="1" ht="11.25">
      <c r="B577" s="214"/>
      <c r="C577" s="215"/>
      <c r="D577" s="199" t="s">
        <v>140</v>
      </c>
      <c r="E577" s="216" t="s">
        <v>1</v>
      </c>
      <c r="F577" s="217" t="s">
        <v>474</v>
      </c>
      <c r="G577" s="215"/>
      <c r="H577" s="218">
        <v>2</v>
      </c>
      <c r="I577" s="219"/>
      <c r="J577" s="215"/>
      <c r="K577" s="215"/>
      <c r="L577" s="220"/>
      <c r="M577" s="221"/>
      <c r="N577" s="222"/>
      <c r="O577" s="222"/>
      <c r="P577" s="222"/>
      <c r="Q577" s="222"/>
      <c r="R577" s="222"/>
      <c r="S577" s="222"/>
      <c r="T577" s="223"/>
      <c r="AT577" s="224" t="s">
        <v>140</v>
      </c>
      <c r="AU577" s="224" t="s">
        <v>90</v>
      </c>
      <c r="AV577" s="14" t="s">
        <v>90</v>
      </c>
      <c r="AW577" s="14" t="s">
        <v>36</v>
      </c>
      <c r="AX577" s="14" t="s">
        <v>80</v>
      </c>
      <c r="AY577" s="224" t="s">
        <v>129</v>
      </c>
    </row>
    <row r="578" spans="1:65" s="13" customFormat="1" ht="11.25">
      <c r="B578" s="204"/>
      <c r="C578" s="205"/>
      <c r="D578" s="199" t="s">
        <v>140</v>
      </c>
      <c r="E578" s="206" t="s">
        <v>1</v>
      </c>
      <c r="F578" s="207" t="s">
        <v>142</v>
      </c>
      <c r="G578" s="205"/>
      <c r="H578" s="206" t="s">
        <v>1</v>
      </c>
      <c r="I578" s="208"/>
      <c r="J578" s="205"/>
      <c r="K578" s="205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140</v>
      </c>
      <c r="AU578" s="213" t="s">
        <v>90</v>
      </c>
      <c r="AV578" s="13" t="s">
        <v>88</v>
      </c>
      <c r="AW578" s="13" t="s">
        <v>36</v>
      </c>
      <c r="AX578" s="13" t="s">
        <v>80</v>
      </c>
      <c r="AY578" s="213" t="s">
        <v>129</v>
      </c>
    </row>
    <row r="579" spans="1:65" s="14" customFormat="1" ht="11.25">
      <c r="B579" s="214"/>
      <c r="C579" s="215"/>
      <c r="D579" s="199" t="s">
        <v>140</v>
      </c>
      <c r="E579" s="216" t="s">
        <v>1</v>
      </c>
      <c r="F579" s="217" t="s">
        <v>474</v>
      </c>
      <c r="G579" s="215"/>
      <c r="H579" s="218">
        <v>2</v>
      </c>
      <c r="I579" s="219"/>
      <c r="J579" s="215"/>
      <c r="K579" s="215"/>
      <c r="L579" s="220"/>
      <c r="M579" s="221"/>
      <c r="N579" s="222"/>
      <c r="O579" s="222"/>
      <c r="P579" s="222"/>
      <c r="Q579" s="222"/>
      <c r="R579" s="222"/>
      <c r="S579" s="222"/>
      <c r="T579" s="223"/>
      <c r="AT579" s="224" t="s">
        <v>140</v>
      </c>
      <c r="AU579" s="224" t="s">
        <v>90</v>
      </c>
      <c r="AV579" s="14" t="s">
        <v>90</v>
      </c>
      <c r="AW579" s="14" t="s">
        <v>36</v>
      </c>
      <c r="AX579" s="14" t="s">
        <v>80</v>
      </c>
      <c r="AY579" s="224" t="s">
        <v>129</v>
      </c>
    </row>
    <row r="580" spans="1:65" s="13" customFormat="1" ht="11.25">
      <c r="B580" s="204"/>
      <c r="C580" s="205"/>
      <c r="D580" s="199" t="s">
        <v>140</v>
      </c>
      <c r="E580" s="206" t="s">
        <v>1</v>
      </c>
      <c r="F580" s="207" t="s">
        <v>167</v>
      </c>
      <c r="G580" s="205"/>
      <c r="H580" s="206" t="s">
        <v>1</v>
      </c>
      <c r="I580" s="208"/>
      <c r="J580" s="205"/>
      <c r="K580" s="205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140</v>
      </c>
      <c r="AU580" s="213" t="s">
        <v>90</v>
      </c>
      <c r="AV580" s="13" t="s">
        <v>88</v>
      </c>
      <c r="AW580" s="13" t="s">
        <v>36</v>
      </c>
      <c r="AX580" s="13" t="s">
        <v>80</v>
      </c>
      <c r="AY580" s="213" t="s">
        <v>129</v>
      </c>
    </row>
    <row r="581" spans="1:65" s="14" customFormat="1" ht="11.25">
      <c r="B581" s="214"/>
      <c r="C581" s="215"/>
      <c r="D581" s="199" t="s">
        <v>140</v>
      </c>
      <c r="E581" s="216" t="s">
        <v>1</v>
      </c>
      <c r="F581" s="217" t="s">
        <v>474</v>
      </c>
      <c r="G581" s="215"/>
      <c r="H581" s="218">
        <v>2</v>
      </c>
      <c r="I581" s="219"/>
      <c r="J581" s="215"/>
      <c r="K581" s="215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140</v>
      </c>
      <c r="AU581" s="224" t="s">
        <v>90</v>
      </c>
      <c r="AV581" s="14" t="s">
        <v>90</v>
      </c>
      <c r="AW581" s="14" t="s">
        <v>36</v>
      </c>
      <c r="AX581" s="14" t="s">
        <v>80</v>
      </c>
      <c r="AY581" s="224" t="s">
        <v>129</v>
      </c>
    </row>
    <row r="582" spans="1:65" s="15" customFormat="1" ht="11.25">
      <c r="B582" s="225"/>
      <c r="C582" s="226"/>
      <c r="D582" s="199" t="s">
        <v>140</v>
      </c>
      <c r="E582" s="227" t="s">
        <v>1</v>
      </c>
      <c r="F582" s="228" t="s">
        <v>144</v>
      </c>
      <c r="G582" s="226"/>
      <c r="H582" s="229">
        <v>20</v>
      </c>
      <c r="I582" s="230"/>
      <c r="J582" s="226"/>
      <c r="K582" s="226"/>
      <c r="L582" s="231"/>
      <c r="M582" s="232"/>
      <c r="N582" s="233"/>
      <c r="O582" s="233"/>
      <c r="P582" s="233"/>
      <c r="Q582" s="233"/>
      <c r="R582" s="233"/>
      <c r="S582" s="233"/>
      <c r="T582" s="234"/>
      <c r="AT582" s="235" t="s">
        <v>140</v>
      </c>
      <c r="AU582" s="235" t="s">
        <v>90</v>
      </c>
      <c r="AV582" s="15" t="s">
        <v>136</v>
      </c>
      <c r="AW582" s="15" t="s">
        <v>36</v>
      </c>
      <c r="AX582" s="15" t="s">
        <v>88</v>
      </c>
      <c r="AY582" s="235" t="s">
        <v>129</v>
      </c>
    </row>
    <row r="583" spans="1:65" s="2" customFormat="1" ht="24">
      <c r="A583" s="34"/>
      <c r="B583" s="35"/>
      <c r="C583" s="236" t="s">
        <v>475</v>
      </c>
      <c r="D583" s="236" t="s">
        <v>332</v>
      </c>
      <c r="E583" s="237" t="s">
        <v>476</v>
      </c>
      <c r="F583" s="238" t="s">
        <v>477</v>
      </c>
      <c r="G583" s="239" t="s">
        <v>238</v>
      </c>
      <c r="H583" s="240">
        <v>14</v>
      </c>
      <c r="I583" s="241"/>
      <c r="J583" s="242">
        <f>ROUND(I583*H583,2)</f>
        <v>0</v>
      </c>
      <c r="K583" s="238" t="s">
        <v>135</v>
      </c>
      <c r="L583" s="243"/>
      <c r="M583" s="244" t="s">
        <v>1</v>
      </c>
      <c r="N583" s="245" t="s">
        <v>45</v>
      </c>
      <c r="O583" s="71"/>
      <c r="P583" s="195">
        <f>O583*H583</f>
        <v>0</v>
      </c>
      <c r="Q583" s="195">
        <v>4.0000000000000001E-3</v>
      </c>
      <c r="R583" s="195">
        <f>Q583*H583</f>
        <v>5.6000000000000001E-2</v>
      </c>
      <c r="S583" s="195">
        <v>0</v>
      </c>
      <c r="T583" s="196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7" t="s">
        <v>192</v>
      </c>
      <c r="AT583" s="197" t="s">
        <v>332</v>
      </c>
      <c r="AU583" s="197" t="s">
        <v>90</v>
      </c>
      <c r="AY583" s="17" t="s">
        <v>129</v>
      </c>
      <c r="BE583" s="198">
        <f>IF(N583="základní",J583,0)</f>
        <v>0</v>
      </c>
      <c r="BF583" s="198">
        <f>IF(N583="snížená",J583,0)</f>
        <v>0</v>
      </c>
      <c r="BG583" s="198">
        <f>IF(N583="zákl. přenesená",J583,0)</f>
        <v>0</v>
      </c>
      <c r="BH583" s="198">
        <f>IF(N583="sníž. přenesená",J583,0)</f>
        <v>0</v>
      </c>
      <c r="BI583" s="198">
        <f>IF(N583="nulová",J583,0)</f>
        <v>0</v>
      </c>
      <c r="BJ583" s="17" t="s">
        <v>88</v>
      </c>
      <c r="BK583" s="198">
        <f>ROUND(I583*H583,2)</f>
        <v>0</v>
      </c>
      <c r="BL583" s="17" t="s">
        <v>136</v>
      </c>
      <c r="BM583" s="197" t="s">
        <v>478</v>
      </c>
    </row>
    <row r="584" spans="1:65" s="2" customFormat="1" ht="11.25">
      <c r="A584" s="34"/>
      <c r="B584" s="35"/>
      <c r="C584" s="36"/>
      <c r="D584" s="199" t="s">
        <v>138</v>
      </c>
      <c r="E584" s="36"/>
      <c r="F584" s="200" t="s">
        <v>477</v>
      </c>
      <c r="G584" s="36"/>
      <c r="H584" s="36"/>
      <c r="I584" s="201"/>
      <c r="J584" s="36"/>
      <c r="K584" s="36"/>
      <c r="L584" s="39"/>
      <c r="M584" s="202"/>
      <c r="N584" s="203"/>
      <c r="O584" s="71"/>
      <c r="P584" s="71"/>
      <c r="Q584" s="71"/>
      <c r="R584" s="71"/>
      <c r="S584" s="71"/>
      <c r="T584" s="72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138</v>
      </c>
      <c r="AU584" s="17" t="s">
        <v>90</v>
      </c>
    </row>
    <row r="585" spans="1:65" s="13" customFormat="1" ht="11.25">
      <c r="B585" s="204"/>
      <c r="C585" s="205"/>
      <c r="D585" s="199" t="s">
        <v>140</v>
      </c>
      <c r="E585" s="206" t="s">
        <v>1</v>
      </c>
      <c r="F585" s="207" t="s">
        <v>449</v>
      </c>
      <c r="G585" s="205"/>
      <c r="H585" s="206" t="s">
        <v>1</v>
      </c>
      <c r="I585" s="208"/>
      <c r="J585" s="205"/>
      <c r="K585" s="205"/>
      <c r="L585" s="209"/>
      <c r="M585" s="210"/>
      <c r="N585" s="211"/>
      <c r="O585" s="211"/>
      <c r="P585" s="211"/>
      <c r="Q585" s="211"/>
      <c r="R585" s="211"/>
      <c r="S585" s="211"/>
      <c r="T585" s="212"/>
      <c r="AT585" s="213" t="s">
        <v>140</v>
      </c>
      <c r="AU585" s="213" t="s">
        <v>90</v>
      </c>
      <c r="AV585" s="13" t="s">
        <v>88</v>
      </c>
      <c r="AW585" s="13" t="s">
        <v>36</v>
      </c>
      <c r="AX585" s="13" t="s">
        <v>80</v>
      </c>
      <c r="AY585" s="213" t="s">
        <v>129</v>
      </c>
    </row>
    <row r="586" spans="1:65" s="13" customFormat="1" ht="11.25">
      <c r="B586" s="204"/>
      <c r="C586" s="205"/>
      <c r="D586" s="199" t="s">
        <v>140</v>
      </c>
      <c r="E586" s="206" t="s">
        <v>1</v>
      </c>
      <c r="F586" s="207" t="s">
        <v>226</v>
      </c>
      <c r="G586" s="205"/>
      <c r="H586" s="206" t="s">
        <v>1</v>
      </c>
      <c r="I586" s="208"/>
      <c r="J586" s="205"/>
      <c r="K586" s="205"/>
      <c r="L586" s="209"/>
      <c r="M586" s="210"/>
      <c r="N586" s="211"/>
      <c r="O586" s="211"/>
      <c r="P586" s="211"/>
      <c r="Q586" s="211"/>
      <c r="R586" s="211"/>
      <c r="S586" s="211"/>
      <c r="T586" s="212"/>
      <c r="AT586" s="213" t="s">
        <v>140</v>
      </c>
      <c r="AU586" s="213" t="s">
        <v>90</v>
      </c>
      <c r="AV586" s="13" t="s">
        <v>88</v>
      </c>
      <c r="AW586" s="13" t="s">
        <v>36</v>
      </c>
      <c r="AX586" s="13" t="s">
        <v>80</v>
      </c>
      <c r="AY586" s="213" t="s">
        <v>129</v>
      </c>
    </row>
    <row r="587" spans="1:65" s="14" customFormat="1" ht="11.25">
      <c r="B587" s="214"/>
      <c r="C587" s="215"/>
      <c r="D587" s="199" t="s">
        <v>140</v>
      </c>
      <c r="E587" s="216" t="s">
        <v>1</v>
      </c>
      <c r="F587" s="217" t="s">
        <v>214</v>
      </c>
      <c r="G587" s="215"/>
      <c r="H587" s="218">
        <v>11</v>
      </c>
      <c r="I587" s="219"/>
      <c r="J587" s="215"/>
      <c r="K587" s="215"/>
      <c r="L587" s="220"/>
      <c r="M587" s="221"/>
      <c r="N587" s="222"/>
      <c r="O587" s="222"/>
      <c r="P587" s="222"/>
      <c r="Q587" s="222"/>
      <c r="R587" s="222"/>
      <c r="S587" s="222"/>
      <c r="T587" s="223"/>
      <c r="AT587" s="224" t="s">
        <v>140</v>
      </c>
      <c r="AU587" s="224" t="s">
        <v>90</v>
      </c>
      <c r="AV587" s="14" t="s">
        <v>90</v>
      </c>
      <c r="AW587" s="14" t="s">
        <v>36</v>
      </c>
      <c r="AX587" s="14" t="s">
        <v>80</v>
      </c>
      <c r="AY587" s="224" t="s">
        <v>129</v>
      </c>
    </row>
    <row r="588" spans="1:65" s="13" customFormat="1" ht="11.25">
      <c r="B588" s="204"/>
      <c r="C588" s="205"/>
      <c r="D588" s="199" t="s">
        <v>140</v>
      </c>
      <c r="E588" s="206" t="s">
        <v>1</v>
      </c>
      <c r="F588" s="207" t="s">
        <v>164</v>
      </c>
      <c r="G588" s="205"/>
      <c r="H588" s="206" t="s">
        <v>1</v>
      </c>
      <c r="I588" s="208"/>
      <c r="J588" s="205"/>
      <c r="K588" s="205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140</v>
      </c>
      <c r="AU588" s="213" t="s">
        <v>90</v>
      </c>
      <c r="AV588" s="13" t="s">
        <v>88</v>
      </c>
      <c r="AW588" s="13" t="s">
        <v>36</v>
      </c>
      <c r="AX588" s="13" t="s">
        <v>80</v>
      </c>
      <c r="AY588" s="213" t="s">
        <v>129</v>
      </c>
    </row>
    <row r="589" spans="1:65" s="14" customFormat="1" ht="11.25">
      <c r="B589" s="214"/>
      <c r="C589" s="215"/>
      <c r="D589" s="199" t="s">
        <v>140</v>
      </c>
      <c r="E589" s="216" t="s">
        <v>1</v>
      </c>
      <c r="F589" s="217" t="s">
        <v>88</v>
      </c>
      <c r="G589" s="215"/>
      <c r="H589" s="218">
        <v>1</v>
      </c>
      <c r="I589" s="219"/>
      <c r="J589" s="215"/>
      <c r="K589" s="215"/>
      <c r="L589" s="220"/>
      <c r="M589" s="221"/>
      <c r="N589" s="222"/>
      <c r="O589" s="222"/>
      <c r="P589" s="222"/>
      <c r="Q589" s="222"/>
      <c r="R589" s="222"/>
      <c r="S589" s="222"/>
      <c r="T589" s="223"/>
      <c r="AT589" s="224" t="s">
        <v>140</v>
      </c>
      <c r="AU589" s="224" t="s">
        <v>90</v>
      </c>
      <c r="AV589" s="14" t="s">
        <v>90</v>
      </c>
      <c r="AW589" s="14" t="s">
        <v>36</v>
      </c>
      <c r="AX589" s="14" t="s">
        <v>80</v>
      </c>
      <c r="AY589" s="224" t="s">
        <v>129</v>
      </c>
    </row>
    <row r="590" spans="1:65" s="13" customFormat="1" ht="11.25">
      <c r="B590" s="204"/>
      <c r="C590" s="205"/>
      <c r="D590" s="199" t="s">
        <v>140</v>
      </c>
      <c r="E590" s="206" t="s">
        <v>1</v>
      </c>
      <c r="F590" s="207" t="s">
        <v>142</v>
      </c>
      <c r="G590" s="205"/>
      <c r="H590" s="206" t="s">
        <v>1</v>
      </c>
      <c r="I590" s="208"/>
      <c r="J590" s="205"/>
      <c r="K590" s="205"/>
      <c r="L590" s="209"/>
      <c r="M590" s="210"/>
      <c r="N590" s="211"/>
      <c r="O590" s="211"/>
      <c r="P590" s="211"/>
      <c r="Q590" s="211"/>
      <c r="R590" s="211"/>
      <c r="S590" s="211"/>
      <c r="T590" s="212"/>
      <c r="AT590" s="213" t="s">
        <v>140</v>
      </c>
      <c r="AU590" s="213" t="s">
        <v>90</v>
      </c>
      <c r="AV590" s="13" t="s">
        <v>88</v>
      </c>
      <c r="AW590" s="13" t="s">
        <v>36</v>
      </c>
      <c r="AX590" s="13" t="s">
        <v>80</v>
      </c>
      <c r="AY590" s="213" t="s">
        <v>129</v>
      </c>
    </row>
    <row r="591" spans="1:65" s="14" customFormat="1" ht="11.25">
      <c r="B591" s="214"/>
      <c r="C591" s="215"/>
      <c r="D591" s="199" t="s">
        <v>140</v>
      </c>
      <c r="E591" s="216" t="s">
        <v>1</v>
      </c>
      <c r="F591" s="217" t="s">
        <v>88</v>
      </c>
      <c r="G591" s="215"/>
      <c r="H591" s="218">
        <v>1</v>
      </c>
      <c r="I591" s="219"/>
      <c r="J591" s="215"/>
      <c r="K591" s="215"/>
      <c r="L591" s="220"/>
      <c r="M591" s="221"/>
      <c r="N591" s="222"/>
      <c r="O591" s="222"/>
      <c r="P591" s="222"/>
      <c r="Q591" s="222"/>
      <c r="R591" s="222"/>
      <c r="S591" s="222"/>
      <c r="T591" s="223"/>
      <c r="AT591" s="224" t="s">
        <v>140</v>
      </c>
      <c r="AU591" s="224" t="s">
        <v>90</v>
      </c>
      <c r="AV591" s="14" t="s">
        <v>90</v>
      </c>
      <c r="AW591" s="14" t="s">
        <v>36</v>
      </c>
      <c r="AX591" s="14" t="s">
        <v>80</v>
      </c>
      <c r="AY591" s="224" t="s">
        <v>129</v>
      </c>
    </row>
    <row r="592" spans="1:65" s="13" customFormat="1" ht="11.25">
      <c r="B592" s="204"/>
      <c r="C592" s="205"/>
      <c r="D592" s="199" t="s">
        <v>140</v>
      </c>
      <c r="E592" s="206" t="s">
        <v>1</v>
      </c>
      <c r="F592" s="207" t="s">
        <v>167</v>
      </c>
      <c r="G592" s="205"/>
      <c r="H592" s="206" t="s">
        <v>1</v>
      </c>
      <c r="I592" s="208"/>
      <c r="J592" s="205"/>
      <c r="K592" s="205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140</v>
      </c>
      <c r="AU592" s="213" t="s">
        <v>90</v>
      </c>
      <c r="AV592" s="13" t="s">
        <v>88</v>
      </c>
      <c r="AW592" s="13" t="s">
        <v>36</v>
      </c>
      <c r="AX592" s="13" t="s">
        <v>80</v>
      </c>
      <c r="AY592" s="213" t="s">
        <v>129</v>
      </c>
    </row>
    <row r="593" spans="1:65" s="14" customFormat="1" ht="11.25">
      <c r="B593" s="214"/>
      <c r="C593" s="215"/>
      <c r="D593" s="199" t="s">
        <v>140</v>
      </c>
      <c r="E593" s="216" t="s">
        <v>1</v>
      </c>
      <c r="F593" s="217" t="s">
        <v>88</v>
      </c>
      <c r="G593" s="215"/>
      <c r="H593" s="218">
        <v>1</v>
      </c>
      <c r="I593" s="219"/>
      <c r="J593" s="215"/>
      <c r="K593" s="215"/>
      <c r="L593" s="220"/>
      <c r="M593" s="221"/>
      <c r="N593" s="222"/>
      <c r="O593" s="222"/>
      <c r="P593" s="222"/>
      <c r="Q593" s="222"/>
      <c r="R593" s="222"/>
      <c r="S593" s="222"/>
      <c r="T593" s="223"/>
      <c r="AT593" s="224" t="s">
        <v>140</v>
      </c>
      <c r="AU593" s="224" t="s">
        <v>90</v>
      </c>
      <c r="AV593" s="14" t="s">
        <v>90</v>
      </c>
      <c r="AW593" s="14" t="s">
        <v>36</v>
      </c>
      <c r="AX593" s="14" t="s">
        <v>80</v>
      </c>
      <c r="AY593" s="224" t="s">
        <v>129</v>
      </c>
    </row>
    <row r="594" spans="1:65" s="15" customFormat="1" ht="11.25">
      <c r="B594" s="225"/>
      <c r="C594" s="226"/>
      <c r="D594" s="199" t="s">
        <v>140</v>
      </c>
      <c r="E594" s="227" t="s">
        <v>1</v>
      </c>
      <c r="F594" s="228" t="s">
        <v>144</v>
      </c>
      <c r="G594" s="226"/>
      <c r="H594" s="229">
        <v>14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AT594" s="235" t="s">
        <v>140</v>
      </c>
      <c r="AU594" s="235" t="s">
        <v>90</v>
      </c>
      <c r="AV594" s="15" t="s">
        <v>136</v>
      </c>
      <c r="AW594" s="15" t="s">
        <v>36</v>
      </c>
      <c r="AX594" s="15" t="s">
        <v>88</v>
      </c>
      <c r="AY594" s="235" t="s">
        <v>129</v>
      </c>
    </row>
    <row r="595" spans="1:65" s="2" customFormat="1" ht="24.2" customHeight="1">
      <c r="A595" s="34"/>
      <c r="B595" s="35"/>
      <c r="C595" s="236" t="s">
        <v>479</v>
      </c>
      <c r="D595" s="236" t="s">
        <v>332</v>
      </c>
      <c r="E595" s="237" t="s">
        <v>480</v>
      </c>
      <c r="F595" s="238" t="s">
        <v>481</v>
      </c>
      <c r="G595" s="239" t="s">
        <v>238</v>
      </c>
      <c r="H595" s="240">
        <v>6</v>
      </c>
      <c r="I595" s="241"/>
      <c r="J595" s="242">
        <f>ROUND(I595*H595,2)</f>
        <v>0</v>
      </c>
      <c r="K595" s="238" t="s">
        <v>1</v>
      </c>
      <c r="L595" s="243"/>
      <c r="M595" s="244" t="s">
        <v>1</v>
      </c>
      <c r="N595" s="245" t="s">
        <v>45</v>
      </c>
      <c r="O595" s="71"/>
      <c r="P595" s="195">
        <f>O595*H595</f>
        <v>0</v>
      </c>
      <c r="Q595" s="195">
        <v>1.2500000000000001E-2</v>
      </c>
      <c r="R595" s="195">
        <f>Q595*H595</f>
        <v>7.5000000000000011E-2</v>
      </c>
      <c r="S595" s="195">
        <v>0</v>
      </c>
      <c r="T595" s="196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7" t="s">
        <v>192</v>
      </c>
      <c r="AT595" s="197" t="s">
        <v>332</v>
      </c>
      <c r="AU595" s="197" t="s">
        <v>90</v>
      </c>
      <c r="AY595" s="17" t="s">
        <v>129</v>
      </c>
      <c r="BE595" s="198">
        <f>IF(N595="základní",J595,0)</f>
        <v>0</v>
      </c>
      <c r="BF595" s="198">
        <f>IF(N595="snížená",J595,0)</f>
        <v>0</v>
      </c>
      <c r="BG595" s="198">
        <f>IF(N595="zákl. přenesená",J595,0)</f>
        <v>0</v>
      </c>
      <c r="BH595" s="198">
        <f>IF(N595="sníž. přenesená",J595,0)</f>
        <v>0</v>
      </c>
      <c r="BI595" s="198">
        <f>IF(N595="nulová",J595,0)</f>
        <v>0</v>
      </c>
      <c r="BJ595" s="17" t="s">
        <v>88</v>
      </c>
      <c r="BK595" s="198">
        <f>ROUND(I595*H595,2)</f>
        <v>0</v>
      </c>
      <c r="BL595" s="17" t="s">
        <v>136</v>
      </c>
      <c r="BM595" s="197" t="s">
        <v>482</v>
      </c>
    </row>
    <row r="596" spans="1:65" s="2" customFormat="1" ht="19.5">
      <c r="A596" s="34"/>
      <c r="B596" s="35"/>
      <c r="C596" s="36"/>
      <c r="D596" s="199" t="s">
        <v>138</v>
      </c>
      <c r="E596" s="36"/>
      <c r="F596" s="200" t="s">
        <v>483</v>
      </c>
      <c r="G596" s="36"/>
      <c r="H596" s="36"/>
      <c r="I596" s="201"/>
      <c r="J596" s="36"/>
      <c r="K596" s="36"/>
      <c r="L596" s="39"/>
      <c r="M596" s="202"/>
      <c r="N596" s="203"/>
      <c r="O596" s="71"/>
      <c r="P596" s="71"/>
      <c r="Q596" s="71"/>
      <c r="R596" s="71"/>
      <c r="S596" s="71"/>
      <c r="T596" s="72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T596" s="17" t="s">
        <v>138</v>
      </c>
      <c r="AU596" s="17" t="s">
        <v>90</v>
      </c>
    </row>
    <row r="597" spans="1:65" s="13" customFormat="1" ht="11.25">
      <c r="B597" s="204"/>
      <c r="C597" s="205"/>
      <c r="D597" s="199" t="s">
        <v>140</v>
      </c>
      <c r="E597" s="206" t="s">
        <v>1</v>
      </c>
      <c r="F597" s="207" t="s">
        <v>449</v>
      </c>
      <c r="G597" s="205"/>
      <c r="H597" s="206" t="s">
        <v>1</v>
      </c>
      <c r="I597" s="208"/>
      <c r="J597" s="205"/>
      <c r="K597" s="205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140</v>
      </c>
      <c r="AU597" s="213" t="s">
        <v>90</v>
      </c>
      <c r="AV597" s="13" t="s">
        <v>88</v>
      </c>
      <c r="AW597" s="13" t="s">
        <v>36</v>
      </c>
      <c r="AX597" s="13" t="s">
        <v>80</v>
      </c>
      <c r="AY597" s="213" t="s">
        <v>129</v>
      </c>
    </row>
    <row r="598" spans="1:65" s="13" customFormat="1" ht="11.25">
      <c r="B598" s="204"/>
      <c r="C598" s="205"/>
      <c r="D598" s="199" t="s">
        <v>140</v>
      </c>
      <c r="E598" s="206" t="s">
        <v>1</v>
      </c>
      <c r="F598" s="207" t="s">
        <v>226</v>
      </c>
      <c r="G598" s="205"/>
      <c r="H598" s="206" t="s">
        <v>1</v>
      </c>
      <c r="I598" s="208"/>
      <c r="J598" s="205"/>
      <c r="K598" s="205"/>
      <c r="L598" s="209"/>
      <c r="M598" s="210"/>
      <c r="N598" s="211"/>
      <c r="O598" s="211"/>
      <c r="P598" s="211"/>
      <c r="Q598" s="211"/>
      <c r="R598" s="211"/>
      <c r="S598" s="211"/>
      <c r="T598" s="212"/>
      <c r="AT598" s="213" t="s">
        <v>140</v>
      </c>
      <c r="AU598" s="213" t="s">
        <v>90</v>
      </c>
      <c r="AV598" s="13" t="s">
        <v>88</v>
      </c>
      <c r="AW598" s="13" t="s">
        <v>36</v>
      </c>
      <c r="AX598" s="13" t="s">
        <v>80</v>
      </c>
      <c r="AY598" s="213" t="s">
        <v>129</v>
      </c>
    </row>
    <row r="599" spans="1:65" s="14" customFormat="1" ht="11.25">
      <c r="B599" s="214"/>
      <c r="C599" s="215"/>
      <c r="D599" s="199" t="s">
        <v>140</v>
      </c>
      <c r="E599" s="216" t="s">
        <v>1</v>
      </c>
      <c r="F599" s="217" t="s">
        <v>150</v>
      </c>
      <c r="G599" s="215"/>
      <c r="H599" s="218">
        <v>3</v>
      </c>
      <c r="I599" s="219"/>
      <c r="J599" s="215"/>
      <c r="K599" s="215"/>
      <c r="L599" s="220"/>
      <c r="M599" s="221"/>
      <c r="N599" s="222"/>
      <c r="O599" s="222"/>
      <c r="P599" s="222"/>
      <c r="Q599" s="222"/>
      <c r="R599" s="222"/>
      <c r="S599" s="222"/>
      <c r="T599" s="223"/>
      <c r="AT599" s="224" t="s">
        <v>140</v>
      </c>
      <c r="AU599" s="224" t="s">
        <v>90</v>
      </c>
      <c r="AV599" s="14" t="s">
        <v>90</v>
      </c>
      <c r="AW599" s="14" t="s">
        <v>36</v>
      </c>
      <c r="AX599" s="14" t="s">
        <v>80</v>
      </c>
      <c r="AY599" s="224" t="s">
        <v>129</v>
      </c>
    </row>
    <row r="600" spans="1:65" s="13" customFormat="1" ht="11.25">
      <c r="B600" s="204"/>
      <c r="C600" s="205"/>
      <c r="D600" s="199" t="s">
        <v>140</v>
      </c>
      <c r="E600" s="206" t="s">
        <v>1</v>
      </c>
      <c r="F600" s="207" t="s">
        <v>164</v>
      </c>
      <c r="G600" s="205"/>
      <c r="H600" s="206" t="s">
        <v>1</v>
      </c>
      <c r="I600" s="208"/>
      <c r="J600" s="205"/>
      <c r="K600" s="205"/>
      <c r="L600" s="209"/>
      <c r="M600" s="210"/>
      <c r="N600" s="211"/>
      <c r="O600" s="211"/>
      <c r="P600" s="211"/>
      <c r="Q600" s="211"/>
      <c r="R600" s="211"/>
      <c r="S600" s="211"/>
      <c r="T600" s="212"/>
      <c r="AT600" s="213" t="s">
        <v>140</v>
      </c>
      <c r="AU600" s="213" t="s">
        <v>90</v>
      </c>
      <c r="AV600" s="13" t="s">
        <v>88</v>
      </c>
      <c r="AW600" s="13" t="s">
        <v>36</v>
      </c>
      <c r="AX600" s="13" t="s">
        <v>80</v>
      </c>
      <c r="AY600" s="213" t="s">
        <v>129</v>
      </c>
    </row>
    <row r="601" spans="1:65" s="14" customFormat="1" ht="11.25">
      <c r="B601" s="214"/>
      <c r="C601" s="215"/>
      <c r="D601" s="199" t="s">
        <v>140</v>
      </c>
      <c r="E601" s="216" t="s">
        <v>1</v>
      </c>
      <c r="F601" s="217" t="s">
        <v>88</v>
      </c>
      <c r="G601" s="215"/>
      <c r="H601" s="218">
        <v>1</v>
      </c>
      <c r="I601" s="219"/>
      <c r="J601" s="215"/>
      <c r="K601" s="215"/>
      <c r="L601" s="220"/>
      <c r="M601" s="221"/>
      <c r="N601" s="222"/>
      <c r="O601" s="222"/>
      <c r="P601" s="222"/>
      <c r="Q601" s="222"/>
      <c r="R601" s="222"/>
      <c r="S601" s="222"/>
      <c r="T601" s="223"/>
      <c r="AT601" s="224" t="s">
        <v>140</v>
      </c>
      <c r="AU601" s="224" t="s">
        <v>90</v>
      </c>
      <c r="AV601" s="14" t="s">
        <v>90</v>
      </c>
      <c r="AW601" s="14" t="s">
        <v>36</v>
      </c>
      <c r="AX601" s="14" t="s">
        <v>80</v>
      </c>
      <c r="AY601" s="224" t="s">
        <v>129</v>
      </c>
    </row>
    <row r="602" spans="1:65" s="13" customFormat="1" ht="11.25">
      <c r="B602" s="204"/>
      <c r="C602" s="205"/>
      <c r="D602" s="199" t="s">
        <v>140</v>
      </c>
      <c r="E602" s="206" t="s">
        <v>1</v>
      </c>
      <c r="F602" s="207" t="s">
        <v>142</v>
      </c>
      <c r="G602" s="205"/>
      <c r="H602" s="206" t="s">
        <v>1</v>
      </c>
      <c r="I602" s="208"/>
      <c r="J602" s="205"/>
      <c r="K602" s="205"/>
      <c r="L602" s="209"/>
      <c r="M602" s="210"/>
      <c r="N602" s="211"/>
      <c r="O602" s="211"/>
      <c r="P602" s="211"/>
      <c r="Q602" s="211"/>
      <c r="R602" s="211"/>
      <c r="S602" s="211"/>
      <c r="T602" s="212"/>
      <c r="AT602" s="213" t="s">
        <v>140</v>
      </c>
      <c r="AU602" s="213" t="s">
        <v>90</v>
      </c>
      <c r="AV602" s="13" t="s">
        <v>88</v>
      </c>
      <c r="AW602" s="13" t="s">
        <v>36</v>
      </c>
      <c r="AX602" s="13" t="s">
        <v>80</v>
      </c>
      <c r="AY602" s="213" t="s">
        <v>129</v>
      </c>
    </row>
    <row r="603" spans="1:65" s="14" customFormat="1" ht="11.25">
      <c r="B603" s="214"/>
      <c r="C603" s="215"/>
      <c r="D603" s="199" t="s">
        <v>140</v>
      </c>
      <c r="E603" s="216" t="s">
        <v>1</v>
      </c>
      <c r="F603" s="217" t="s">
        <v>88</v>
      </c>
      <c r="G603" s="215"/>
      <c r="H603" s="218">
        <v>1</v>
      </c>
      <c r="I603" s="219"/>
      <c r="J603" s="215"/>
      <c r="K603" s="215"/>
      <c r="L603" s="220"/>
      <c r="M603" s="221"/>
      <c r="N603" s="222"/>
      <c r="O603" s="222"/>
      <c r="P603" s="222"/>
      <c r="Q603" s="222"/>
      <c r="R603" s="222"/>
      <c r="S603" s="222"/>
      <c r="T603" s="223"/>
      <c r="AT603" s="224" t="s">
        <v>140</v>
      </c>
      <c r="AU603" s="224" t="s">
        <v>90</v>
      </c>
      <c r="AV603" s="14" t="s">
        <v>90</v>
      </c>
      <c r="AW603" s="14" t="s">
        <v>36</v>
      </c>
      <c r="AX603" s="14" t="s">
        <v>80</v>
      </c>
      <c r="AY603" s="224" t="s">
        <v>129</v>
      </c>
    </row>
    <row r="604" spans="1:65" s="13" customFormat="1" ht="11.25">
      <c r="B604" s="204"/>
      <c r="C604" s="205"/>
      <c r="D604" s="199" t="s">
        <v>140</v>
      </c>
      <c r="E604" s="206" t="s">
        <v>1</v>
      </c>
      <c r="F604" s="207" t="s">
        <v>167</v>
      </c>
      <c r="G604" s="205"/>
      <c r="H604" s="206" t="s">
        <v>1</v>
      </c>
      <c r="I604" s="208"/>
      <c r="J604" s="205"/>
      <c r="K604" s="205"/>
      <c r="L604" s="209"/>
      <c r="M604" s="210"/>
      <c r="N604" s="211"/>
      <c r="O604" s="211"/>
      <c r="P604" s="211"/>
      <c r="Q604" s="211"/>
      <c r="R604" s="211"/>
      <c r="S604" s="211"/>
      <c r="T604" s="212"/>
      <c r="AT604" s="213" t="s">
        <v>140</v>
      </c>
      <c r="AU604" s="213" t="s">
        <v>90</v>
      </c>
      <c r="AV604" s="13" t="s">
        <v>88</v>
      </c>
      <c r="AW604" s="13" t="s">
        <v>36</v>
      </c>
      <c r="AX604" s="13" t="s">
        <v>80</v>
      </c>
      <c r="AY604" s="213" t="s">
        <v>129</v>
      </c>
    </row>
    <row r="605" spans="1:65" s="14" customFormat="1" ht="11.25">
      <c r="B605" s="214"/>
      <c r="C605" s="215"/>
      <c r="D605" s="199" t="s">
        <v>140</v>
      </c>
      <c r="E605" s="216" t="s">
        <v>1</v>
      </c>
      <c r="F605" s="217" t="s">
        <v>88</v>
      </c>
      <c r="G605" s="215"/>
      <c r="H605" s="218">
        <v>1</v>
      </c>
      <c r="I605" s="219"/>
      <c r="J605" s="215"/>
      <c r="K605" s="215"/>
      <c r="L605" s="220"/>
      <c r="M605" s="221"/>
      <c r="N605" s="222"/>
      <c r="O605" s="222"/>
      <c r="P605" s="222"/>
      <c r="Q605" s="222"/>
      <c r="R605" s="222"/>
      <c r="S605" s="222"/>
      <c r="T605" s="223"/>
      <c r="AT605" s="224" t="s">
        <v>140</v>
      </c>
      <c r="AU605" s="224" t="s">
        <v>90</v>
      </c>
      <c r="AV605" s="14" t="s">
        <v>90</v>
      </c>
      <c r="AW605" s="14" t="s">
        <v>36</v>
      </c>
      <c r="AX605" s="14" t="s">
        <v>80</v>
      </c>
      <c r="AY605" s="224" t="s">
        <v>129</v>
      </c>
    </row>
    <row r="606" spans="1:65" s="15" customFormat="1" ht="11.25">
      <c r="B606" s="225"/>
      <c r="C606" s="226"/>
      <c r="D606" s="199" t="s">
        <v>140</v>
      </c>
      <c r="E606" s="227" t="s">
        <v>1</v>
      </c>
      <c r="F606" s="228" t="s">
        <v>144</v>
      </c>
      <c r="G606" s="226"/>
      <c r="H606" s="229">
        <v>6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AT606" s="235" t="s">
        <v>140</v>
      </c>
      <c r="AU606" s="235" t="s">
        <v>90</v>
      </c>
      <c r="AV606" s="15" t="s">
        <v>136</v>
      </c>
      <c r="AW606" s="15" t="s">
        <v>36</v>
      </c>
      <c r="AX606" s="15" t="s">
        <v>88</v>
      </c>
      <c r="AY606" s="235" t="s">
        <v>129</v>
      </c>
    </row>
    <row r="607" spans="1:65" s="2" customFormat="1" ht="24">
      <c r="A607" s="34"/>
      <c r="B607" s="35"/>
      <c r="C607" s="186" t="s">
        <v>484</v>
      </c>
      <c r="D607" s="186" t="s">
        <v>131</v>
      </c>
      <c r="E607" s="187" t="s">
        <v>485</v>
      </c>
      <c r="F607" s="188" t="s">
        <v>486</v>
      </c>
      <c r="G607" s="189" t="s">
        <v>238</v>
      </c>
      <c r="H607" s="190">
        <v>4</v>
      </c>
      <c r="I607" s="191"/>
      <c r="J607" s="192">
        <f>ROUND(I607*H607,2)</f>
        <v>0</v>
      </c>
      <c r="K607" s="188" t="s">
        <v>135</v>
      </c>
      <c r="L607" s="39"/>
      <c r="M607" s="193" t="s">
        <v>1</v>
      </c>
      <c r="N607" s="194" t="s">
        <v>45</v>
      </c>
      <c r="O607" s="71"/>
      <c r="P607" s="195">
        <f>O607*H607</f>
        <v>0</v>
      </c>
      <c r="Q607" s="195">
        <v>1.7099999999999999E-3</v>
      </c>
      <c r="R607" s="195">
        <f>Q607*H607</f>
        <v>6.8399999999999997E-3</v>
      </c>
      <c r="S607" s="195">
        <v>0</v>
      </c>
      <c r="T607" s="196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7" t="s">
        <v>136</v>
      </c>
      <c r="AT607" s="197" t="s">
        <v>131</v>
      </c>
      <c r="AU607" s="197" t="s">
        <v>90</v>
      </c>
      <c r="AY607" s="17" t="s">
        <v>129</v>
      </c>
      <c r="BE607" s="198">
        <f>IF(N607="základní",J607,0)</f>
        <v>0</v>
      </c>
      <c r="BF607" s="198">
        <f>IF(N607="snížená",J607,0)</f>
        <v>0</v>
      </c>
      <c r="BG607" s="198">
        <f>IF(N607="zákl. přenesená",J607,0)</f>
        <v>0</v>
      </c>
      <c r="BH607" s="198">
        <f>IF(N607="sníž. přenesená",J607,0)</f>
        <v>0</v>
      </c>
      <c r="BI607" s="198">
        <f>IF(N607="nulová",J607,0)</f>
        <v>0</v>
      </c>
      <c r="BJ607" s="17" t="s">
        <v>88</v>
      </c>
      <c r="BK607" s="198">
        <f>ROUND(I607*H607,2)</f>
        <v>0</v>
      </c>
      <c r="BL607" s="17" t="s">
        <v>136</v>
      </c>
      <c r="BM607" s="197" t="s">
        <v>487</v>
      </c>
    </row>
    <row r="608" spans="1:65" s="2" customFormat="1" ht="29.25">
      <c r="A608" s="34"/>
      <c r="B608" s="35"/>
      <c r="C608" s="36"/>
      <c r="D608" s="199" t="s">
        <v>138</v>
      </c>
      <c r="E608" s="36"/>
      <c r="F608" s="200" t="s">
        <v>488</v>
      </c>
      <c r="G608" s="36"/>
      <c r="H608" s="36"/>
      <c r="I608" s="201"/>
      <c r="J608" s="36"/>
      <c r="K608" s="36"/>
      <c r="L608" s="39"/>
      <c r="M608" s="202"/>
      <c r="N608" s="203"/>
      <c r="O608" s="71"/>
      <c r="P608" s="71"/>
      <c r="Q608" s="71"/>
      <c r="R608" s="71"/>
      <c r="S608" s="71"/>
      <c r="T608" s="72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T608" s="17" t="s">
        <v>138</v>
      </c>
      <c r="AU608" s="17" t="s">
        <v>90</v>
      </c>
    </row>
    <row r="609" spans="1:65" s="13" customFormat="1" ht="11.25">
      <c r="B609" s="204"/>
      <c r="C609" s="205"/>
      <c r="D609" s="199" t="s">
        <v>140</v>
      </c>
      <c r="E609" s="206" t="s">
        <v>1</v>
      </c>
      <c r="F609" s="207" t="s">
        <v>449</v>
      </c>
      <c r="G609" s="205"/>
      <c r="H609" s="206" t="s">
        <v>1</v>
      </c>
      <c r="I609" s="208"/>
      <c r="J609" s="205"/>
      <c r="K609" s="205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140</v>
      </c>
      <c r="AU609" s="213" t="s">
        <v>90</v>
      </c>
      <c r="AV609" s="13" t="s">
        <v>88</v>
      </c>
      <c r="AW609" s="13" t="s">
        <v>36</v>
      </c>
      <c r="AX609" s="13" t="s">
        <v>80</v>
      </c>
      <c r="AY609" s="213" t="s">
        <v>129</v>
      </c>
    </row>
    <row r="610" spans="1:65" s="13" customFormat="1" ht="11.25">
      <c r="B610" s="204"/>
      <c r="C610" s="205"/>
      <c r="D610" s="199" t="s">
        <v>140</v>
      </c>
      <c r="E610" s="206" t="s">
        <v>1</v>
      </c>
      <c r="F610" s="207" t="s">
        <v>226</v>
      </c>
      <c r="G610" s="205"/>
      <c r="H610" s="206" t="s">
        <v>1</v>
      </c>
      <c r="I610" s="208"/>
      <c r="J610" s="205"/>
      <c r="K610" s="205"/>
      <c r="L610" s="209"/>
      <c r="M610" s="210"/>
      <c r="N610" s="211"/>
      <c r="O610" s="211"/>
      <c r="P610" s="211"/>
      <c r="Q610" s="211"/>
      <c r="R610" s="211"/>
      <c r="S610" s="211"/>
      <c r="T610" s="212"/>
      <c r="AT610" s="213" t="s">
        <v>140</v>
      </c>
      <c r="AU610" s="213" t="s">
        <v>90</v>
      </c>
      <c r="AV610" s="13" t="s">
        <v>88</v>
      </c>
      <c r="AW610" s="13" t="s">
        <v>36</v>
      </c>
      <c r="AX610" s="13" t="s">
        <v>80</v>
      </c>
      <c r="AY610" s="213" t="s">
        <v>129</v>
      </c>
    </row>
    <row r="611" spans="1:65" s="14" customFormat="1" ht="11.25">
      <c r="B611" s="214"/>
      <c r="C611" s="215"/>
      <c r="D611" s="199" t="s">
        <v>140</v>
      </c>
      <c r="E611" s="216" t="s">
        <v>1</v>
      </c>
      <c r="F611" s="217" t="s">
        <v>136</v>
      </c>
      <c r="G611" s="215"/>
      <c r="H611" s="218">
        <v>4</v>
      </c>
      <c r="I611" s="219"/>
      <c r="J611" s="215"/>
      <c r="K611" s="215"/>
      <c r="L611" s="220"/>
      <c r="M611" s="221"/>
      <c r="N611" s="222"/>
      <c r="O611" s="222"/>
      <c r="P611" s="222"/>
      <c r="Q611" s="222"/>
      <c r="R611" s="222"/>
      <c r="S611" s="222"/>
      <c r="T611" s="223"/>
      <c r="AT611" s="224" t="s">
        <v>140</v>
      </c>
      <c r="AU611" s="224" t="s">
        <v>90</v>
      </c>
      <c r="AV611" s="14" t="s">
        <v>90</v>
      </c>
      <c r="AW611" s="14" t="s">
        <v>36</v>
      </c>
      <c r="AX611" s="14" t="s">
        <v>80</v>
      </c>
      <c r="AY611" s="224" t="s">
        <v>129</v>
      </c>
    </row>
    <row r="612" spans="1:65" s="15" customFormat="1" ht="11.25">
      <c r="B612" s="225"/>
      <c r="C612" s="226"/>
      <c r="D612" s="199" t="s">
        <v>140</v>
      </c>
      <c r="E612" s="227" t="s">
        <v>1</v>
      </c>
      <c r="F612" s="228" t="s">
        <v>144</v>
      </c>
      <c r="G612" s="226"/>
      <c r="H612" s="229">
        <v>4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AT612" s="235" t="s">
        <v>140</v>
      </c>
      <c r="AU612" s="235" t="s">
        <v>90</v>
      </c>
      <c r="AV612" s="15" t="s">
        <v>136</v>
      </c>
      <c r="AW612" s="15" t="s">
        <v>36</v>
      </c>
      <c r="AX612" s="15" t="s">
        <v>88</v>
      </c>
      <c r="AY612" s="235" t="s">
        <v>129</v>
      </c>
    </row>
    <row r="613" spans="1:65" s="2" customFormat="1" ht="33" customHeight="1">
      <c r="A613" s="34"/>
      <c r="B613" s="35"/>
      <c r="C613" s="236" t="s">
        <v>489</v>
      </c>
      <c r="D613" s="236" t="s">
        <v>332</v>
      </c>
      <c r="E613" s="237" t="s">
        <v>490</v>
      </c>
      <c r="F613" s="238" t="s">
        <v>491</v>
      </c>
      <c r="G613" s="239" t="s">
        <v>238</v>
      </c>
      <c r="H613" s="240">
        <v>4</v>
      </c>
      <c r="I613" s="241"/>
      <c r="J613" s="242">
        <f>ROUND(I613*H613,2)</f>
        <v>0</v>
      </c>
      <c r="K613" s="238" t="s">
        <v>1</v>
      </c>
      <c r="L613" s="243"/>
      <c r="M613" s="244" t="s">
        <v>1</v>
      </c>
      <c r="N613" s="245" t="s">
        <v>45</v>
      </c>
      <c r="O613" s="71"/>
      <c r="P613" s="195">
        <f>O613*H613</f>
        <v>0</v>
      </c>
      <c r="Q613" s="195">
        <v>1.78E-2</v>
      </c>
      <c r="R613" s="195">
        <f>Q613*H613</f>
        <v>7.1199999999999999E-2</v>
      </c>
      <c r="S613" s="195">
        <v>0</v>
      </c>
      <c r="T613" s="196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7" t="s">
        <v>192</v>
      </c>
      <c r="AT613" s="197" t="s">
        <v>332</v>
      </c>
      <c r="AU613" s="197" t="s">
        <v>90</v>
      </c>
      <c r="AY613" s="17" t="s">
        <v>129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7" t="s">
        <v>88</v>
      </c>
      <c r="BK613" s="198">
        <f>ROUND(I613*H613,2)</f>
        <v>0</v>
      </c>
      <c r="BL613" s="17" t="s">
        <v>136</v>
      </c>
      <c r="BM613" s="197" t="s">
        <v>492</v>
      </c>
    </row>
    <row r="614" spans="1:65" s="2" customFormat="1" ht="19.5">
      <c r="A614" s="34"/>
      <c r="B614" s="35"/>
      <c r="C614" s="36"/>
      <c r="D614" s="199" t="s">
        <v>138</v>
      </c>
      <c r="E614" s="36"/>
      <c r="F614" s="200" t="s">
        <v>491</v>
      </c>
      <c r="G614" s="36"/>
      <c r="H614" s="36"/>
      <c r="I614" s="201"/>
      <c r="J614" s="36"/>
      <c r="K614" s="36"/>
      <c r="L614" s="39"/>
      <c r="M614" s="202"/>
      <c r="N614" s="203"/>
      <c r="O614" s="71"/>
      <c r="P614" s="71"/>
      <c r="Q614" s="71"/>
      <c r="R614" s="71"/>
      <c r="S614" s="71"/>
      <c r="T614" s="72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7" t="s">
        <v>138</v>
      </c>
      <c r="AU614" s="17" t="s">
        <v>90</v>
      </c>
    </row>
    <row r="615" spans="1:65" s="13" customFormat="1" ht="11.25">
      <c r="B615" s="204"/>
      <c r="C615" s="205"/>
      <c r="D615" s="199" t="s">
        <v>140</v>
      </c>
      <c r="E615" s="206" t="s">
        <v>1</v>
      </c>
      <c r="F615" s="207" t="s">
        <v>449</v>
      </c>
      <c r="G615" s="205"/>
      <c r="H615" s="206" t="s">
        <v>1</v>
      </c>
      <c r="I615" s="208"/>
      <c r="J615" s="205"/>
      <c r="K615" s="205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140</v>
      </c>
      <c r="AU615" s="213" t="s">
        <v>90</v>
      </c>
      <c r="AV615" s="13" t="s">
        <v>88</v>
      </c>
      <c r="AW615" s="13" t="s">
        <v>36</v>
      </c>
      <c r="AX615" s="13" t="s">
        <v>80</v>
      </c>
      <c r="AY615" s="213" t="s">
        <v>129</v>
      </c>
    </row>
    <row r="616" spans="1:65" s="13" customFormat="1" ht="11.25">
      <c r="B616" s="204"/>
      <c r="C616" s="205"/>
      <c r="D616" s="199" t="s">
        <v>140</v>
      </c>
      <c r="E616" s="206" t="s">
        <v>1</v>
      </c>
      <c r="F616" s="207" t="s">
        <v>226</v>
      </c>
      <c r="G616" s="205"/>
      <c r="H616" s="206" t="s">
        <v>1</v>
      </c>
      <c r="I616" s="208"/>
      <c r="J616" s="205"/>
      <c r="K616" s="205"/>
      <c r="L616" s="209"/>
      <c r="M616" s="210"/>
      <c r="N616" s="211"/>
      <c r="O616" s="211"/>
      <c r="P616" s="211"/>
      <c r="Q616" s="211"/>
      <c r="R616" s="211"/>
      <c r="S616" s="211"/>
      <c r="T616" s="212"/>
      <c r="AT616" s="213" t="s">
        <v>140</v>
      </c>
      <c r="AU616" s="213" t="s">
        <v>90</v>
      </c>
      <c r="AV616" s="13" t="s">
        <v>88</v>
      </c>
      <c r="AW616" s="13" t="s">
        <v>36</v>
      </c>
      <c r="AX616" s="13" t="s">
        <v>80</v>
      </c>
      <c r="AY616" s="213" t="s">
        <v>129</v>
      </c>
    </row>
    <row r="617" spans="1:65" s="14" customFormat="1" ht="11.25">
      <c r="B617" s="214"/>
      <c r="C617" s="215"/>
      <c r="D617" s="199" t="s">
        <v>140</v>
      </c>
      <c r="E617" s="216" t="s">
        <v>1</v>
      </c>
      <c r="F617" s="217" t="s">
        <v>136</v>
      </c>
      <c r="G617" s="215"/>
      <c r="H617" s="218">
        <v>4</v>
      </c>
      <c r="I617" s="219"/>
      <c r="J617" s="215"/>
      <c r="K617" s="215"/>
      <c r="L617" s="220"/>
      <c r="M617" s="221"/>
      <c r="N617" s="222"/>
      <c r="O617" s="222"/>
      <c r="P617" s="222"/>
      <c r="Q617" s="222"/>
      <c r="R617" s="222"/>
      <c r="S617" s="222"/>
      <c r="T617" s="223"/>
      <c r="AT617" s="224" t="s">
        <v>140</v>
      </c>
      <c r="AU617" s="224" t="s">
        <v>90</v>
      </c>
      <c r="AV617" s="14" t="s">
        <v>90</v>
      </c>
      <c r="AW617" s="14" t="s">
        <v>36</v>
      </c>
      <c r="AX617" s="14" t="s">
        <v>80</v>
      </c>
      <c r="AY617" s="224" t="s">
        <v>129</v>
      </c>
    </row>
    <row r="618" spans="1:65" s="15" customFormat="1" ht="11.25">
      <c r="B618" s="225"/>
      <c r="C618" s="226"/>
      <c r="D618" s="199" t="s">
        <v>140</v>
      </c>
      <c r="E618" s="227" t="s">
        <v>1</v>
      </c>
      <c r="F618" s="228" t="s">
        <v>144</v>
      </c>
      <c r="G618" s="226"/>
      <c r="H618" s="229">
        <v>4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AT618" s="235" t="s">
        <v>140</v>
      </c>
      <c r="AU618" s="235" t="s">
        <v>90</v>
      </c>
      <c r="AV618" s="15" t="s">
        <v>136</v>
      </c>
      <c r="AW618" s="15" t="s">
        <v>36</v>
      </c>
      <c r="AX618" s="15" t="s">
        <v>88</v>
      </c>
      <c r="AY618" s="235" t="s">
        <v>129</v>
      </c>
    </row>
    <row r="619" spans="1:65" s="2" customFormat="1" ht="24">
      <c r="A619" s="34"/>
      <c r="B619" s="35"/>
      <c r="C619" s="186" t="s">
        <v>493</v>
      </c>
      <c r="D619" s="186" t="s">
        <v>131</v>
      </c>
      <c r="E619" s="187" t="s">
        <v>494</v>
      </c>
      <c r="F619" s="188" t="s">
        <v>495</v>
      </c>
      <c r="G619" s="189" t="s">
        <v>238</v>
      </c>
      <c r="H619" s="190">
        <v>3</v>
      </c>
      <c r="I619" s="191"/>
      <c r="J619" s="192">
        <f>ROUND(I619*H619,2)</f>
        <v>0</v>
      </c>
      <c r="K619" s="188" t="s">
        <v>135</v>
      </c>
      <c r="L619" s="39"/>
      <c r="M619" s="193" t="s">
        <v>1</v>
      </c>
      <c r="N619" s="194" t="s">
        <v>45</v>
      </c>
      <c r="O619" s="71"/>
      <c r="P619" s="195">
        <f>O619*H619</f>
        <v>0</v>
      </c>
      <c r="Q619" s="195">
        <v>2.96E-3</v>
      </c>
      <c r="R619" s="195">
        <f>Q619*H619</f>
        <v>8.879999999999999E-3</v>
      </c>
      <c r="S619" s="195">
        <v>0</v>
      </c>
      <c r="T619" s="196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7" t="s">
        <v>136</v>
      </c>
      <c r="AT619" s="197" t="s">
        <v>131</v>
      </c>
      <c r="AU619" s="197" t="s">
        <v>90</v>
      </c>
      <c r="AY619" s="17" t="s">
        <v>129</v>
      </c>
      <c r="BE619" s="198">
        <f>IF(N619="základní",J619,0)</f>
        <v>0</v>
      </c>
      <c r="BF619" s="198">
        <f>IF(N619="snížená",J619,0)</f>
        <v>0</v>
      </c>
      <c r="BG619" s="198">
        <f>IF(N619="zákl. přenesená",J619,0)</f>
        <v>0</v>
      </c>
      <c r="BH619" s="198">
        <f>IF(N619="sníž. přenesená",J619,0)</f>
        <v>0</v>
      </c>
      <c r="BI619" s="198">
        <f>IF(N619="nulová",J619,0)</f>
        <v>0</v>
      </c>
      <c r="BJ619" s="17" t="s">
        <v>88</v>
      </c>
      <c r="BK619" s="198">
        <f>ROUND(I619*H619,2)</f>
        <v>0</v>
      </c>
      <c r="BL619" s="17" t="s">
        <v>136</v>
      </c>
      <c r="BM619" s="197" t="s">
        <v>496</v>
      </c>
    </row>
    <row r="620" spans="1:65" s="2" customFormat="1" ht="29.25">
      <c r="A620" s="34"/>
      <c r="B620" s="35"/>
      <c r="C620" s="36"/>
      <c r="D620" s="199" t="s">
        <v>138</v>
      </c>
      <c r="E620" s="36"/>
      <c r="F620" s="200" t="s">
        <v>497</v>
      </c>
      <c r="G620" s="36"/>
      <c r="H620" s="36"/>
      <c r="I620" s="201"/>
      <c r="J620" s="36"/>
      <c r="K620" s="36"/>
      <c r="L620" s="39"/>
      <c r="M620" s="202"/>
      <c r="N620" s="203"/>
      <c r="O620" s="71"/>
      <c r="P620" s="71"/>
      <c r="Q620" s="71"/>
      <c r="R620" s="71"/>
      <c r="S620" s="71"/>
      <c r="T620" s="72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7" t="s">
        <v>138</v>
      </c>
      <c r="AU620" s="17" t="s">
        <v>90</v>
      </c>
    </row>
    <row r="621" spans="1:65" s="13" customFormat="1" ht="11.25">
      <c r="B621" s="204"/>
      <c r="C621" s="205"/>
      <c r="D621" s="199" t="s">
        <v>140</v>
      </c>
      <c r="E621" s="206" t="s">
        <v>1</v>
      </c>
      <c r="F621" s="207" t="s">
        <v>449</v>
      </c>
      <c r="G621" s="205"/>
      <c r="H621" s="206" t="s">
        <v>1</v>
      </c>
      <c r="I621" s="208"/>
      <c r="J621" s="205"/>
      <c r="K621" s="205"/>
      <c r="L621" s="209"/>
      <c r="M621" s="210"/>
      <c r="N621" s="211"/>
      <c r="O621" s="211"/>
      <c r="P621" s="211"/>
      <c r="Q621" s="211"/>
      <c r="R621" s="211"/>
      <c r="S621" s="211"/>
      <c r="T621" s="212"/>
      <c r="AT621" s="213" t="s">
        <v>140</v>
      </c>
      <c r="AU621" s="213" t="s">
        <v>90</v>
      </c>
      <c r="AV621" s="13" t="s">
        <v>88</v>
      </c>
      <c r="AW621" s="13" t="s">
        <v>36</v>
      </c>
      <c r="AX621" s="13" t="s">
        <v>80</v>
      </c>
      <c r="AY621" s="213" t="s">
        <v>129</v>
      </c>
    </row>
    <row r="622" spans="1:65" s="13" customFormat="1" ht="11.25">
      <c r="B622" s="204"/>
      <c r="C622" s="205"/>
      <c r="D622" s="199" t="s">
        <v>140</v>
      </c>
      <c r="E622" s="206" t="s">
        <v>1</v>
      </c>
      <c r="F622" s="207" t="s">
        <v>226</v>
      </c>
      <c r="G622" s="205"/>
      <c r="H622" s="206" t="s">
        <v>1</v>
      </c>
      <c r="I622" s="208"/>
      <c r="J622" s="205"/>
      <c r="K622" s="205"/>
      <c r="L622" s="209"/>
      <c r="M622" s="210"/>
      <c r="N622" s="211"/>
      <c r="O622" s="211"/>
      <c r="P622" s="211"/>
      <c r="Q622" s="211"/>
      <c r="R622" s="211"/>
      <c r="S622" s="211"/>
      <c r="T622" s="212"/>
      <c r="AT622" s="213" t="s">
        <v>140</v>
      </c>
      <c r="AU622" s="213" t="s">
        <v>90</v>
      </c>
      <c r="AV622" s="13" t="s">
        <v>88</v>
      </c>
      <c r="AW622" s="13" t="s">
        <v>36</v>
      </c>
      <c r="AX622" s="13" t="s">
        <v>80</v>
      </c>
      <c r="AY622" s="213" t="s">
        <v>129</v>
      </c>
    </row>
    <row r="623" spans="1:65" s="14" customFormat="1" ht="11.25">
      <c r="B623" s="214"/>
      <c r="C623" s="215"/>
      <c r="D623" s="199" t="s">
        <v>140</v>
      </c>
      <c r="E623" s="216" t="s">
        <v>1</v>
      </c>
      <c r="F623" s="217" t="s">
        <v>451</v>
      </c>
      <c r="G623" s="215"/>
      <c r="H623" s="218">
        <v>3</v>
      </c>
      <c r="I623" s="219"/>
      <c r="J623" s="215"/>
      <c r="K623" s="215"/>
      <c r="L623" s="220"/>
      <c r="M623" s="221"/>
      <c r="N623" s="222"/>
      <c r="O623" s="222"/>
      <c r="P623" s="222"/>
      <c r="Q623" s="222"/>
      <c r="R623" s="222"/>
      <c r="S623" s="222"/>
      <c r="T623" s="223"/>
      <c r="AT623" s="224" t="s">
        <v>140</v>
      </c>
      <c r="AU623" s="224" t="s">
        <v>90</v>
      </c>
      <c r="AV623" s="14" t="s">
        <v>90</v>
      </c>
      <c r="AW623" s="14" t="s">
        <v>36</v>
      </c>
      <c r="AX623" s="14" t="s">
        <v>80</v>
      </c>
      <c r="AY623" s="224" t="s">
        <v>129</v>
      </c>
    </row>
    <row r="624" spans="1:65" s="15" customFormat="1" ht="11.25">
      <c r="B624" s="225"/>
      <c r="C624" s="226"/>
      <c r="D624" s="199" t="s">
        <v>140</v>
      </c>
      <c r="E624" s="227" t="s">
        <v>1</v>
      </c>
      <c r="F624" s="228" t="s">
        <v>144</v>
      </c>
      <c r="G624" s="226"/>
      <c r="H624" s="229">
        <v>3</v>
      </c>
      <c r="I624" s="230"/>
      <c r="J624" s="226"/>
      <c r="K624" s="226"/>
      <c r="L624" s="231"/>
      <c r="M624" s="232"/>
      <c r="N624" s="233"/>
      <c r="O624" s="233"/>
      <c r="P624" s="233"/>
      <c r="Q624" s="233"/>
      <c r="R624" s="233"/>
      <c r="S624" s="233"/>
      <c r="T624" s="234"/>
      <c r="AT624" s="235" t="s">
        <v>140</v>
      </c>
      <c r="AU624" s="235" t="s">
        <v>90</v>
      </c>
      <c r="AV624" s="15" t="s">
        <v>136</v>
      </c>
      <c r="AW624" s="15" t="s">
        <v>36</v>
      </c>
      <c r="AX624" s="15" t="s">
        <v>88</v>
      </c>
      <c r="AY624" s="235" t="s">
        <v>129</v>
      </c>
    </row>
    <row r="625" spans="1:65" s="2" customFormat="1" ht="24">
      <c r="A625" s="34"/>
      <c r="B625" s="35"/>
      <c r="C625" s="236" t="s">
        <v>498</v>
      </c>
      <c r="D625" s="236" t="s">
        <v>332</v>
      </c>
      <c r="E625" s="237" t="s">
        <v>499</v>
      </c>
      <c r="F625" s="238" t="s">
        <v>500</v>
      </c>
      <c r="G625" s="239" t="s">
        <v>238</v>
      </c>
      <c r="H625" s="240">
        <v>1</v>
      </c>
      <c r="I625" s="241"/>
      <c r="J625" s="242">
        <f>ROUND(I625*H625,2)</f>
        <v>0</v>
      </c>
      <c r="K625" s="238" t="s">
        <v>135</v>
      </c>
      <c r="L625" s="243"/>
      <c r="M625" s="244" t="s">
        <v>1</v>
      </c>
      <c r="N625" s="245" t="s">
        <v>45</v>
      </c>
      <c r="O625" s="71"/>
      <c r="P625" s="195">
        <f>O625*H625</f>
        <v>0</v>
      </c>
      <c r="Q625" s="195">
        <v>1.3899999999999999E-2</v>
      </c>
      <c r="R625" s="195">
        <f>Q625*H625</f>
        <v>1.3899999999999999E-2</v>
      </c>
      <c r="S625" s="195">
        <v>0</v>
      </c>
      <c r="T625" s="196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7" t="s">
        <v>192</v>
      </c>
      <c r="AT625" s="197" t="s">
        <v>332</v>
      </c>
      <c r="AU625" s="197" t="s">
        <v>90</v>
      </c>
      <c r="AY625" s="17" t="s">
        <v>129</v>
      </c>
      <c r="BE625" s="198">
        <f>IF(N625="základní",J625,0)</f>
        <v>0</v>
      </c>
      <c r="BF625" s="198">
        <f>IF(N625="snížená",J625,0)</f>
        <v>0</v>
      </c>
      <c r="BG625" s="198">
        <f>IF(N625="zákl. přenesená",J625,0)</f>
        <v>0</v>
      </c>
      <c r="BH625" s="198">
        <f>IF(N625="sníž. přenesená",J625,0)</f>
        <v>0</v>
      </c>
      <c r="BI625" s="198">
        <f>IF(N625="nulová",J625,0)</f>
        <v>0</v>
      </c>
      <c r="BJ625" s="17" t="s">
        <v>88</v>
      </c>
      <c r="BK625" s="198">
        <f>ROUND(I625*H625,2)</f>
        <v>0</v>
      </c>
      <c r="BL625" s="17" t="s">
        <v>136</v>
      </c>
      <c r="BM625" s="197" t="s">
        <v>501</v>
      </c>
    </row>
    <row r="626" spans="1:65" s="2" customFormat="1" ht="11.25">
      <c r="A626" s="34"/>
      <c r="B626" s="35"/>
      <c r="C626" s="36"/>
      <c r="D626" s="199" t="s">
        <v>138</v>
      </c>
      <c r="E626" s="36"/>
      <c r="F626" s="200" t="s">
        <v>500</v>
      </c>
      <c r="G626" s="36"/>
      <c r="H626" s="36"/>
      <c r="I626" s="201"/>
      <c r="J626" s="36"/>
      <c r="K626" s="36"/>
      <c r="L626" s="39"/>
      <c r="M626" s="202"/>
      <c r="N626" s="203"/>
      <c r="O626" s="71"/>
      <c r="P626" s="71"/>
      <c r="Q626" s="71"/>
      <c r="R626" s="71"/>
      <c r="S626" s="71"/>
      <c r="T626" s="72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7" t="s">
        <v>138</v>
      </c>
      <c r="AU626" s="17" t="s">
        <v>90</v>
      </c>
    </row>
    <row r="627" spans="1:65" s="13" customFormat="1" ht="11.25">
      <c r="B627" s="204"/>
      <c r="C627" s="205"/>
      <c r="D627" s="199" t="s">
        <v>140</v>
      </c>
      <c r="E627" s="206" t="s">
        <v>1</v>
      </c>
      <c r="F627" s="207" t="s">
        <v>449</v>
      </c>
      <c r="G627" s="205"/>
      <c r="H627" s="206" t="s">
        <v>1</v>
      </c>
      <c r="I627" s="208"/>
      <c r="J627" s="205"/>
      <c r="K627" s="205"/>
      <c r="L627" s="209"/>
      <c r="M627" s="210"/>
      <c r="N627" s="211"/>
      <c r="O627" s="211"/>
      <c r="P627" s="211"/>
      <c r="Q627" s="211"/>
      <c r="R627" s="211"/>
      <c r="S627" s="211"/>
      <c r="T627" s="212"/>
      <c r="AT627" s="213" t="s">
        <v>140</v>
      </c>
      <c r="AU627" s="213" t="s">
        <v>90</v>
      </c>
      <c r="AV627" s="13" t="s">
        <v>88</v>
      </c>
      <c r="AW627" s="13" t="s">
        <v>36</v>
      </c>
      <c r="AX627" s="13" t="s">
        <v>80</v>
      </c>
      <c r="AY627" s="213" t="s">
        <v>129</v>
      </c>
    </row>
    <row r="628" spans="1:65" s="13" customFormat="1" ht="11.25">
      <c r="B628" s="204"/>
      <c r="C628" s="205"/>
      <c r="D628" s="199" t="s">
        <v>140</v>
      </c>
      <c r="E628" s="206" t="s">
        <v>1</v>
      </c>
      <c r="F628" s="207" t="s">
        <v>226</v>
      </c>
      <c r="G628" s="205"/>
      <c r="H628" s="206" t="s">
        <v>1</v>
      </c>
      <c r="I628" s="208"/>
      <c r="J628" s="205"/>
      <c r="K628" s="205"/>
      <c r="L628" s="209"/>
      <c r="M628" s="210"/>
      <c r="N628" s="211"/>
      <c r="O628" s="211"/>
      <c r="P628" s="211"/>
      <c r="Q628" s="211"/>
      <c r="R628" s="211"/>
      <c r="S628" s="211"/>
      <c r="T628" s="212"/>
      <c r="AT628" s="213" t="s">
        <v>140</v>
      </c>
      <c r="AU628" s="213" t="s">
        <v>90</v>
      </c>
      <c r="AV628" s="13" t="s">
        <v>88</v>
      </c>
      <c r="AW628" s="13" t="s">
        <v>36</v>
      </c>
      <c r="AX628" s="13" t="s">
        <v>80</v>
      </c>
      <c r="AY628" s="213" t="s">
        <v>129</v>
      </c>
    </row>
    <row r="629" spans="1:65" s="14" customFormat="1" ht="11.25">
      <c r="B629" s="214"/>
      <c r="C629" s="215"/>
      <c r="D629" s="199" t="s">
        <v>140</v>
      </c>
      <c r="E629" s="216" t="s">
        <v>1</v>
      </c>
      <c r="F629" s="217" t="s">
        <v>88</v>
      </c>
      <c r="G629" s="215"/>
      <c r="H629" s="218">
        <v>1</v>
      </c>
      <c r="I629" s="219"/>
      <c r="J629" s="215"/>
      <c r="K629" s="215"/>
      <c r="L629" s="220"/>
      <c r="M629" s="221"/>
      <c r="N629" s="222"/>
      <c r="O629" s="222"/>
      <c r="P629" s="222"/>
      <c r="Q629" s="222"/>
      <c r="R629" s="222"/>
      <c r="S629" s="222"/>
      <c r="T629" s="223"/>
      <c r="AT629" s="224" t="s">
        <v>140</v>
      </c>
      <c r="AU629" s="224" t="s">
        <v>90</v>
      </c>
      <c r="AV629" s="14" t="s">
        <v>90</v>
      </c>
      <c r="AW629" s="14" t="s">
        <v>36</v>
      </c>
      <c r="AX629" s="14" t="s">
        <v>80</v>
      </c>
      <c r="AY629" s="224" t="s">
        <v>129</v>
      </c>
    </row>
    <row r="630" spans="1:65" s="15" customFormat="1" ht="11.25">
      <c r="B630" s="225"/>
      <c r="C630" s="226"/>
      <c r="D630" s="199" t="s">
        <v>140</v>
      </c>
      <c r="E630" s="227" t="s">
        <v>1</v>
      </c>
      <c r="F630" s="228" t="s">
        <v>144</v>
      </c>
      <c r="G630" s="226"/>
      <c r="H630" s="229">
        <v>1</v>
      </c>
      <c r="I630" s="230"/>
      <c r="J630" s="226"/>
      <c r="K630" s="226"/>
      <c r="L630" s="231"/>
      <c r="M630" s="232"/>
      <c r="N630" s="233"/>
      <c r="O630" s="233"/>
      <c r="P630" s="233"/>
      <c r="Q630" s="233"/>
      <c r="R630" s="233"/>
      <c r="S630" s="233"/>
      <c r="T630" s="234"/>
      <c r="AT630" s="235" t="s">
        <v>140</v>
      </c>
      <c r="AU630" s="235" t="s">
        <v>90</v>
      </c>
      <c r="AV630" s="15" t="s">
        <v>136</v>
      </c>
      <c r="AW630" s="15" t="s">
        <v>36</v>
      </c>
      <c r="AX630" s="15" t="s">
        <v>88</v>
      </c>
      <c r="AY630" s="235" t="s">
        <v>129</v>
      </c>
    </row>
    <row r="631" spans="1:65" s="2" customFormat="1" ht="16.5" customHeight="1">
      <c r="A631" s="34"/>
      <c r="B631" s="35"/>
      <c r="C631" s="236" t="s">
        <v>502</v>
      </c>
      <c r="D631" s="236" t="s">
        <v>332</v>
      </c>
      <c r="E631" s="237" t="s">
        <v>503</v>
      </c>
      <c r="F631" s="238" t="s">
        <v>504</v>
      </c>
      <c r="G631" s="239" t="s">
        <v>238</v>
      </c>
      <c r="H631" s="240">
        <v>1</v>
      </c>
      <c r="I631" s="241"/>
      <c r="J631" s="242">
        <f>ROUND(I631*H631,2)</f>
        <v>0</v>
      </c>
      <c r="K631" s="238" t="s">
        <v>1</v>
      </c>
      <c r="L631" s="243"/>
      <c r="M631" s="244" t="s">
        <v>1</v>
      </c>
      <c r="N631" s="245" t="s">
        <v>45</v>
      </c>
      <c r="O631" s="71"/>
      <c r="P631" s="195">
        <f>O631*H631</f>
        <v>0</v>
      </c>
      <c r="Q631" s="195">
        <v>4.0000000000000001E-3</v>
      </c>
      <c r="R631" s="195">
        <f>Q631*H631</f>
        <v>4.0000000000000001E-3</v>
      </c>
      <c r="S631" s="195">
        <v>0</v>
      </c>
      <c r="T631" s="196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7" t="s">
        <v>192</v>
      </c>
      <c r="AT631" s="197" t="s">
        <v>332</v>
      </c>
      <c r="AU631" s="197" t="s">
        <v>90</v>
      </c>
      <c r="AY631" s="17" t="s">
        <v>129</v>
      </c>
      <c r="BE631" s="198">
        <f>IF(N631="základní",J631,0)</f>
        <v>0</v>
      </c>
      <c r="BF631" s="198">
        <f>IF(N631="snížená",J631,0)</f>
        <v>0</v>
      </c>
      <c r="BG631" s="198">
        <f>IF(N631="zákl. přenesená",J631,0)</f>
        <v>0</v>
      </c>
      <c r="BH631" s="198">
        <f>IF(N631="sníž. přenesená",J631,0)</f>
        <v>0</v>
      </c>
      <c r="BI631" s="198">
        <f>IF(N631="nulová",J631,0)</f>
        <v>0</v>
      </c>
      <c r="BJ631" s="17" t="s">
        <v>88</v>
      </c>
      <c r="BK631" s="198">
        <f>ROUND(I631*H631,2)</f>
        <v>0</v>
      </c>
      <c r="BL631" s="17" t="s">
        <v>136</v>
      </c>
      <c r="BM631" s="197" t="s">
        <v>505</v>
      </c>
    </row>
    <row r="632" spans="1:65" s="2" customFormat="1" ht="11.25">
      <c r="A632" s="34"/>
      <c r="B632" s="35"/>
      <c r="C632" s="36"/>
      <c r="D632" s="199" t="s">
        <v>138</v>
      </c>
      <c r="E632" s="36"/>
      <c r="F632" s="200" t="s">
        <v>504</v>
      </c>
      <c r="G632" s="36"/>
      <c r="H632" s="36"/>
      <c r="I632" s="201"/>
      <c r="J632" s="36"/>
      <c r="K632" s="36"/>
      <c r="L632" s="39"/>
      <c r="M632" s="202"/>
      <c r="N632" s="203"/>
      <c r="O632" s="71"/>
      <c r="P632" s="71"/>
      <c r="Q632" s="71"/>
      <c r="R632" s="71"/>
      <c r="S632" s="71"/>
      <c r="T632" s="72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138</v>
      </c>
      <c r="AU632" s="17" t="s">
        <v>90</v>
      </c>
    </row>
    <row r="633" spans="1:65" s="13" customFormat="1" ht="11.25">
      <c r="B633" s="204"/>
      <c r="C633" s="205"/>
      <c r="D633" s="199" t="s">
        <v>140</v>
      </c>
      <c r="E633" s="206" t="s">
        <v>1</v>
      </c>
      <c r="F633" s="207" t="s">
        <v>449</v>
      </c>
      <c r="G633" s="205"/>
      <c r="H633" s="206" t="s">
        <v>1</v>
      </c>
      <c r="I633" s="208"/>
      <c r="J633" s="205"/>
      <c r="K633" s="205"/>
      <c r="L633" s="209"/>
      <c r="M633" s="210"/>
      <c r="N633" s="211"/>
      <c r="O633" s="211"/>
      <c r="P633" s="211"/>
      <c r="Q633" s="211"/>
      <c r="R633" s="211"/>
      <c r="S633" s="211"/>
      <c r="T633" s="212"/>
      <c r="AT633" s="213" t="s">
        <v>140</v>
      </c>
      <c r="AU633" s="213" t="s">
        <v>90</v>
      </c>
      <c r="AV633" s="13" t="s">
        <v>88</v>
      </c>
      <c r="AW633" s="13" t="s">
        <v>36</v>
      </c>
      <c r="AX633" s="13" t="s">
        <v>80</v>
      </c>
      <c r="AY633" s="213" t="s">
        <v>129</v>
      </c>
    </row>
    <row r="634" spans="1:65" s="13" customFormat="1" ht="11.25">
      <c r="B634" s="204"/>
      <c r="C634" s="205"/>
      <c r="D634" s="199" t="s">
        <v>140</v>
      </c>
      <c r="E634" s="206" t="s">
        <v>1</v>
      </c>
      <c r="F634" s="207" t="s">
        <v>226</v>
      </c>
      <c r="G634" s="205"/>
      <c r="H634" s="206" t="s">
        <v>1</v>
      </c>
      <c r="I634" s="208"/>
      <c r="J634" s="205"/>
      <c r="K634" s="205"/>
      <c r="L634" s="209"/>
      <c r="M634" s="210"/>
      <c r="N634" s="211"/>
      <c r="O634" s="211"/>
      <c r="P634" s="211"/>
      <c r="Q634" s="211"/>
      <c r="R634" s="211"/>
      <c r="S634" s="211"/>
      <c r="T634" s="212"/>
      <c r="AT634" s="213" t="s">
        <v>140</v>
      </c>
      <c r="AU634" s="213" t="s">
        <v>90</v>
      </c>
      <c r="AV634" s="13" t="s">
        <v>88</v>
      </c>
      <c r="AW634" s="13" t="s">
        <v>36</v>
      </c>
      <c r="AX634" s="13" t="s">
        <v>80</v>
      </c>
      <c r="AY634" s="213" t="s">
        <v>129</v>
      </c>
    </row>
    <row r="635" spans="1:65" s="14" customFormat="1" ht="11.25">
      <c r="B635" s="214"/>
      <c r="C635" s="215"/>
      <c r="D635" s="199" t="s">
        <v>140</v>
      </c>
      <c r="E635" s="216" t="s">
        <v>1</v>
      </c>
      <c r="F635" s="217" t="s">
        <v>88</v>
      </c>
      <c r="G635" s="215"/>
      <c r="H635" s="218">
        <v>1</v>
      </c>
      <c r="I635" s="219"/>
      <c r="J635" s="215"/>
      <c r="K635" s="215"/>
      <c r="L635" s="220"/>
      <c r="M635" s="221"/>
      <c r="N635" s="222"/>
      <c r="O635" s="222"/>
      <c r="P635" s="222"/>
      <c r="Q635" s="222"/>
      <c r="R635" s="222"/>
      <c r="S635" s="222"/>
      <c r="T635" s="223"/>
      <c r="AT635" s="224" t="s">
        <v>140</v>
      </c>
      <c r="AU635" s="224" t="s">
        <v>90</v>
      </c>
      <c r="AV635" s="14" t="s">
        <v>90</v>
      </c>
      <c r="AW635" s="14" t="s">
        <v>36</v>
      </c>
      <c r="AX635" s="14" t="s">
        <v>80</v>
      </c>
      <c r="AY635" s="224" t="s">
        <v>129</v>
      </c>
    </row>
    <row r="636" spans="1:65" s="15" customFormat="1" ht="11.25">
      <c r="B636" s="225"/>
      <c r="C636" s="226"/>
      <c r="D636" s="199" t="s">
        <v>140</v>
      </c>
      <c r="E636" s="227" t="s">
        <v>1</v>
      </c>
      <c r="F636" s="228" t="s">
        <v>144</v>
      </c>
      <c r="G636" s="226"/>
      <c r="H636" s="229">
        <v>1</v>
      </c>
      <c r="I636" s="230"/>
      <c r="J636" s="226"/>
      <c r="K636" s="226"/>
      <c r="L636" s="231"/>
      <c r="M636" s="232"/>
      <c r="N636" s="233"/>
      <c r="O636" s="233"/>
      <c r="P636" s="233"/>
      <c r="Q636" s="233"/>
      <c r="R636" s="233"/>
      <c r="S636" s="233"/>
      <c r="T636" s="234"/>
      <c r="AT636" s="235" t="s">
        <v>140</v>
      </c>
      <c r="AU636" s="235" t="s">
        <v>90</v>
      </c>
      <c r="AV636" s="15" t="s">
        <v>136</v>
      </c>
      <c r="AW636" s="15" t="s">
        <v>36</v>
      </c>
      <c r="AX636" s="15" t="s">
        <v>88</v>
      </c>
      <c r="AY636" s="235" t="s">
        <v>129</v>
      </c>
    </row>
    <row r="637" spans="1:65" s="2" customFormat="1" ht="24.2" customHeight="1">
      <c r="A637" s="34"/>
      <c r="B637" s="35"/>
      <c r="C637" s="236" t="s">
        <v>506</v>
      </c>
      <c r="D637" s="236" t="s">
        <v>332</v>
      </c>
      <c r="E637" s="237" t="s">
        <v>507</v>
      </c>
      <c r="F637" s="238" t="s">
        <v>508</v>
      </c>
      <c r="G637" s="239" t="s">
        <v>238</v>
      </c>
      <c r="H637" s="240">
        <v>1</v>
      </c>
      <c r="I637" s="241"/>
      <c r="J637" s="242">
        <f>ROUND(I637*H637,2)</f>
        <v>0</v>
      </c>
      <c r="K637" s="238" t="s">
        <v>1</v>
      </c>
      <c r="L637" s="243"/>
      <c r="M637" s="244" t="s">
        <v>1</v>
      </c>
      <c r="N637" s="245" t="s">
        <v>45</v>
      </c>
      <c r="O637" s="71"/>
      <c r="P637" s="195">
        <f>O637*H637</f>
        <v>0</v>
      </c>
      <c r="Q637" s="195">
        <v>1.9259999999999999E-2</v>
      </c>
      <c r="R637" s="195">
        <f>Q637*H637</f>
        <v>1.9259999999999999E-2</v>
      </c>
      <c r="S637" s="195">
        <v>0</v>
      </c>
      <c r="T637" s="196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7" t="s">
        <v>192</v>
      </c>
      <c r="AT637" s="197" t="s">
        <v>332</v>
      </c>
      <c r="AU637" s="197" t="s">
        <v>90</v>
      </c>
      <c r="AY637" s="17" t="s">
        <v>129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7" t="s">
        <v>88</v>
      </c>
      <c r="BK637" s="198">
        <f>ROUND(I637*H637,2)</f>
        <v>0</v>
      </c>
      <c r="BL637" s="17" t="s">
        <v>136</v>
      </c>
      <c r="BM637" s="197" t="s">
        <v>509</v>
      </c>
    </row>
    <row r="638" spans="1:65" s="2" customFormat="1" ht="11.25">
      <c r="A638" s="34"/>
      <c r="B638" s="35"/>
      <c r="C638" s="36"/>
      <c r="D638" s="199" t="s">
        <v>138</v>
      </c>
      <c r="E638" s="36"/>
      <c r="F638" s="200" t="s">
        <v>510</v>
      </c>
      <c r="G638" s="36"/>
      <c r="H638" s="36"/>
      <c r="I638" s="201"/>
      <c r="J638" s="36"/>
      <c r="K638" s="36"/>
      <c r="L638" s="39"/>
      <c r="M638" s="202"/>
      <c r="N638" s="203"/>
      <c r="O638" s="71"/>
      <c r="P638" s="71"/>
      <c r="Q638" s="71"/>
      <c r="R638" s="71"/>
      <c r="S638" s="71"/>
      <c r="T638" s="72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7" t="s">
        <v>138</v>
      </c>
      <c r="AU638" s="17" t="s">
        <v>90</v>
      </c>
    </row>
    <row r="639" spans="1:65" s="13" customFormat="1" ht="11.25">
      <c r="B639" s="204"/>
      <c r="C639" s="205"/>
      <c r="D639" s="199" t="s">
        <v>140</v>
      </c>
      <c r="E639" s="206" t="s">
        <v>1</v>
      </c>
      <c r="F639" s="207" t="s">
        <v>449</v>
      </c>
      <c r="G639" s="205"/>
      <c r="H639" s="206" t="s">
        <v>1</v>
      </c>
      <c r="I639" s="208"/>
      <c r="J639" s="205"/>
      <c r="K639" s="205"/>
      <c r="L639" s="209"/>
      <c r="M639" s="210"/>
      <c r="N639" s="211"/>
      <c r="O639" s="211"/>
      <c r="P639" s="211"/>
      <c r="Q639" s="211"/>
      <c r="R639" s="211"/>
      <c r="S639" s="211"/>
      <c r="T639" s="212"/>
      <c r="AT639" s="213" t="s">
        <v>140</v>
      </c>
      <c r="AU639" s="213" t="s">
        <v>90</v>
      </c>
      <c r="AV639" s="13" t="s">
        <v>88</v>
      </c>
      <c r="AW639" s="13" t="s">
        <v>36</v>
      </c>
      <c r="AX639" s="13" t="s">
        <v>80</v>
      </c>
      <c r="AY639" s="213" t="s">
        <v>129</v>
      </c>
    </row>
    <row r="640" spans="1:65" s="13" customFormat="1" ht="11.25">
      <c r="B640" s="204"/>
      <c r="C640" s="205"/>
      <c r="D640" s="199" t="s">
        <v>140</v>
      </c>
      <c r="E640" s="206" t="s">
        <v>1</v>
      </c>
      <c r="F640" s="207" t="s">
        <v>226</v>
      </c>
      <c r="G640" s="205"/>
      <c r="H640" s="206" t="s">
        <v>1</v>
      </c>
      <c r="I640" s="208"/>
      <c r="J640" s="205"/>
      <c r="K640" s="205"/>
      <c r="L640" s="209"/>
      <c r="M640" s="210"/>
      <c r="N640" s="211"/>
      <c r="O640" s="211"/>
      <c r="P640" s="211"/>
      <c r="Q640" s="211"/>
      <c r="R640" s="211"/>
      <c r="S640" s="211"/>
      <c r="T640" s="212"/>
      <c r="AT640" s="213" t="s">
        <v>140</v>
      </c>
      <c r="AU640" s="213" t="s">
        <v>90</v>
      </c>
      <c r="AV640" s="13" t="s">
        <v>88</v>
      </c>
      <c r="AW640" s="13" t="s">
        <v>36</v>
      </c>
      <c r="AX640" s="13" t="s">
        <v>80</v>
      </c>
      <c r="AY640" s="213" t="s">
        <v>129</v>
      </c>
    </row>
    <row r="641" spans="1:65" s="14" customFormat="1" ht="11.25">
      <c r="B641" s="214"/>
      <c r="C641" s="215"/>
      <c r="D641" s="199" t="s">
        <v>140</v>
      </c>
      <c r="E641" s="216" t="s">
        <v>1</v>
      </c>
      <c r="F641" s="217" t="s">
        <v>88</v>
      </c>
      <c r="G641" s="215"/>
      <c r="H641" s="218">
        <v>1</v>
      </c>
      <c r="I641" s="219"/>
      <c r="J641" s="215"/>
      <c r="K641" s="215"/>
      <c r="L641" s="220"/>
      <c r="M641" s="221"/>
      <c r="N641" s="222"/>
      <c r="O641" s="222"/>
      <c r="P641" s="222"/>
      <c r="Q641" s="222"/>
      <c r="R641" s="222"/>
      <c r="S641" s="222"/>
      <c r="T641" s="223"/>
      <c r="AT641" s="224" t="s">
        <v>140</v>
      </c>
      <c r="AU641" s="224" t="s">
        <v>90</v>
      </c>
      <c r="AV641" s="14" t="s">
        <v>90</v>
      </c>
      <c r="AW641" s="14" t="s">
        <v>36</v>
      </c>
      <c r="AX641" s="14" t="s">
        <v>80</v>
      </c>
      <c r="AY641" s="224" t="s">
        <v>129</v>
      </c>
    </row>
    <row r="642" spans="1:65" s="15" customFormat="1" ht="11.25">
      <c r="B642" s="225"/>
      <c r="C642" s="226"/>
      <c r="D642" s="199" t="s">
        <v>140</v>
      </c>
      <c r="E642" s="227" t="s">
        <v>1</v>
      </c>
      <c r="F642" s="228" t="s">
        <v>144</v>
      </c>
      <c r="G642" s="226"/>
      <c r="H642" s="229">
        <v>1</v>
      </c>
      <c r="I642" s="230"/>
      <c r="J642" s="226"/>
      <c r="K642" s="226"/>
      <c r="L642" s="231"/>
      <c r="M642" s="232"/>
      <c r="N642" s="233"/>
      <c r="O642" s="233"/>
      <c r="P642" s="233"/>
      <c r="Q642" s="233"/>
      <c r="R642" s="233"/>
      <c r="S642" s="233"/>
      <c r="T642" s="234"/>
      <c r="AT642" s="235" t="s">
        <v>140</v>
      </c>
      <c r="AU642" s="235" t="s">
        <v>90</v>
      </c>
      <c r="AV642" s="15" t="s">
        <v>136</v>
      </c>
      <c r="AW642" s="15" t="s">
        <v>36</v>
      </c>
      <c r="AX642" s="15" t="s">
        <v>88</v>
      </c>
      <c r="AY642" s="235" t="s">
        <v>129</v>
      </c>
    </row>
    <row r="643" spans="1:65" s="2" customFormat="1" ht="24">
      <c r="A643" s="34"/>
      <c r="B643" s="35"/>
      <c r="C643" s="186" t="s">
        <v>511</v>
      </c>
      <c r="D643" s="186" t="s">
        <v>131</v>
      </c>
      <c r="E643" s="187" t="s">
        <v>512</v>
      </c>
      <c r="F643" s="188" t="s">
        <v>513</v>
      </c>
      <c r="G643" s="189" t="s">
        <v>238</v>
      </c>
      <c r="H643" s="190">
        <v>1</v>
      </c>
      <c r="I643" s="191"/>
      <c r="J643" s="192">
        <f>ROUND(I643*H643,2)</f>
        <v>0</v>
      </c>
      <c r="K643" s="188" t="s">
        <v>135</v>
      </c>
      <c r="L643" s="39"/>
      <c r="M643" s="193" t="s">
        <v>1</v>
      </c>
      <c r="N643" s="194" t="s">
        <v>45</v>
      </c>
      <c r="O643" s="71"/>
      <c r="P643" s="195">
        <f>O643*H643</f>
        <v>0</v>
      </c>
      <c r="Q643" s="195">
        <v>3.8E-3</v>
      </c>
      <c r="R643" s="195">
        <f>Q643*H643</f>
        <v>3.8E-3</v>
      </c>
      <c r="S643" s="195">
        <v>0</v>
      </c>
      <c r="T643" s="196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97" t="s">
        <v>136</v>
      </c>
      <c r="AT643" s="197" t="s">
        <v>131</v>
      </c>
      <c r="AU643" s="197" t="s">
        <v>90</v>
      </c>
      <c r="AY643" s="17" t="s">
        <v>129</v>
      </c>
      <c r="BE643" s="198">
        <f>IF(N643="základní",J643,0)</f>
        <v>0</v>
      </c>
      <c r="BF643" s="198">
        <f>IF(N643="snížená",J643,0)</f>
        <v>0</v>
      </c>
      <c r="BG643" s="198">
        <f>IF(N643="zákl. přenesená",J643,0)</f>
        <v>0</v>
      </c>
      <c r="BH643" s="198">
        <f>IF(N643="sníž. přenesená",J643,0)</f>
        <v>0</v>
      </c>
      <c r="BI643" s="198">
        <f>IF(N643="nulová",J643,0)</f>
        <v>0</v>
      </c>
      <c r="BJ643" s="17" t="s">
        <v>88</v>
      </c>
      <c r="BK643" s="198">
        <f>ROUND(I643*H643,2)</f>
        <v>0</v>
      </c>
      <c r="BL643" s="17" t="s">
        <v>136</v>
      </c>
      <c r="BM643" s="197" t="s">
        <v>514</v>
      </c>
    </row>
    <row r="644" spans="1:65" s="2" customFormat="1" ht="29.25">
      <c r="A644" s="34"/>
      <c r="B644" s="35"/>
      <c r="C644" s="36"/>
      <c r="D644" s="199" t="s">
        <v>138</v>
      </c>
      <c r="E644" s="36"/>
      <c r="F644" s="200" t="s">
        <v>515</v>
      </c>
      <c r="G644" s="36"/>
      <c r="H644" s="36"/>
      <c r="I644" s="201"/>
      <c r="J644" s="36"/>
      <c r="K644" s="36"/>
      <c r="L644" s="39"/>
      <c r="M644" s="202"/>
      <c r="N644" s="203"/>
      <c r="O644" s="71"/>
      <c r="P644" s="71"/>
      <c r="Q644" s="71"/>
      <c r="R644" s="71"/>
      <c r="S644" s="71"/>
      <c r="T644" s="72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7" t="s">
        <v>138</v>
      </c>
      <c r="AU644" s="17" t="s">
        <v>90</v>
      </c>
    </row>
    <row r="645" spans="1:65" s="13" customFormat="1" ht="11.25">
      <c r="B645" s="204"/>
      <c r="C645" s="205"/>
      <c r="D645" s="199" t="s">
        <v>140</v>
      </c>
      <c r="E645" s="206" t="s">
        <v>1</v>
      </c>
      <c r="F645" s="207" t="s">
        <v>449</v>
      </c>
      <c r="G645" s="205"/>
      <c r="H645" s="206" t="s">
        <v>1</v>
      </c>
      <c r="I645" s="208"/>
      <c r="J645" s="205"/>
      <c r="K645" s="205"/>
      <c r="L645" s="209"/>
      <c r="M645" s="210"/>
      <c r="N645" s="211"/>
      <c r="O645" s="211"/>
      <c r="P645" s="211"/>
      <c r="Q645" s="211"/>
      <c r="R645" s="211"/>
      <c r="S645" s="211"/>
      <c r="T645" s="212"/>
      <c r="AT645" s="213" t="s">
        <v>140</v>
      </c>
      <c r="AU645" s="213" t="s">
        <v>90</v>
      </c>
      <c r="AV645" s="13" t="s">
        <v>88</v>
      </c>
      <c r="AW645" s="13" t="s">
        <v>36</v>
      </c>
      <c r="AX645" s="13" t="s">
        <v>80</v>
      </c>
      <c r="AY645" s="213" t="s">
        <v>129</v>
      </c>
    </row>
    <row r="646" spans="1:65" s="13" customFormat="1" ht="11.25">
      <c r="B646" s="204"/>
      <c r="C646" s="205"/>
      <c r="D646" s="199" t="s">
        <v>140</v>
      </c>
      <c r="E646" s="206" t="s">
        <v>1</v>
      </c>
      <c r="F646" s="207" t="s">
        <v>226</v>
      </c>
      <c r="G646" s="205"/>
      <c r="H646" s="206" t="s">
        <v>1</v>
      </c>
      <c r="I646" s="208"/>
      <c r="J646" s="205"/>
      <c r="K646" s="205"/>
      <c r="L646" s="209"/>
      <c r="M646" s="210"/>
      <c r="N646" s="211"/>
      <c r="O646" s="211"/>
      <c r="P646" s="211"/>
      <c r="Q646" s="211"/>
      <c r="R646" s="211"/>
      <c r="S646" s="211"/>
      <c r="T646" s="212"/>
      <c r="AT646" s="213" t="s">
        <v>140</v>
      </c>
      <c r="AU646" s="213" t="s">
        <v>90</v>
      </c>
      <c r="AV646" s="13" t="s">
        <v>88</v>
      </c>
      <c r="AW646" s="13" t="s">
        <v>36</v>
      </c>
      <c r="AX646" s="13" t="s">
        <v>80</v>
      </c>
      <c r="AY646" s="213" t="s">
        <v>129</v>
      </c>
    </row>
    <row r="647" spans="1:65" s="14" customFormat="1" ht="11.25">
      <c r="B647" s="214"/>
      <c r="C647" s="215"/>
      <c r="D647" s="199" t="s">
        <v>140</v>
      </c>
      <c r="E647" s="216" t="s">
        <v>1</v>
      </c>
      <c r="F647" s="217" t="s">
        <v>88</v>
      </c>
      <c r="G647" s="215"/>
      <c r="H647" s="218">
        <v>1</v>
      </c>
      <c r="I647" s="219"/>
      <c r="J647" s="215"/>
      <c r="K647" s="215"/>
      <c r="L647" s="220"/>
      <c r="M647" s="221"/>
      <c r="N647" s="222"/>
      <c r="O647" s="222"/>
      <c r="P647" s="222"/>
      <c r="Q647" s="222"/>
      <c r="R647" s="222"/>
      <c r="S647" s="222"/>
      <c r="T647" s="223"/>
      <c r="AT647" s="224" t="s">
        <v>140</v>
      </c>
      <c r="AU647" s="224" t="s">
        <v>90</v>
      </c>
      <c r="AV647" s="14" t="s">
        <v>90</v>
      </c>
      <c r="AW647" s="14" t="s">
        <v>36</v>
      </c>
      <c r="AX647" s="14" t="s">
        <v>80</v>
      </c>
      <c r="AY647" s="224" t="s">
        <v>129</v>
      </c>
    </row>
    <row r="648" spans="1:65" s="15" customFormat="1" ht="11.25">
      <c r="B648" s="225"/>
      <c r="C648" s="226"/>
      <c r="D648" s="199" t="s">
        <v>140</v>
      </c>
      <c r="E648" s="227" t="s">
        <v>1</v>
      </c>
      <c r="F648" s="228" t="s">
        <v>144</v>
      </c>
      <c r="G648" s="226"/>
      <c r="H648" s="229">
        <v>1</v>
      </c>
      <c r="I648" s="230"/>
      <c r="J648" s="226"/>
      <c r="K648" s="226"/>
      <c r="L648" s="231"/>
      <c r="M648" s="232"/>
      <c r="N648" s="233"/>
      <c r="O648" s="233"/>
      <c r="P648" s="233"/>
      <c r="Q648" s="233"/>
      <c r="R648" s="233"/>
      <c r="S648" s="233"/>
      <c r="T648" s="234"/>
      <c r="AT648" s="235" t="s">
        <v>140</v>
      </c>
      <c r="AU648" s="235" t="s">
        <v>90</v>
      </c>
      <c r="AV648" s="15" t="s">
        <v>136</v>
      </c>
      <c r="AW648" s="15" t="s">
        <v>36</v>
      </c>
      <c r="AX648" s="15" t="s">
        <v>88</v>
      </c>
      <c r="AY648" s="235" t="s">
        <v>129</v>
      </c>
    </row>
    <row r="649" spans="1:65" s="2" customFormat="1" ht="24">
      <c r="A649" s="34"/>
      <c r="B649" s="35"/>
      <c r="C649" s="236" t="s">
        <v>516</v>
      </c>
      <c r="D649" s="236" t="s">
        <v>332</v>
      </c>
      <c r="E649" s="237" t="s">
        <v>517</v>
      </c>
      <c r="F649" s="238" t="s">
        <v>518</v>
      </c>
      <c r="G649" s="239" t="s">
        <v>238</v>
      </c>
      <c r="H649" s="240">
        <v>1</v>
      </c>
      <c r="I649" s="241"/>
      <c r="J649" s="242">
        <f>ROUND(I649*H649,2)</f>
        <v>0</v>
      </c>
      <c r="K649" s="238" t="s">
        <v>135</v>
      </c>
      <c r="L649" s="243"/>
      <c r="M649" s="244" t="s">
        <v>1</v>
      </c>
      <c r="N649" s="245" t="s">
        <v>45</v>
      </c>
      <c r="O649" s="71"/>
      <c r="P649" s="195">
        <f>O649*H649</f>
        <v>0</v>
      </c>
      <c r="Q649" s="195">
        <v>2.9899999999999999E-2</v>
      </c>
      <c r="R649" s="195">
        <f>Q649*H649</f>
        <v>2.9899999999999999E-2</v>
      </c>
      <c r="S649" s="195">
        <v>0</v>
      </c>
      <c r="T649" s="196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7" t="s">
        <v>192</v>
      </c>
      <c r="AT649" s="197" t="s">
        <v>332</v>
      </c>
      <c r="AU649" s="197" t="s">
        <v>90</v>
      </c>
      <c r="AY649" s="17" t="s">
        <v>129</v>
      </c>
      <c r="BE649" s="198">
        <f>IF(N649="základní",J649,0)</f>
        <v>0</v>
      </c>
      <c r="BF649" s="198">
        <f>IF(N649="snížená",J649,0)</f>
        <v>0</v>
      </c>
      <c r="BG649" s="198">
        <f>IF(N649="zákl. přenesená",J649,0)</f>
        <v>0</v>
      </c>
      <c r="BH649" s="198">
        <f>IF(N649="sníž. přenesená",J649,0)</f>
        <v>0</v>
      </c>
      <c r="BI649" s="198">
        <f>IF(N649="nulová",J649,0)</f>
        <v>0</v>
      </c>
      <c r="BJ649" s="17" t="s">
        <v>88</v>
      </c>
      <c r="BK649" s="198">
        <f>ROUND(I649*H649,2)</f>
        <v>0</v>
      </c>
      <c r="BL649" s="17" t="s">
        <v>136</v>
      </c>
      <c r="BM649" s="197" t="s">
        <v>519</v>
      </c>
    </row>
    <row r="650" spans="1:65" s="2" customFormat="1" ht="19.5">
      <c r="A650" s="34"/>
      <c r="B650" s="35"/>
      <c r="C650" s="36"/>
      <c r="D650" s="199" t="s">
        <v>138</v>
      </c>
      <c r="E650" s="36"/>
      <c r="F650" s="200" t="s">
        <v>518</v>
      </c>
      <c r="G650" s="36"/>
      <c r="H650" s="36"/>
      <c r="I650" s="201"/>
      <c r="J650" s="36"/>
      <c r="K650" s="36"/>
      <c r="L650" s="39"/>
      <c r="M650" s="202"/>
      <c r="N650" s="203"/>
      <c r="O650" s="71"/>
      <c r="P650" s="71"/>
      <c r="Q650" s="71"/>
      <c r="R650" s="71"/>
      <c r="S650" s="71"/>
      <c r="T650" s="72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138</v>
      </c>
      <c r="AU650" s="17" t="s">
        <v>90</v>
      </c>
    </row>
    <row r="651" spans="1:65" s="13" customFormat="1" ht="11.25">
      <c r="B651" s="204"/>
      <c r="C651" s="205"/>
      <c r="D651" s="199" t="s">
        <v>140</v>
      </c>
      <c r="E651" s="206" t="s">
        <v>1</v>
      </c>
      <c r="F651" s="207" t="s">
        <v>449</v>
      </c>
      <c r="G651" s="205"/>
      <c r="H651" s="206" t="s">
        <v>1</v>
      </c>
      <c r="I651" s="208"/>
      <c r="J651" s="205"/>
      <c r="K651" s="205"/>
      <c r="L651" s="209"/>
      <c r="M651" s="210"/>
      <c r="N651" s="211"/>
      <c r="O651" s="211"/>
      <c r="P651" s="211"/>
      <c r="Q651" s="211"/>
      <c r="R651" s="211"/>
      <c r="S651" s="211"/>
      <c r="T651" s="212"/>
      <c r="AT651" s="213" t="s">
        <v>140</v>
      </c>
      <c r="AU651" s="213" t="s">
        <v>90</v>
      </c>
      <c r="AV651" s="13" t="s">
        <v>88</v>
      </c>
      <c r="AW651" s="13" t="s">
        <v>36</v>
      </c>
      <c r="AX651" s="13" t="s">
        <v>80</v>
      </c>
      <c r="AY651" s="213" t="s">
        <v>129</v>
      </c>
    </row>
    <row r="652" spans="1:65" s="13" customFormat="1" ht="11.25">
      <c r="B652" s="204"/>
      <c r="C652" s="205"/>
      <c r="D652" s="199" t="s">
        <v>140</v>
      </c>
      <c r="E652" s="206" t="s">
        <v>1</v>
      </c>
      <c r="F652" s="207" t="s">
        <v>226</v>
      </c>
      <c r="G652" s="205"/>
      <c r="H652" s="206" t="s">
        <v>1</v>
      </c>
      <c r="I652" s="208"/>
      <c r="J652" s="205"/>
      <c r="K652" s="205"/>
      <c r="L652" s="209"/>
      <c r="M652" s="210"/>
      <c r="N652" s="211"/>
      <c r="O652" s="211"/>
      <c r="P652" s="211"/>
      <c r="Q652" s="211"/>
      <c r="R652" s="211"/>
      <c r="S652" s="211"/>
      <c r="T652" s="212"/>
      <c r="AT652" s="213" t="s">
        <v>140</v>
      </c>
      <c r="AU652" s="213" t="s">
        <v>90</v>
      </c>
      <c r="AV652" s="13" t="s">
        <v>88</v>
      </c>
      <c r="AW652" s="13" t="s">
        <v>36</v>
      </c>
      <c r="AX652" s="13" t="s">
        <v>80</v>
      </c>
      <c r="AY652" s="213" t="s">
        <v>129</v>
      </c>
    </row>
    <row r="653" spans="1:65" s="14" customFormat="1" ht="11.25">
      <c r="B653" s="214"/>
      <c r="C653" s="215"/>
      <c r="D653" s="199" t="s">
        <v>140</v>
      </c>
      <c r="E653" s="216" t="s">
        <v>1</v>
      </c>
      <c r="F653" s="217" t="s">
        <v>88</v>
      </c>
      <c r="G653" s="215"/>
      <c r="H653" s="218">
        <v>1</v>
      </c>
      <c r="I653" s="219"/>
      <c r="J653" s="215"/>
      <c r="K653" s="215"/>
      <c r="L653" s="220"/>
      <c r="M653" s="221"/>
      <c r="N653" s="222"/>
      <c r="O653" s="222"/>
      <c r="P653" s="222"/>
      <c r="Q653" s="222"/>
      <c r="R653" s="222"/>
      <c r="S653" s="222"/>
      <c r="T653" s="223"/>
      <c r="AT653" s="224" t="s">
        <v>140</v>
      </c>
      <c r="AU653" s="224" t="s">
        <v>90</v>
      </c>
      <c r="AV653" s="14" t="s">
        <v>90</v>
      </c>
      <c r="AW653" s="14" t="s">
        <v>36</v>
      </c>
      <c r="AX653" s="14" t="s">
        <v>80</v>
      </c>
      <c r="AY653" s="224" t="s">
        <v>129</v>
      </c>
    </row>
    <row r="654" spans="1:65" s="15" customFormat="1" ht="11.25">
      <c r="B654" s="225"/>
      <c r="C654" s="226"/>
      <c r="D654" s="199" t="s">
        <v>140</v>
      </c>
      <c r="E654" s="227" t="s">
        <v>1</v>
      </c>
      <c r="F654" s="228" t="s">
        <v>144</v>
      </c>
      <c r="G654" s="226"/>
      <c r="H654" s="229">
        <v>1</v>
      </c>
      <c r="I654" s="230"/>
      <c r="J654" s="226"/>
      <c r="K654" s="226"/>
      <c r="L654" s="231"/>
      <c r="M654" s="232"/>
      <c r="N654" s="233"/>
      <c r="O654" s="233"/>
      <c r="P654" s="233"/>
      <c r="Q654" s="233"/>
      <c r="R654" s="233"/>
      <c r="S654" s="233"/>
      <c r="T654" s="234"/>
      <c r="AT654" s="235" t="s">
        <v>140</v>
      </c>
      <c r="AU654" s="235" t="s">
        <v>90</v>
      </c>
      <c r="AV654" s="15" t="s">
        <v>136</v>
      </c>
      <c r="AW654" s="15" t="s">
        <v>36</v>
      </c>
      <c r="AX654" s="15" t="s">
        <v>88</v>
      </c>
      <c r="AY654" s="235" t="s">
        <v>129</v>
      </c>
    </row>
    <row r="655" spans="1:65" s="2" customFormat="1" ht="24">
      <c r="A655" s="34"/>
      <c r="B655" s="35"/>
      <c r="C655" s="186" t="s">
        <v>520</v>
      </c>
      <c r="D655" s="186" t="s">
        <v>131</v>
      </c>
      <c r="E655" s="187" t="s">
        <v>521</v>
      </c>
      <c r="F655" s="188" t="s">
        <v>522</v>
      </c>
      <c r="G655" s="189" t="s">
        <v>238</v>
      </c>
      <c r="H655" s="190">
        <v>4</v>
      </c>
      <c r="I655" s="191"/>
      <c r="J655" s="192">
        <f>ROUND(I655*H655,2)</f>
        <v>0</v>
      </c>
      <c r="K655" s="188" t="s">
        <v>135</v>
      </c>
      <c r="L655" s="39"/>
      <c r="M655" s="193" t="s">
        <v>1</v>
      </c>
      <c r="N655" s="194" t="s">
        <v>45</v>
      </c>
      <c r="O655" s="71"/>
      <c r="P655" s="195">
        <f>O655*H655</f>
        <v>0</v>
      </c>
      <c r="Q655" s="195">
        <v>3.0100000000000001E-3</v>
      </c>
      <c r="R655" s="195">
        <f>Q655*H655</f>
        <v>1.204E-2</v>
      </c>
      <c r="S655" s="195">
        <v>0</v>
      </c>
      <c r="T655" s="196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97" t="s">
        <v>136</v>
      </c>
      <c r="AT655" s="197" t="s">
        <v>131</v>
      </c>
      <c r="AU655" s="197" t="s">
        <v>90</v>
      </c>
      <c r="AY655" s="17" t="s">
        <v>129</v>
      </c>
      <c r="BE655" s="198">
        <f>IF(N655="základní",J655,0)</f>
        <v>0</v>
      </c>
      <c r="BF655" s="198">
        <f>IF(N655="snížená",J655,0)</f>
        <v>0</v>
      </c>
      <c r="BG655" s="198">
        <f>IF(N655="zákl. přenesená",J655,0)</f>
        <v>0</v>
      </c>
      <c r="BH655" s="198">
        <f>IF(N655="sníž. přenesená",J655,0)</f>
        <v>0</v>
      </c>
      <c r="BI655" s="198">
        <f>IF(N655="nulová",J655,0)</f>
        <v>0</v>
      </c>
      <c r="BJ655" s="17" t="s">
        <v>88</v>
      </c>
      <c r="BK655" s="198">
        <f>ROUND(I655*H655,2)</f>
        <v>0</v>
      </c>
      <c r="BL655" s="17" t="s">
        <v>136</v>
      </c>
      <c r="BM655" s="197" t="s">
        <v>523</v>
      </c>
    </row>
    <row r="656" spans="1:65" s="2" customFormat="1" ht="29.25">
      <c r="A656" s="34"/>
      <c r="B656" s="35"/>
      <c r="C656" s="36"/>
      <c r="D656" s="199" t="s">
        <v>138</v>
      </c>
      <c r="E656" s="36"/>
      <c r="F656" s="200" t="s">
        <v>524</v>
      </c>
      <c r="G656" s="36"/>
      <c r="H656" s="36"/>
      <c r="I656" s="201"/>
      <c r="J656" s="36"/>
      <c r="K656" s="36"/>
      <c r="L656" s="39"/>
      <c r="M656" s="202"/>
      <c r="N656" s="203"/>
      <c r="O656" s="71"/>
      <c r="P656" s="71"/>
      <c r="Q656" s="71"/>
      <c r="R656" s="71"/>
      <c r="S656" s="71"/>
      <c r="T656" s="72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138</v>
      </c>
      <c r="AU656" s="17" t="s">
        <v>90</v>
      </c>
    </row>
    <row r="657" spans="1:65" s="13" customFormat="1" ht="11.25">
      <c r="B657" s="204"/>
      <c r="C657" s="205"/>
      <c r="D657" s="199" t="s">
        <v>140</v>
      </c>
      <c r="E657" s="206" t="s">
        <v>1</v>
      </c>
      <c r="F657" s="207" t="s">
        <v>449</v>
      </c>
      <c r="G657" s="205"/>
      <c r="H657" s="206" t="s">
        <v>1</v>
      </c>
      <c r="I657" s="208"/>
      <c r="J657" s="205"/>
      <c r="K657" s="205"/>
      <c r="L657" s="209"/>
      <c r="M657" s="210"/>
      <c r="N657" s="211"/>
      <c r="O657" s="211"/>
      <c r="P657" s="211"/>
      <c r="Q657" s="211"/>
      <c r="R657" s="211"/>
      <c r="S657" s="211"/>
      <c r="T657" s="212"/>
      <c r="AT657" s="213" t="s">
        <v>140</v>
      </c>
      <c r="AU657" s="213" t="s">
        <v>90</v>
      </c>
      <c r="AV657" s="13" t="s">
        <v>88</v>
      </c>
      <c r="AW657" s="13" t="s">
        <v>36</v>
      </c>
      <c r="AX657" s="13" t="s">
        <v>80</v>
      </c>
      <c r="AY657" s="213" t="s">
        <v>129</v>
      </c>
    </row>
    <row r="658" spans="1:65" s="13" customFormat="1" ht="11.25">
      <c r="B658" s="204"/>
      <c r="C658" s="205"/>
      <c r="D658" s="199" t="s">
        <v>140</v>
      </c>
      <c r="E658" s="206" t="s">
        <v>1</v>
      </c>
      <c r="F658" s="207" t="s">
        <v>226</v>
      </c>
      <c r="G658" s="205"/>
      <c r="H658" s="206" t="s">
        <v>1</v>
      </c>
      <c r="I658" s="208"/>
      <c r="J658" s="205"/>
      <c r="K658" s="205"/>
      <c r="L658" s="209"/>
      <c r="M658" s="210"/>
      <c r="N658" s="211"/>
      <c r="O658" s="211"/>
      <c r="P658" s="211"/>
      <c r="Q658" s="211"/>
      <c r="R658" s="211"/>
      <c r="S658" s="211"/>
      <c r="T658" s="212"/>
      <c r="AT658" s="213" t="s">
        <v>140</v>
      </c>
      <c r="AU658" s="213" t="s">
        <v>90</v>
      </c>
      <c r="AV658" s="13" t="s">
        <v>88</v>
      </c>
      <c r="AW658" s="13" t="s">
        <v>36</v>
      </c>
      <c r="AX658" s="13" t="s">
        <v>80</v>
      </c>
      <c r="AY658" s="213" t="s">
        <v>129</v>
      </c>
    </row>
    <row r="659" spans="1:65" s="14" customFormat="1" ht="11.25">
      <c r="B659" s="214"/>
      <c r="C659" s="215"/>
      <c r="D659" s="199" t="s">
        <v>140</v>
      </c>
      <c r="E659" s="216" t="s">
        <v>1</v>
      </c>
      <c r="F659" s="217" t="s">
        <v>525</v>
      </c>
      <c r="G659" s="215"/>
      <c r="H659" s="218">
        <v>4</v>
      </c>
      <c r="I659" s="219"/>
      <c r="J659" s="215"/>
      <c r="K659" s="215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140</v>
      </c>
      <c r="AU659" s="224" t="s">
        <v>90</v>
      </c>
      <c r="AV659" s="14" t="s">
        <v>90</v>
      </c>
      <c r="AW659" s="14" t="s">
        <v>36</v>
      </c>
      <c r="AX659" s="14" t="s">
        <v>80</v>
      </c>
      <c r="AY659" s="224" t="s">
        <v>129</v>
      </c>
    </row>
    <row r="660" spans="1:65" s="15" customFormat="1" ht="11.25">
      <c r="B660" s="225"/>
      <c r="C660" s="226"/>
      <c r="D660" s="199" t="s">
        <v>140</v>
      </c>
      <c r="E660" s="227" t="s">
        <v>1</v>
      </c>
      <c r="F660" s="228" t="s">
        <v>144</v>
      </c>
      <c r="G660" s="226"/>
      <c r="H660" s="229">
        <v>4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AT660" s="235" t="s">
        <v>140</v>
      </c>
      <c r="AU660" s="235" t="s">
        <v>90</v>
      </c>
      <c r="AV660" s="15" t="s">
        <v>136</v>
      </c>
      <c r="AW660" s="15" t="s">
        <v>36</v>
      </c>
      <c r="AX660" s="15" t="s">
        <v>88</v>
      </c>
      <c r="AY660" s="235" t="s">
        <v>129</v>
      </c>
    </row>
    <row r="661" spans="1:65" s="2" customFormat="1" ht="21.75" customHeight="1">
      <c r="A661" s="34"/>
      <c r="B661" s="35"/>
      <c r="C661" s="236" t="s">
        <v>526</v>
      </c>
      <c r="D661" s="236" t="s">
        <v>332</v>
      </c>
      <c r="E661" s="237" t="s">
        <v>527</v>
      </c>
      <c r="F661" s="238" t="s">
        <v>528</v>
      </c>
      <c r="G661" s="239" t="s">
        <v>238</v>
      </c>
      <c r="H661" s="240">
        <v>1</v>
      </c>
      <c r="I661" s="241"/>
      <c r="J661" s="242">
        <f>ROUND(I661*H661,2)</f>
        <v>0</v>
      </c>
      <c r="K661" s="238" t="s">
        <v>135</v>
      </c>
      <c r="L661" s="243"/>
      <c r="M661" s="244" t="s">
        <v>1</v>
      </c>
      <c r="N661" s="245" t="s">
        <v>45</v>
      </c>
      <c r="O661" s="71"/>
      <c r="P661" s="195">
        <f>O661*H661</f>
        <v>0</v>
      </c>
      <c r="Q661" s="195">
        <v>2.35E-2</v>
      </c>
      <c r="R661" s="195">
        <f>Q661*H661</f>
        <v>2.35E-2</v>
      </c>
      <c r="S661" s="195">
        <v>0</v>
      </c>
      <c r="T661" s="196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97" t="s">
        <v>192</v>
      </c>
      <c r="AT661" s="197" t="s">
        <v>332</v>
      </c>
      <c r="AU661" s="197" t="s">
        <v>90</v>
      </c>
      <c r="AY661" s="17" t="s">
        <v>129</v>
      </c>
      <c r="BE661" s="198">
        <f>IF(N661="základní",J661,0)</f>
        <v>0</v>
      </c>
      <c r="BF661" s="198">
        <f>IF(N661="snížená",J661,0)</f>
        <v>0</v>
      </c>
      <c r="BG661" s="198">
        <f>IF(N661="zákl. přenesená",J661,0)</f>
        <v>0</v>
      </c>
      <c r="BH661" s="198">
        <f>IF(N661="sníž. přenesená",J661,0)</f>
        <v>0</v>
      </c>
      <c r="BI661" s="198">
        <f>IF(N661="nulová",J661,0)</f>
        <v>0</v>
      </c>
      <c r="BJ661" s="17" t="s">
        <v>88</v>
      </c>
      <c r="BK661" s="198">
        <f>ROUND(I661*H661,2)</f>
        <v>0</v>
      </c>
      <c r="BL661" s="17" t="s">
        <v>136</v>
      </c>
      <c r="BM661" s="197" t="s">
        <v>529</v>
      </c>
    </row>
    <row r="662" spans="1:65" s="2" customFormat="1" ht="11.25">
      <c r="A662" s="34"/>
      <c r="B662" s="35"/>
      <c r="C662" s="36"/>
      <c r="D662" s="199" t="s">
        <v>138</v>
      </c>
      <c r="E662" s="36"/>
      <c r="F662" s="200" t="s">
        <v>528</v>
      </c>
      <c r="G662" s="36"/>
      <c r="H662" s="36"/>
      <c r="I662" s="201"/>
      <c r="J662" s="36"/>
      <c r="K662" s="36"/>
      <c r="L662" s="39"/>
      <c r="M662" s="202"/>
      <c r="N662" s="203"/>
      <c r="O662" s="71"/>
      <c r="P662" s="71"/>
      <c r="Q662" s="71"/>
      <c r="R662" s="71"/>
      <c r="S662" s="71"/>
      <c r="T662" s="72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7" t="s">
        <v>138</v>
      </c>
      <c r="AU662" s="17" t="s">
        <v>90</v>
      </c>
    </row>
    <row r="663" spans="1:65" s="13" customFormat="1" ht="11.25">
      <c r="B663" s="204"/>
      <c r="C663" s="205"/>
      <c r="D663" s="199" t="s">
        <v>140</v>
      </c>
      <c r="E663" s="206" t="s">
        <v>1</v>
      </c>
      <c r="F663" s="207" t="s">
        <v>449</v>
      </c>
      <c r="G663" s="205"/>
      <c r="H663" s="206" t="s">
        <v>1</v>
      </c>
      <c r="I663" s="208"/>
      <c r="J663" s="205"/>
      <c r="K663" s="205"/>
      <c r="L663" s="209"/>
      <c r="M663" s="210"/>
      <c r="N663" s="211"/>
      <c r="O663" s="211"/>
      <c r="P663" s="211"/>
      <c r="Q663" s="211"/>
      <c r="R663" s="211"/>
      <c r="S663" s="211"/>
      <c r="T663" s="212"/>
      <c r="AT663" s="213" t="s">
        <v>140</v>
      </c>
      <c r="AU663" s="213" t="s">
        <v>90</v>
      </c>
      <c r="AV663" s="13" t="s">
        <v>88</v>
      </c>
      <c r="AW663" s="13" t="s">
        <v>36</v>
      </c>
      <c r="AX663" s="13" t="s">
        <v>80</v>
      </c>
      <c r="AY663" s="213" t="s">
        <v>129</v>
      </c>
    </row>
    <row r="664" spans="1:65" s="13" customFormat="1" ht="11.25">
      <c r="B664" s="204"/>
      <c r="C664" s="205"/>
      <c r="D664" s="199" t="s">
        <v>140</v>
      </c>
      <c r="E664" s="206" t="s">
        <v>1</v>
      </c>
      <c r="F664" s="207" t="s">
        <v>226</v>
      </c>
      <c r="G664" s="205"/>
      <c r="H664" s="206" t="s">
        <v>1</v>
      </c>
      <c r="I664" s="208"/>
      <c r="J664" s="205"/>
      <c r="K664" s="205"/>
      <c r="L664" s="209"/>
      <c r="M664" s="210"/>
      <c r="N664" s="211"/>
      <c r="O664" s="211"/>
      <c r="P664" s="211"/>
      <c r="Q664" s="211"/>
      <c r="R664" s="211"/>
      <c r="S664" s="211"/>
      <c r="T664" s="212"/>
      <c r="AT664" s="213" t="s">
        <v>140</v>
      </c>
      <c r="AU664" s="213" t="s">
        <v>90</v>
      </c>
      <c r="AV664" s="13" t="s">
        <v>88</v>
      </c>
      <c r="AW664" s="13" t="s">
        <v>36</v>
      </c>
      <c r="AX664" s="13" t="s">
        <v>80</v>
      </c>
      <c r="AY664" s="213" t="s">
        <v>129</v>
      </c>
    </row>
    <row r="665" spans="1:65" s="14" customFormat="1" ht="11.25">
      <c r="B665" s="214"/>
      <c r="C665" s="215"/>
      <c r="D665" s="199" t="s">
        <v>140</v>
      </c>
      <c r="E665" s="216" t="s">
        <v>1</v>
      </c>
      <c r="F665" s="217" t="s">
        <v>88</v>
      </c>
      <c r="G665" s="215"/>
      <c r="H665" s="218">
        <v>1</v>
      </c>
      <c r="I665" s="219"/>
      <c r="J665" s="215"/>
      <c r="K665" s="215"/>
      <c r="L665" s="220"/>
      <c r="M665" s="221"/>
      <c r="N665" s="222"/>
      <c r="O665" s="222"/>
      <c r="P665" s="222"/>
      <c r="Q665" s="222"/>
      <c r="R665" s="222"/>
      <c r="S665" s="222"/>
      <c r="T665" s="223"/>
      <c r="AT665" s="224" t="s">
        <v>140</v>
      </c>
      <c r="AU665" s="224" t="s">
        <v>90</v>
      </c>
      <c r="AV665" s="14" t="s">
        <v>90</v>
      </c>
      <c r="AW665" s="14" t="s">
        <v>36</v>
      </c>
      <c r="AX665" s="14" t="s">
        <v>80</v>
      </c>
      <c r="AY665" s="224" t="s">
        <v>129</v>
      </c>
    </row>
    <row r="666" spans="1:65" s="15" customFormat="1" ht="11.25">
      <c r="B666" s="225"/>
      <c r="C666" s="226"/>
      <c r="D666" s="199" t="s">
        <v>140</v>
      </c>
      <c r="E666" s="227" t="s">
        <v>1</v>
      </c>
      <c r="F666" s="228" t="s">
        <v>144</v>
      </c>
      <c r="G666" s="226"/>
      <c r="H666" s="229">
        <v>1</v>
      </c>
      <c r="I666" s="230"/>
      <c r="J666" s="226"/>
      <c r="K666" s="226"/>
      <c r="L666" s="231"/>
      <c r="M666" s="232"/>
      <c r="N666" s="233"/>
      <c r="O666" s="233"/>
      <c r="P666" s="233"/>
      <c r="Q666" s="233"/>
      <c r="R666" s="233"/>
      <c r="S666" s="233"/>
      <c r="T666" s="234"/>
      <c r="AT666" s="235" t="s">
        <v>140</v>
      </c>
      <c r="AU666" s="235" t="s">
        <v>90</v>
      </c>
      <c r="AV666" s="15" t="s">
        <v>136</v>
      </c>
      <c r="AW666" s="15" t="s">
        <v>36</v>
      </c>
      <c r="AX666" s="15" t="s">
        <v>88</v>
      </c>
      <c r="AY666" s="235" t="s">
        <v>129</v>
      </c>
    </row>
    <row r="667" spans="1:65" s="2" customFormat="1" ht="16.5" customHeight="1">
      <c r="A667" s="34"/>
      <c r="B667" s="35"/>
      <c r="C667" s="236" t="s">
        <v>530</v>
      </c>
      <c r="D667" s="236" t="s">
        <v>332</v>
      </c>
      <c r="E667" s="237" t="s">
        <v>531</v>
      </c>
      <c r="F667" s="238" t="s">
        <v>532</v>
      </c>
      <c r="G667" s="239" t="s">
        <v>238</v>
      </c>
      <c r="H667" s="240">
        <v>1</v>
      </c>
      <c r="I667" s="241"/>
      <c r="J667" s="242">
        <f>ROUND(I667*H667,2)</f>
        <v>0</v>
      </c>
      <c r="K667" s="238" t="s">
        <v>1</v>
      </c>
      <c r="L667" s="243"/>
      <c r="M667" s="244" t="s">
        <v>1</v>
      </c>
      <c r="N667" s="245" t="s">
        <v>45</v>
      </c>
      <c r="O667" s="71"/>
      <c r="P667" s="195">
        <f>O667*H667</f>
        <v>0</v>
      </c>
      <c r="Q667" s="195">
        <v>4.0000000000000001E-3</v>
      </c>
      <c r="R667" s="195">
        <f>Q667*H667</f>
        <v>4.0000000000000001E-3</v>
      </c>
      <c r="S667" s="195">
        <v>0</v>
      </c>
      <c r="T667" s="196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7" t="s">
        <v>192</v>
      </c>
      <c r="AT667" s="197" t="s">
        <v>332</v>
      </c>
      <c r="AU667" s="197" t="s">
        <v>90</v>
      </c>
      <c r="AY667" s="17" t="s">
        <v>129</v>
      </c>
      <c r="BE667" s="198">
        <f>IF(N667="základní",J667,0)</f>
        <v>0</v>
      </c>
      <c r="BF667" s="198">
        <f>IF(N667="snížená",J667,0)</f>
        <v>0</v>
      </c>
      <c r="BG667" s="198">
        <f>IF(N667="zákl. přenesená",J667,0)</f>
        <v>0</v>
      </c>
      <c r="BH667" s="198">
        <f>IF(N667="sníž. přenesená",J667,0)</f>
        <v>0</v>
      </c>
      <c r="BI667" s="198">
        <f>IF(N667="nulová",J667,0)</f>
        <v>0</v>
      </c>
      <c r="BJ667" s="17" t="s">
        <v>88</v>
      </c>
      <c r="BK667" s="198">
        <f>ROUND(I667*H667,2)</f>
        <v>0</v>
      </c>
      <c r="BL667" s="17" t="s">
        <v>136</v>
      </c>
      <c r="BM667" s="197" t="s">
        <v>533</v>
      </c>
    </row>
    <row r="668" spans="1:65" s="2" customFormat="1" ht="11.25">
      <c r="A668" s="34"/>
      <c r="B668" s="35"/>
      <c r="C668" s="36"/>
      <c r="D668" s="199" t="s">
        <v>138</v>
      </c>
      <c r="E668" s="36"/>
      <c r="F668" s="200" t="s">
        <v>532</v>
      </c>
      <c r="G668" s="36"/>
      <c r="H668" s="36"/>
      <c r="I668" s="201"/>
      <c r="J668" s="36"/>
      <c r="K668" s="36"/>
      <c r="L668" s="39"/>
      <c r="M668" s="202"/>
      <c r="N668" s="203"/>
      <c r="O668" s="71"/>
      <c r="P668" s="71"/>
      <c r="Q668" s="71"/>
      <c r="R668" s="71"/>
      <c r="S668" s="71"/>
      <c r="T668" s="72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138</v>
      </c>
      <c r="AU668" s="17" t="s">
        <v>90</v>
      </c>
    </row>
    <row r="669" spans="1:65" s="13" customFormat="1" ht="11.25">
      <c r="B669" s="204"/>
      <c r="C669" s="205"/>
      <c r="D669" s="199" t="s">
        <v>140</v>
      </c>
      <c r="E669" s="206" t="s">
        <v>1</v>
      </c>
      <c r="F669" s="207" t="s">
        <v>449</v>
      </c>
      <c r="G669" s="205"/>
      <c r="H669" s="206" t="s">
        <v>1</v>
      </c>
      <c r="I669" s="208"/>
      <c r="J669" s="205"/>
      <c r="K669" s="205"/>
      <c r="L669" s="209"/>
      <c r="M669" s="210"/>
      <c r="N669" s="211"/>
      <c r="O669" s="211"/>
      <c r="P669" s="211"/>
      <c r="Q669" s="211"/>
      <c r="R669" s="211"/>
      <c r="S669" s="211"/>
      <c r="T669" s="212"/>
      <c r="AT669" s="213" t="s">
        <v>140</v>
      </c>
      <c r="AU669" s="213" t="s">
        <v>90</v>
      </c>
      <c r="AV669" s="13" t="s">
        <v>88</v>
      </c>
      <c r="AW669" s="13" t="s">
        <v>36</v>
      </c>
      <c r="AX669" s="13" t="s">
        <v>80</v>
      </c>
      <c r="AY669" s="213" t="s">
        <v>129</v>
      </c>
    </row>
    <row r="670" spans="1:65" s="13" customFormat="1" ht="11.25">
      <c r="B670" s="204"/>
      <c r="C670" s="205"/>
      <c r="D670" s="199" t="s">
        <v>140</v>
      </c>
      <c r="E670" s="206" t="s">
        <v>1</v>
      </c>
      <c r="F670" s="207" t="s">
        <v>226</v>
      </c>
      <c r="G670" s="205"/>
      <c r="H670" s="206" t="s">
        <v>1</v>
      </c>
      <c r="I670" s="208"/>
      <c r="J670" s="205"/>
      <c r="K670" s="205"/>
      <c r="L670" s="209"/>
      <c r="M670" s="210"/>
      <c r="N670" s="211"/>
      <c r="O670" s="211"/>
      <c r="P670" s="211"/>
      <c r="Q670" s="211"/>
      <c r="R670" s="211"/>
      <c r="S670" s="211"/>
      <c r="T670" s="212"/>
      <c r="AT670" s="213" t="s">
        <v>140</v>
      </c>
      <c r="AU670" s="213" t="s">
        <v>90</v>
      </c>
      <c r="AV670" s="13" t="s">
        <v>88</v>
      </c>
      <c r="AW670" s="13" t="s">
        <v>36</v>
      </c>
      <c r="AX670" s="13" t="s">
        <v>80</v>
      </c>
      <c r="AY670" s="213" t="s">
        <v>129</v>
      </c>
    </row>
    <row r="671" spans="1:65" s="14" customFormat="1" ht="11.25">
      <c r="B671" s="214"/>
      <c r="C671" s="215"/>
      <c r="D671" s="199" t="s">
        <v>140</v>
      </c>
      <c r="E671" s="216" t="s">
        <v>1</v>
      </c>
      <c r="F671" s="217" t="s">
        <v>88</v>
      </c>
      <c r="G671" s="215"/>
      <c r="H671" s="218">
        <v>1</v>
      </c>
      <c r="I671" s="219"/>
      <c r="J671" s="215"/>
      <c r="K671" s="215"/>
      <c r="L671" s="220"/>
      <c r="M671" s="221"/>
      <c r="N671" s="222"/>
      <c r="O671" s="222"/>
      <c r="P671" s="222"/>
      <c r="Q671" s="222"/>
      <c r="R671" s="222"/>
      <c r="S671" s="222"/>
      <c r="T671" s="223"/>
      <c r="AT671" s="224" t="s">
        <v>140</v>
      </c>
      <c r="AU671" s="224" t="s">
        <v>90</v>
      </c>
      <c r="AV671" s="14" t="s">
        <v>90</v>
      </c>
      <c r="AW671" s="14" t="s">
        <v>36</v>
      </c>
      <c r="AX671" s="14" t="s">
        <v>80</v>
      </c>
      <c r="AY671" s="224" t="s">
        <v>129</v>
      </c>
    </row>
    <row r="672" spans="1:65" s="15" customFormat="1" ht="11.25">
      <c r="B672" s="225"/>
      <c r="C672" s="226"/>
      <c r="D672" s="199" t="s">
        <v>140</v>
      </c>
      <c r="E672" s="227" t="s">
        <v>1</v>
      </c>
      <c r="F672" s="228" t="s">
        <v>144</v>
      </c>
      <c r="G672" s="226"/>
      <c r="H672" s="229">
        <v>1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AT672" s="235" t="s">
        <v>140</v>
      </c>
      <c r="AU672" s="235" t="s">
        <v>90</v>
      </c>
      <c r="AV672" s="15" t="s">
        <v>136</v>
      </c>
      <c r="AW672" s="15" t="s">
        <v>36</v>
      </c>
      <c r="AX672" s="15" t="s">
        <v>88</v>
      </c>
      <c r="AY672" s="235" t="s">
        <v>129</v>
      </c>
    </row>
    <row r="673" spans="1:65" s="2" customFormat="1" ht="24.2" customHeight="1">
      <c r="A673" s="34"/>
      <c r="B673" s="35"/>
      <c r="C673" s="236" t="s">
        <v>534</v>
      </c>
      <c r="D673" s="236" t="s">
        <v>332</v>
      </c>
      <c r="E673" s="237" t="s">
        <v>535</v>
      </c>
      <c r="F673" s="238" t="s">
        <v>536</v>
      </c>
      <c r="G673" s="239" t="s">
        <v>238</v>
      </c>
      <c r="H673" s="240">
        <v>1</v>
      </c>
      <c r="I673" s="241"/>
      <c r="J673" s="242">
        <f>ROUND(I673*H673,2)</f>
        <v>0</v>
      </c>
      <c r="K673" s="238" t="s">
        <v>1</v>
      </c>
      <c r="L673" s="243"/>
      <c r="M673" s="244" t="s">
        <v>1</v>
      </c>
      <c r="N673" s="245" t="s">
        <v>45</v>
      </c>
      <c r="O673" s="71"/>
      <c r="P673" s="195">
        <f>O673*H673</f>
        <v>0</v>
      </c>
      <c r="Q673" s="195">
        <v>4.4999999999999998E-2</v>
      </c>
      <c r="R673" s="195">
        <f>Q673*H673</f>
        <v>4.4999999999999998E-2</v>
      </c>
      <c r="S673" s="195">
        <v>0</v>
      </c>
      <c r="T673" s="196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7" t="s">
        <v>192</v>
      </c>
      <c r="AT673" s="197" t="s">
        <v>332</v>
      </c>
      <c r="AU673" s="197" t="s">
        <v>90</v>
      </c>
      <c r="AY673" s="17" t="s">
        <v>129</v>
      </c>
      <c r="BE673" s="198">
        <f>IF(N673="základní",J673,0)</f>
        <v>0</v>
      </c>
      <c r="BF673" s="198">
        <f>IF(N673="snížená",J673,0)</f>
        <v>0</v>
      </c>
      <c r="BG673" s="198">
        <f>IF(N673="zákl. přenesená",J673,0)</f>
        <v>0</v>
      </c>
      <c r="BH673" s="198">
        <f>IF(N673="sníž. přenesená",J673,0)</f>
        <v>0</v>
      </c>
      <c r="BI673" s="198">
        <f>IF(N673="nulová",J673,0)</f>
        <v>0</v>
      </c>
      <c r="BJ673" s="17" t="s">
        <v>88</v>
      </c>
      <c r="BK673" s="198">
        <f>ROUND(I673*H673,2)</f>
        <v>0</v>
      </c>
      <c r="BL673" s="17" t="s">
        <v>136</v>
      </c>
      <c r="BM673" s="197" t="s">
        <v>537</v>
      </c>
    </row>
    <row r="674" spans="1:65" s="2" customFormat="1" ht="11.25">
      <c r="A674" s="34"/>
      <c r="B674" s="35"/>
      <c r="C674" s="36"/>
      <c r="D674" s="199" t="s">
        <v>138</v>
      </c>
      <c r="E674" s="36"/>
      <c r="F674" s="200" t="s">
        <v>536</v>
      </c>
      <c r="G674" s="36"/>
      <c r="H674" s="36"/>
      <c r="I674" s="201"/>
      <c r="J674" s="36"/>
      <c r="K674" s="36"/>
      <c r="L674" s="39"/>
      <c r="M674" s="202"/>
      <c r="N674" s="203"/>
      <c r="O674" s="71"/>
      <c r="P674" s="71"/>
      <c r="Q674" s="71"/>
      <c r="R674" s="71"/>
      <c r="S674" s="71"/>
      <c r="T674" s="72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7" t="s">
        <v>138</v>
      </c>
      <c r="AU674" s="17" t="s">
        <v>90</v>
      </c>
    </row>
    <row r="675" spans="1:65" s="13" customFormat="1" ht="11.25">
      <c r="B675" s="204"/>
      <c r="C675" s="205"/>
      <c r="D675" s="199" t="s">
        <v>140</v>
      </c>
      <c r="E675" s="206" t="s">
        <v>1</v>
      </c>
      <c r="F675" s="207" t="s">
        <v>449</v>
      </c>
      <c r="G675" s="205"/>
      <c r="H675" s="206" t="s">
        <v>1</v>
      </c>
      <c r="I675" s="208"/>
      <c r="J675" s="205"/>
      <c r="K675" s="205"/>
      <c r="L675" s="209"/>
      <c r="M675" s="210"/>
      <c r="N675" s="211"/>
      <c r="O675" s="211"/>
      <c r="P675" s="211"/>
      <c r="Q675" s="211"/>
      <c r="R675" s="211"/>
      <c r="S675" s="211"/>
      <c r="T675" s="212"/>
      <c r="AT675" s="213" t="s">
        <v>140</v>
      </c>
      <c r="AU675" s="213" t="s">
        <v>90</v>
      </c>
      <c r="AV675" s="13" t="s">
        <v>88</v>
      </c>
      <c r="AW675" s="13" t="s">
        <v>36</v>
      </c>
      <c r="AX675" s="13" t="s">
        <v>80</v>
      </c>
      <c r="AY675" s="213" t="s">
        <v>129</v>
      </c>
    </row>
    <row r="676" spans="1:65" s="13" customFormat="1" ht="11.25">
      <c r="B676" s="204"/>
      <c r="C676" s="205"/>
      <c r="D676" s="199" t="s">
        <v>140</v>
      </c>
      <c r="E676" s="206" t="s">
        <v>1</v>
      </c>
      <c r="F676" s="207" t="s">
        <v>226</v>
      </c>
      <c r="G676" s="205"/>
      <c r="H676" s="206" t="s">
        <v>1</v>
      </c>
      <c r="I676" s="208"/>
      <c r="J676" s="205"/>
      <c r="K676" s="205"/>
      <c r="L676" s="209"/>
      <c r="M676" s="210"/>
      <c r="N676" s="211"/>
      <c r="O676" s="211"/>
      <c r="P676" s="211"/>
      <c r="Q676" s="211"/>
      <c r="R676" s="211"/>
      <c r="S676" s="211"/>
      <c r="T676" s="212"/>
      <c r="AT676" s="213" t="s">
        <v>140</v>
      </c>
      <c r="AU676" s="213" t="s">
        <v>90</v>
      </c>
      <c r="AV676" s="13" t="s">
        <v>88</v>
      </c>
      <c r="AW676" s="13" t="s">
        <v>36</v>
      </c>
      <c r="AX676" s="13" t="s">
        <v>80</v>
      </c>
      <c r="AY676" s="213" t="s">
        <v>129</v>
      </c>
    </row>
    <row r="677" spans="1:65" s="14" customFormat="1" ht="11.25">
      <c r="B677" s="214"/>
      <c r="C677" s="215"/>
      <c r="D677" s="199" t="s">
        <v>140</v>
      </c>
      <c r="E677" s="216" t="s">
        <v>1</v>
      </c>
      <c r="F677" s="217" t="s">
        <v>88</v>
      </c>
      <c r="G677" s="215"/>
      <c r="H677" s="218">
        <v>1</v>
      </c>
      <c r="I677" s="219"/>
      <c r="J677" s="215"/>
      <c r="K677" s="215"/>
      <c r="L677" s="220"/>
      <c r="M677" s="221"/>
      <c r="N677" s="222"/>
      <c r="O677" s="222"/>
      <c r="P677" s="222"/>
      <c r="Q677" s="222"/>
      <c r="R677" s="222"/>
      <c r="S677" s="222"/>
      <c r="T677" s="223"/>
      <c r="AT677" s="224" t="s">
        <v>140</v>
      </c>
      <c r="AU677" s="224" t="s">
        <v>90</v>
      </c>
      <c r="AV677" s="14" t="s">
        <v>90</v>
      </c>
      <c r="AW677" s="14" t="s">
        <v>36</v>
      </c>
      <c r="AX677" s="14" t="s">
        <v>80</v>
      </c>
      <c r="AY677" s="224" t="s">
        <v>129</v>
      </c>
    </row>
    <row r="678" spans="1:65" s="15" customFormat="1" ht="11.25">
      <c r="B678" s="225"/>
      <c r="C678" s="226"/>
      <c r="D678" s="199" t="s">
        <v>140</v>
      </c>
      <c r="E678" s="227" t="s">
        <v>1</v>
      </c>
      <c r="F678" s="228" t="s">
        <v>144</v>
      </c>
      <c r="G678" s="226"/>
      <c r="H678" s="229">
        <v>1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AT678" s="235" t="s">
        <v>140</v>
      </c>
      <c r="AU678" s="235" t="s">
        <v>90</v>
      </c>
      <c r="AV678" s="15" t="s">
        <v>136</v>
      </c>
      <c r="AW678" s="15" t="s">
        <v>36</v>
      </c>
      <c r="AX678" s="15" t="s">
        <v>88</v>
      </c>
      <c r="AY678" s="235" t="s">
        <v>129</v>
      </c>
    </row>
    <row r="679" spans="1:65" s="2" customFormat="1" ht="24.2" customHeight="1">
      <c r="A679" s="34"/>
      <c r="B679" s="35"/>
      <c r="C679" s="236" t="s">
        <v>538</v>
      </c>
      <c r="D679" s="236" t="s">
        <v>332</v>
      </c>
      <c r="E679" s="237" t="s">
        <v>539</v>
      </c>
      <c r="F679" s="238" t="s">
        <v>540</v>
      </c>
      <c r="G679" s="239" t="s">
        <v>238</v>
      </c>
      <c r="H679" s="240">
        <v>1</v>
      </c>
      <c r="I679" s="241"/>
      <c r="J679" s="242">
        <f>ROUND(I679*H679,2)</f>
        <v>0</v>
      </c>
      <c r="K679" s="238" t="s">
        <v>1</v>
      </c>
      <c r="L679" s="243"/>
      <c r="M679" s="244" t="s">
        <v>1</v>
      </c>
      <c r="N679" s="245" t="s">
        <v>45</v>
      </c>
      <c r="O679" s="71"/>
      <c r="P679" s="195">
        <f>O679*H679</f>
        <v>0</v>
      </c>
      <c r="Q679" s="195">
        <v>3.1399999999999997E-2</v>
      </c>
      <c r="R679" s="195">
        <f>Q679*H679</f>
        <v>3.1399999999999997E-2</v>
      </c>
      <c r="S679" s="195">
        <v>0</v>
      </c>
      <c r="T679" s="196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7" t="s">
        <v>192</v>
      </c>
      <c r="AT679" s="197" t="s">
        <v>332</v>
      </c>
      <c r="AU679" s="197" t="s">
        <v>90</v>
      </c>
      <c r="AY679" s="17" t="s">
        <v>129</v>
      </c>
      <c r="BE679" s="198">
        <f>IF(N679="základní",J679,0)</f>
        <v>0</v>
      </c>
      <c r="BF679" s="198">
        <f>IF(N679="snížená",J679,0)</f>
        <v>0</v>
      </c>
      <c r="BG679" s="198">
        <f>IF(N679="zákl. přenesená",J679,0)</f>
        <v>0</v>
      </c>
      <c r="BH679" s="198">
        <f>IF(N679="sníž. přenesená",J679,0)</f>
        <v>0</v>
      </c>
      <c r="BI679" s="198">
        <f>IF(N679="nulová",J679,0)</f>
        <v>0</v>
      </c>
      <c r="BJ679" s="17" t="s">
        <v>88</v>
      </c>
      <c r="BK679" s="198">
        <f>ROUND(I679*H679,2)</f>
        <v>0</v>
      </c>
      <c r="BL679" s="17" t="s">
        <v>136</v>
      </c>
      <c r="BM679" s="197" t="s">
        <v>541</v>
      </c>
    </row>
    <row r="680" spans="1:65" s="2" customFormat="1" ht="11.25">
      <c r="A680" s="34"/>
      <c r="B680" s="35"/>
      <c r="C680" s="36"/>
      <c r="D680" s="199" t="s">
        <v>138</v>
      </c>
      <c r="E680" s="36"/>
      <c r="F680" s="200" t="s">
        <v>540</v>
      </c>
      <c r="G680" s="36"/>
      <c r="H680" s="36"/>
      <c r="I680" s="201"/>
      <c r="J680" s="36"/>
      <c r="K680" s="36"/>
      <c r="L680" s="39"/>
      <c r="M680" s="202"/>
      <c r="N680" s="203"/>
      <c r="O680" s="71"/>
      <c r="P680" s="71"/>
      <c r="Q680" s="71"/>
      <c r="R680" s="71"/>
      <c r="S680" s="71"/>
      <c r="T680" s="72"/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T680" s="17" t="s">
        <v>138</v>
      </c>
      <c r="AU680" s="17" t="s">
        <v>90</v>
      </c>
    </row>
    <row r="681" spans="1:65" s="13" customFormat="1" ht="11.25">
      <c r="B681" s="204"/>
      <c r="C681" s="205"/>
      <c r="D681" s="199" t="s">
        <v>140</v>
      </c>
      <c r="E681" s="206" t="s">
        <v>1</v>
      </c>
      <c r="F681" s="207" t="s">
        <v>449</v>
      </c>
      <c r="G681" s="205"/>
      <c r="H681" s="206" t="s">
        <v>1</v>
      </c>
      <c r="I681" s="208"/>
      <c r="J681" s="205"/>
      <c r="K681" s="205"/>
      <c r="L681" s="209"/>
      <c r="M681" s="210"/>
      <c r="N681" s="211"/>
      <c r="O681" s="211"/>
      <c r="P681" s="211"/>
      <c r="Q681" s="211"/>
      <c r="R681" s="211"/>
      <c r="S681" s="211"/>
      <c r="T681" s="212"/>
      <c r="AT681" s="213" t="s">
        <v>140</v>
      </c>
      <c r="AU681" s="213" t="s">
        <v>90</v>
      </c>
      <c r="AV681" s="13" t="s">
        <v>88</v>
      </c>
      <c r="AW681" s="13" t="s">
        <v>36</v>
      </c>
      <c r="AX681" s="13" t="s">
        <v>80</v>
      </c>
      <c r="AY681" s="213" t="s">
        <v>129</v>
      </c>
    </row>
    <row r="682" spans="1:65" s="13" customFormat="1" ht="11.25">
      <c r="B682" s="204"/>
      <c r="C682" s="205"/>
      <c r="D682" s="199" t="s">
        <v>140</v>
      </c>
      <c r="E682" s="206" t="s">
        <v>1</v>
      </c>
      <c r="F682" s="207" t="s">
        <v>226</v>
      </c>
      <c r="G682" s="205"/>
      <c r="H682" s="206" t="s">
        <v>1</v>
      </c>
      <c r="I682" s="208"/>
      <c r="J682" s="205"/>
      <c r="K682" s="205"/>
      <c r="L682" s="209"/>
      <c r="M682" s="210"/>
      <c r="N682" s="211"/>
      <c r="O682" s="211"/>
      <c r="P682" s="211"/>
      <c r="Q682" s="211"/>
      <c r="R682" s="211"/>
      <c r="S682" s="211"/>
      <c r="T682" s="212"/>
      <c r="AT682" s="213" t="s">
        <v>140</v>
      </c>
      <c r="AU682" s="213" t="s">
        <v>90</v>
      </c>
      <c r="AV682" s="13" t="s">
        <v>88</v>
      </c>
      <c r="AW682" s="13" t="s">
        <v>36</v>
      </c>
      <c r="AX682" s="13" t="s">
        <v>80</v>
      </c>
      <c r="AY682" s="213" t="s">
        <v>129</v>
      </c>
    </row>
    <row r="683" spans="1:65" s="14" customFormat="1" ht="11.25">
      <c r="B683" s="214"/>
      <c r="C683" s="215"/>
      <c r="D683" s="199" t="s">
        <v>140</v>
      </c>
      <c r="E683" s="216" t="s">
        <v>1</v>
      </c>
      <c r="F683" s="217" t="s">
        <v>88</v>
      </c>
      <c r="G683" s="215"/>
      <c r="H683" s="218">
        <v>1</v>
      </c>
      <c r="I683" s="219"/>
      <c r="J683" s="215"/>
      <c r="K683" s="215"/>
      <c r="L683" s="220"/>
      <c r="M683" s="221"/>
      <c r="N683" s="222"/>
      <c r="O683" s="222"/>
      <c r="P683" s="222"/>
      <c r="Q683" s="222"/>
      <c r="R683" s="222"/>
      <c r="S683" s="222"/>
      <c r="T683" s="223"/>
      <c r="AT683" s="224" t="s">
        <v>140</v>
      </c>
      <c r="AU683" s="224" t="s">
        <v>90</v>
      </c>
      <c r="AV683" s="14" t="s">
        <v>90</v>
      </c>
      <c r="AW683" s="14" t="s">
        <v>36</v>
      </c>
      <c r="AX683" s="14" t="s">
        <v>80</v>
      </c>
      <c r="AY683" s="224" t="s">
        <v>129</v>
      </c>
    </row>
    <row r="684" spans="1:65" s="15" customFormat="1" ht="11.25">
      <c r="B684" s="225"/>
      <c r="C684" s="226"/>
      <c r="D684" s="199" t="s">
        <v>140</v>
      </c>
      <c r="E684" s="227" t="s">
        <v>1</v>
      </c>
      <c r="F684" s="228" t="s">
        <v>144</v>
      </c>
      <c r="G684" s="226"/>
      <c r="H684" s="229">
        <v>1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AT684" s="235" t="s">
        <v>140</v>
      </c>
      <c r="AU684" s="235" t="s">
        <v>90</v>
      </c>
      <c r="AV684" s="15" t="s">
        <v>136</v>
      </c>
      <c r="AW684" s="15" t="s">
        <v>36</v>
      </c>
      <c r="AX684" s="15" t="s">
        <v>88</v>
      </c>
      <c r="AY684" s="235" t="s">
        <v>129</v>
      </c>
    </row>
    <row r="685" spans="1:65" s="2" customFormat="1" ht="24">
      <c r="A685" s="34"/>
      <c r="B685" s="35"/>
      <c r="C685" s="186" t="s">
        <v>542</v>
      </c>
      <c r="D685" s="186" t="s">
        <v>131</v>
      </c>
      <c r="E685" s="187" t="s">
        <v>543</v>
      </c>
      <c r="F685" s="188" t="s">
        <v>544</v>
      </c>
      <c r="G685" s="189" t="s">
        <v>238</v>
      </c>
      <c r="H685" s="190">
        <v>2</v>
      </c>
      <c r="I685" s="191"/>
      <c r="J685" s="192">
        <f>ROUND(I685*H685,2)</f>
        <v>0</v>
      </c>
      <c r="K685" s="188" t="s">
        <v>135</v>
      </c>
      <c r="L685" s="39"/>
      <c r="M685" s="193" t="s">
        <v>1</v>
      </c>
      <c r="N685" s="194" t="s">
        <v>45</v>
      </c>
      <c r="O685" s="71"/>
      <c r="P685" s="195">
        <f>O685*H685</f>
        <v>0</v>
      </c>
      <c r="Q685" s="195">
        <v>4.4999999999999997E-3</v>
      </c>
      <c r="R685" s="195">
        <f>Q685*H685</f>
        <v>8.9999999999999993E-3</v>
      </c>
      <c r="S685" s="195">
        <v>0</v>
      </c>
      <c r="T685" s="196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7" t="s">
        <v>136</v>
      </c>
      <c r="AT685" s="197" t="s">
        <v>131</v>
      </c>
      <c r="AU685" s="197" t="s">
        <v>90</v>
      </c>
      <c r="AY685" s="17" t="s">
        <v>129</v>
      </c>
      <c r="BE685" s="198">
        <f>IF(N685="základní",J685,0)</f>
        <v>0</v>
      </c>
      <c r="BF685" s="198">
        <f>IF(N685="snížená",J685,0)</f>
        <v>0</v>
      </c>
      <c r="BG685" s="198">
        <f>IF(N685="zákl. přenesená",J685,0)</f>
        <v>0</v>
      </c>
      <c r="BH685" s="198">
        <f>IF(N685="sníž. přenesená",J685,0)</f>
        <v>0</v>
      </c>
      <c r="BI685" s="198">
        <f>IF(N685="nulová",J685,0)</f>
        <v>0</v>
      </c>
      <c r="BJ685" s="17" t="s">
        <v>88</v>
      </c>
      <c r="BK685" s="198">
        <f>ROUND(I685*H685,2)</f>
        <v>0</v>
      </c>
      <c r="BL685" s="17" t="s">
        <v>136</v>
      </c>
      <c r="BM685" s="197" t="s">
        <v>545</v>
      </c>
    </row>
    <row r="686" spans="1:65" s="2" customFormat="1" ht="29.25">
      <c r="A686" s="34"/>
      <c r="B686" s="35"/>
      <c r="C686" s="36"/>
      <c r="D686" s="199" t="s">
        <v>138</v>
      </c>
      <c r="E686" s="36"/>
      <c r="F686" s="200" t="s">
        <v>546</v>
      </c>
      <c r="G686" s="36"/>
      <c r="H686" s="36"/>
      <c r="I686" s="201"/>
      <c r="J686" s="36"/>
      <c r="K686" s="36"/>
      <c r="L686" s="39"/>
      <c r="M686" s="202"/>
      <c r="N686" s="203"/>
      <c r="O686" s="71"/>
      <c r="P686" s="71"/>
      <c r="Q686" s="71"/>
      <c r="R686" s="71"/>
      <c r="S686" s="71"/>
      <c r="T686" s="72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138</v>
      </c>
      <c r="AU686" s="17" t="s">
        <v>90</v>
      </c>
    </row>
    <row r="687" spans="1:65" s="13" customFormat="1" ht="11.25">
      <c r="B687" s="204"/>
      <c r="C687" s="205"/>
      <c r="D687" s="199" t="s">
        <v>140</v>
      </c>
      <c r="E687" s="206" t="s">
        <v>1</v>
      </c>
      <c r="F687" s="207" t="s">
        <v>449</v>
      </c>
      <c r="G687" s="205"/>
      <c r="H687" s="206" t="s">
        <v>1</v>
      </c>
      <c r="I687" s="208"/>
      <c r="J687" s="205"/>
      <c r="K687" s="205"/>
      <c r="L687" s="209"/>
      <c r="M687" s="210"/>
      <c r="N687" s="211"/>
      <c r="O687" s="211"/>
      <c r="P687" s="211"/>
      <c r="Q687" s="211"/>
      <c r="R687" s="211"/>
      <c r="S687" s="211"/>
      <c r="T687" s="212"/>
      <c r="AT687" s="213" t="s">
        <v>140</v>
      </c>
      <c r="AU687" s="213" t="s">
        <v>90</v>
      </c>
      <c r="AV687" s="13" t="s">
        <v>88</v>
      </c>
      <c r="AW687" s="13" t="s">
        <v>36</v>
      </c>
      <c r="AX687" s="13" t="s">
        <v>80</v>
      </c>
      <c r="AY687" s="213" t="s">
        <v>129</v>
      </c>
    </row>
    <row r="688" spans="1:65" s="13" customFormat="1" ht="11.25">
      <c r="B688" s="204"/>
      <c r="C688" s="205"/>
      <c r="D688" s="199" t="s">
        <v>140</v>
      </c>
      <c r="E688" s="206" t="s">
        <v>1</v>
      </c>
      <c r="F688" s="207" t="s">
        <v>226</v>
      </c>
      <c r="G688" s="205"/>
      <c r="H688" s="206" t="s">
        <v>1</v>
      </c>
      <c r="I688" s="208"/>
      <c r="J688" s="205"/>
      <c r="K688" s="205"/>
      <c r="L688" s="209"/>
      <c r="M688" s="210"/>
      <c r="N688" s="211"/>
      <c r="O688" s="211"/>
      <c r="P688" s="211"/>
      <c r="Q688" s="211"/>
      <c r="R688" s="211"/>
      <c r="S688" s="211"/>
      <c r="T688" s="212"/>
      <c r="AT688" s="213" t="s">
        <v>140</v>
      </c>
      <c r="AU688" s="213" t="s">
        <v>90</v>
      </c>
      <c r="AV688" s="13" t="s">
        <v>88</v>
      </c>
      <c r="AW688" s="13" t="s">
        <v>36</v>
      </c>
      <c r="AX688" s="13" t="s">
        <v>80</v>
      </c>
      <c r="AY688" s="213" t="s">
        <v>129</v>
      </c>
    </row>
    <row r="689" spans="1:65" s="14" customFormat="1" ht="11.25">
      <c r="B689" s="214"/>
      <c r="C689" s="215"/>
      <c r="D689" s="199" t="s">
        <v>140</v>
      </c>
      <c r="E689" s="216" t="s">
        <v>1</v>
      </c>
      <c r="F689" s="217" t="s">
        <v>474</v>
      </c>
      <c r="G689" s="215"/>
      <c r="H689" s="218">
        <v>2</v>
      </c>
      <c r="I689" s="219"/>
      <c r="J689" s="215"/>
      <c r="K689" s="215"/>
      <c r="L689" s="220"/>
      <c r="M689" s="221"/>
      <c r="N689" s="222"/>
      <c r="O689" s="222"/>
      <c r="P689" s="222"/>
      <c r="Q689" s="222"/>
      <c r="R689" s="222"/>
      <c r="S689" s="222"/>
      <c r="T689" s="223"/>
      <c r="AT689" s="224" t="s">
        <v>140</v>
      </c>
      <c r="AU689" s="224" t="s">
        <v>90</v>
      </c>
      <c r="AV689" s="14" t="s">
        <v>90</v>
      </c>
      <c r="AW689" s="14" t="s">
        <v>36</v>
      </c>
      <c r="AX689" s="14" t="s">
        <v>80</v>
      </c>
      <c r="AY689" s="224" t="s">
        <v>129</v>
      </c>
    </row>
    <row r="690" spans="1:65" s="15" customFormat="1" ht="11.25">
      <c r="B690" s="225"/>
      <c r="C690" s="226"/>
      <c r="D690" s="199" t="s">
        <v>140</v>
      </c>
      <c r="E690" s="227" t="s">
        <v>1</v>
      </c>
      <c r="F690" s="228" t="s">
        <v>144</v>
      </c>
      <c r="G690" s="226"/>
      <c r="H690" s="229">
        <v>2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AT690" s="235" t="s">
        <v>140</v>
      </c>
      <c r="AU690" s="235" t="s">
        <v>90</v>
      </c>
      <c r="AV690" s="15" t="s">
        <v>136</v>
      </c>
      <c r="AW690" s="15" t="s">
        <v>36</v>
      </c>
      <c r="AX690" s="15" t="s">
        <v>88</v>
      </c>
      <c r="AY690" s="235" t="s">
        <v>129</v>
      </c>
    </row>
    <row r="691" spans="1:65" s="2" customFormat="1" ht="24">
      <c r="A691" s="34"/>
      <c r="B691" s="35"/>
      <c r="C691" s="236" t="s">
        <v>547</v>
      </c>
      <c r="D691" s="236" t="s">
        <v>332</v>
      </c>
      <c r="E691" s="237" t="s">
        <v>548</v>
      </c>
      <c r="F691" s="238" t="s">
        <v>549</v>
      </c>
      <c r="G691" s="239" t="s">
        <v>238</v>
      </c>
      <c r="H691" s="240">
        <v>1</v>
      </c>
      <c r="I691" s="241"/>
      <c r="J691" s="242">
        <f>ROUND(I691*H691,2)</f>
        <v>0</v>
      </c>
      <c r="K691" s="238" t="s">
        <v>135</v>
      </c>
      <c r="L691" s="243"/>
      <c r="M691" s="244" t="s">
        <v>1</v>
      </c>
      <c r="N691" s="245" t="s">
        <v>45</v>
      </c>
      <c r="O691" s="71"/>
      <c r="P691" s="195">
        <f>O691*H691</f>
        <v>0</v>
      </c>
      <c r="Q691" s="195">
        <v>0.05</v>
      </c>
      <c r="R691" s="195">
        <f>Q691*H691</f>
        <v>0.05</v>
      </c>
      <c r="S691" s="195">
        <v>0</v>
      </c>
      <c r="T691" s="196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7" t="s">
        <v>192</v>
      </c>
      <c r="AT691" s="197" t="s">
        <v>332</v>
      </c>
      <c r="AU691" s="197" t="s">
        <v>90</v>
      </c>
      <c r="AY691" s="17" t="s">
        <v>129</v>
      </c>
      <c r="BE691" s="198">
        <f>IF(N691="základní",J691,0)</f>
        <v>0</v>
      </c>
      <c r="BF691" s="198">
        <f>IF(N691="snížená",J691,0)</f>
        <v>0</v>
      </c>
      <c r="BG691" s="198">
        <f>IF(N691="zákl. přenesená",J691,0)</f>
        <v>0</v>
      </c>
      <c r="BH691" s="198">
        <f>IF(N691="sníž. přenesená",J691,0)</f>
        <v>0</v>
      </c>
      <c r="BI691" s="198">
        <f>IF(N691="nulová",J691,0)</f>
        <v>0</v>
      </c>
      <c r="BJ691" s="17" t="s">
        <v>88</v>
      </c>
      <c r="BK691" s="198">
        <f>ROUND(I691*H691,2)</f>
        <v>0</v>
      </c>
      <c r="BL691" s="17" t="s">
        <v>136</v>
      </c>
      <c r="BM691" s="197" t="s">
        <v>550</v>
      </c>
    </row>
    <row r="692" spans="1:65" s="2" customFormat="1" ht="19.5">
      <c r="A692" s="34"/>
      <c r="B692" s="35"/>
      <c r="C692" s="36"/>
      <c r="D692" s="199" t="s">
        <v>138</v>
      </c>
      <c r="E692" s="36"/>
      <c r="F692" s="200" t="s">
        <v>549</v>
      </c>
      <c r="G692" s="36"/>
      <c r="H692" s="36"/>
      <c r="I692" s="201"/>
      <c r="J692" s="36"/>
      <c r="K692" s="36"/>
      <c r="L692" s="39"/>
      <c r="M692" s="202"/>
      <c r="N692" s="203"/>
      <c r="O692" s="71"/>
      <c r="P692" s="71"/>
      <c r="Q692" s="71"/>
      <c r="R692" s="71"/>
      <c r="S692" s="71"/>
      <c r="T692" s="72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138</v>
      </c>
      <c r="AU692" s="17" t="s">
        <v>90</v>
      </c>
    </row>
    <row r="693" spans="1:65" s="13" customFormat="1" ht="11.25">
      <c r="B693" s="204"/>
      <c r="C693" s="205"/>
      <c r="D693" s="199" t="s">
        <v>140</v>
      </c>
      <c r="E693" s="206" t="s">
        <v>1</v>
      </c>
      <c r="F693" s="207" t="s">
        <v>449</v>
      </c>
      <c r="G693" s="205"/>
      <c r="H693" s="206" t="s">
        <v>1</v>
      </c>
      <c r="I693" s="208"/>
      <c r="J693" s="205"/>
      <c r="K693" s="205"/>
      <c r="L693" s="209"/>
      <c r="M693" s="210"/>
      <c r="N693" s="211"/>
      <c r="O693" s="211"/>
      <c r="P693" s="211"/>
      <c r="Q693" s="211"/>
      <c r="R693" s="211"/>
      <c r="S693" s="211"/>
      <c r="T693" s="212"/>
      <c r="AT693" s="213" t="s">
        <v>140</v>
      </c>
      <c r="AU693" s="213" t="s">
        <v>90</v>
      </c>
      <c r="AV693" s="13" t="s">
        <v>88</v>
      </c>
      <c r="AW693" s="13" t="s">
        <v>36</v>
      </c>
      <c r="AX693" s="13" t="s">
        <v>80</v>
      </c>
      <c r="AY693" s="213" t="s">
        <v>129</v>
      </c>
    </row>
    <row r="694" spans="1:65" s="13" customFormat="1" ht="11.25">
      <c r="B694" s="204"/>
      <c r="C694" s="205"/>
      <c r="D694" s="199" t="s">
        <v>140</v>
      </c>
      <c r="E694" s="206" t="s">
        <v>1</v>
      </c>
      <c r="F694" s="207" t="s">
        <v>226</v>
      </c>
      <c r="G694" s="205"/>
      <c r="H694" s="206" t="s">
        <v>1</v>
      </c>
      <c r="I694" s="208"/>
      <c r="J694" s="205"/>
      <c r="K694" s="205"/>
      <c r="L694" s="209"/>
      <c r="M694" s="210"/>
      <c r="N694" s="211"/>
      <c r="O694" s="211"/>
      <c r="P694" s="211"/>
      <c r="Q694" s="211"/>
      <c r="R694" s="211"/>
      <c r="S694" s="211"/>
      <c r="T694" s="212"/>
      <c r="AT694" s="213" t="s">
        <v>140</v>
      </c>
      <c r="AU694" s="213" t="s">
        <v>90</v>
      </c>
      <c r="AV694" s="13" t="s">
        <v>88</v>
      </c>
      <c r="AW694" s="13" t="s">
        <v>36</v>
      </c>
      <c r="AX694" s="13" t="s">
        <v>80</v>
      </c>
      <c r="AY694" s="213" t="s">
        <v>129</v>
      </c>
    </row>
    <row r="695" spans="1:65" s="14" customFormat="1" ht="11.25">
      <c r="B695" s="214"/>
      <c r="C695" s="215"/>
      <c r="D695" s="199" t="s">
        <v>140</v>
      </c>
      <c r="E695" s="216" t="s">
        <v>1</v>
      </c>
      <c r="F695" s="217" t="s">
        <v>88</v>
      </c>
      <c r="G695" s="215"/>
      <c r="H695" s="218">
        <v>1</v>
      </c>
      <c r="I695" s="219"/>
      <c r="J695" s="215"/>
      <c r="K695" s="215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140</v>
      </c>
      <c r="AU695" s="224" t="s">
        <v>90</v>
      </c>
      <c r="AV695" s="14" t="s">
        <v>90</v>
      </c>
      <c r="AW695" s="14" t="s">
        <v>36</v>
      </c>
      <c r="AX695" s="14" t="s">
        <v>80</v>
      </c>
      <c r="AY695" s="224" t="s">
        <v>129</v>
      </c>
    </row>
    <row r="696" spans="1:65" s="15" customFormat="1" ht="11.25">
      <c r="B696" s="225"/>
      <c r="C696" s="226"/>
      <c r="D696" s="199" t="s">
        <v>140</v>
      </c>
      <c r="E696" s="227" t="s">
        <v>1</v>
      </c>
      <c r="F696" s="228" t="s">
        <v>144</v>
      </c>
      <c r="G696" s="226"/>
      <c r="H696" s="229">
        <v>1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AT696" s="235" t="s">
        <v>140</v>
      </c>
      <c r="AU696" s="235" t="s">
        <v>90</v>
      </c>
      <c r="AV696" s="15" t="s">
        <v>136</v>
      </c>
      <c r="AW696" s="15" t="s">
        <v>36</v>
      </c>
      <c r="AX696" s="15" t="s">
        <v>88</v>
      </c>
      <c r="AY696" s="235" t="s">
        <v>129</v>
      </c>
    </row>
    <row r="697" spans="1:65" s="2" customFormat="1" ht="33" customHeight="1">
      <c r="A697" s="34"/>
      <c r="B697" s="35"/>
      <c r="C697" s="236" t="s">
        <v>551</v>
      </c>
      <c r="D697" s="236" t="s">
        <v>332</v>
      </c>
      <c r="E697" s="237" t="s">
        <v>552</v>
      </c>
      <c r="F697" s="238" t="s">
        <v>553</v>
      </c>
      <c r="G697" s="239" t="s">
        <v>238</v>
      </c>
      <c r="H697" s="240">
        <v>1</v>
      </c>
      <c r="I697" s="241"/>
      <c r="J697" s="242">
        <f>ROUND(I697*H697,2)</f>
        <v>0</v>
      </c>
      <c r="K697" s="238" t="s">
        <v>135</v>
      </c>
      <c r="L697" s="243"/>
      <c r="M697" s="244" t="s">
        <v>1</v>
      </c>
      <c r="N697" s="245" t="s">
        <v>45</v>
      </c>
      <c r="O697" s="71"/>
      <c r="P697" s="195">
        <f>O697*H697</f>
        <v>0</v>
      </c>
      <c r="Q697" s="195">
        <v>4.2999999999999997E-2</v>
      </c>
      <c r="R697" s="195">
        <f>Q697*H697</f>
        <v>4.2999999999999997E-2</v>
      </c>
      <c r="S697" s="195">
        <v>0</v>
      </c>
      <c r="T697" s="196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97" t="s">
        <v>192</v>
      </c>
      <c r="AT697" s="197" t="s">
        <v>332</v>
      </c>
      <c r="AU697" s="197" t="s">
        <v>90</v>
      </c>
      <c r="AY697" s="17" t="s">
        <v>129</v>
      </c>
      <c r="BE697" s="198">
        <f>IF(N697="základní",J697,0)</f>
        <v>0</v>
      </c>
      <c r="BF697" s="198">
        <f>IF(N697="snížená",J697,0)</f>
        <v>0</v>
      </c>
      <c r="BG697" s="198">
        <f>IF(N697="zákl. přenesená",J697,0)</f>
        <v>0</v>
      </c>
      <c r="BH697" s="198">
        <f>IF(N697="sníž. přenesená",J697,0)</f>
        <v>0</v>
      </c>
      <c r="BI697" s="198">
        <f>IF(N697="nulová",J697,0)</f>
        <v>0</v>
      </c>
      <c r="BJ697" s="17" t="s">
        <v>88</v>
      </c>
      <c r="BK697" s="198">
        <f>ROUND(I697*H697,2)</f>
        <v>0</v>
      </c>
      <c r="BL697" s="17" t="s">
        <v>136</v>
      </c>
      <c r="BM697" s="197" t="s">
        <v>554</v>
      </c>
    </row>
    <row r="698" spans="1:65" s="2" customFormat="1" ht="19.5">
      <c r="A698" s="34"/>
      <c r="B698" s="35"/>
      <c r="C698" s="36"/>
      <c r="D698" s="199" t="s">
        <v>138</v>
      </c>
      <c r="E698" s="36"/>
      <c r="F698" s="200" t="s">
        <v>553</v>
      </c>
      <c r="G698" s="36"/>
      <c r="H698" s="36"/>
      <c r="I698" s="201"/>
      <c r="J698" s="36"/>
      <c r="K698" s="36"/>
      <c r="L698" s="39"/>
      <c r="M698" s="202"/>
      <c r="N698" s="203"/>
      <c r="O698" s="71"/>
      <c r="P698" s="71"/>
      <c r="Q698" s="71"/>
      <c r="R698" s="71"/>
      <c r="S698" s="71"/>
      <c r="T698" s="72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138</v>
      </c>
      <c r="AU698" s="17" t="s">
        <v>90</v>
      </c>
    </row>
    <row r="699" spans="1:65" s="13" customFormat="1" ht="11.25">
      <c r="B699" s="204"/>
      <c r="C699" s="205"/>
      <c r="D699" s="199" t="s">
        <v>140</v>
      </c>
      <c r="E699" s="206" t="s">
        <v>1</v>
      </c>
      <c r="F699" s="207" t="s">
        <v>449</v>
      </c>
      <c r="G699" s="205"/>
      <c r="H699" s="206" t="s">
        <v>1</v>
      </c>
      <c r="I699" s="208"/>
      <c r="J699" s="205"/>
      <c r="K699" s="205"/>
      <c r="L699" s="209"/>
      <c r="M699" s="210"/>
      <c r="N699" s="211"/>
      <c r="O699" s="211"/>
      <c r="P699" s="211"/>
      <c r="Q699" s="211"/>
      <c r="R699" s="211"/>
      <c r="S699" s="211"/>
      <c r="T699" s="212"/>
      <c r="AT699" s="213" t="s">
        <v>140</v>
      </c>
      <c r="AU699" s="213" t="s">
        <v>90</v>
      </c>
      <c r="AV699" s="13" t="s">
        <v>88</v>
      </c>
      <c r="AW699" s="13" t="s">
        <v>36</v>
      </c>
      <c r="AX699" s="13" t="s">
        <v>80</v>
      </c>
      <c r="AY699" s="213" t="s">
        <v>129</v>
      </c>
    </row>
    <row r="700" spans="1:65" s="13" customFormat="1" ht="11.25">
      <c r="B700" s="204"/>
      <c r="C700" s="205"/>
      <c r="D700" s="199" t="s">
        <v>140</v>
      </c>
      <c r="E700" s="206" t="s">
        <v>1</v>
      </c>
      <c r="F700" s="207" t="s">
        <v>226</v>
      </c>
      <c r="G700" s="205"/>
      <c r="H700" s="206" t="s">
        <v>1</v>
      </c>
      <c r="I700" s="208"/>
      <c r="J700" s="205"/>
      <c r="K700" s="205"/>
      <c r="L700" s="209"/>
      <c r="M700" s="210"/>
      <c r="N700" s="211"/>
      <c r="O700" s="211"/>
      <c r="P700" s="211"/>
      <c r="Q700" s="211"/>
      <c r="R700" s="211"/>
      <c r="S700" s="211"/>
      <c r="T700" s="212"/>
      <c r="AT700" s="213" t="s">
        <v>140</v>
      </c>
      <c r="AU700" s="213" t="s">
        <v>90</v>
      </c>
      <c r="AV700" s="13" t="s">
        <v>88</v>
      </c>
      <c r="AW700" s="13" t="s">
        <v>36</v>
      </c>
      <c r="AX700" s="13" t="s">
        <v>80</v>
      </c>
      <c r="AY700" s="213" t="s">
        <v>129</v>
      </c>
    </row>
    <row r="701" spans="1:65" s="14" customFormat="1" ht="11.25">
      <c r="B701" s="214"/>
      <c r="C701" s="215"/>
      <c r="D701" s="199" t="s">
        <v>140</v>
      </c>
      <c r="E701" s="216" t="s">
        <v>1</v>
      </c>
      <c r="F701" s="217" t="s">
        <v>88</v>
      </c>
      <c r="G701" s="215"/>
      <c r="H701" s="218">
        <v>1</v>
      </c>
      <c r="I701" s="219"/>
      <c r="J701" s="215"/>
      <c r="K701" s="215"/>
      <c r="L701" s="220"/>
      <c r="M701" s="221"/>
      <c r="N701" s="222"/>
      <c r="O701" s="222"/>
      <c r="P701" s="222"/>
      <c r="Q701" s="222"/>
      <c r="R701" s="222"/>
      <c r="S701" s="222"/>
      <c r="T701" s="223"/>
      <c r="AT701" s="224" t="s">
        <v>140</v>
      </c>
      <c r="AU701" s="224" t="s">
        <v>90</v>
      </c>
      <c r="AV701" s="14" t="s">
        <v>90</v>
      </c>
      <c r="AW701" s="14" t="s">
        <v>36</v>
      </c>
      <c r="AX701" s="14" t="s">
        <v>80</v>
      </c>
      <c r="AY701" s="224" t="s">
        <v>129</v>
      </c>
    </row>
    <row r="702" spans="1:65" s="15" customFormat="1" ht="11.25">
      <c r="B702" s="225"/>
      <c r="C702" s="226"/>
      <c r="D702" s="199" t="s">
        <v>140</v>
      </c>
      <c r="E702" s="227" t="s">
        <v>1</v>
      </c>
      <c r="F702" s="228" t="s">
        <v>144</v>
      </c>
      <c r="G702" s="226"/>
      <c r="H702" s="229">
        <v>1</v>
      </c>
      <c r="I702" s="230"/>
      <c r="J702" s="226"/>
      <c r="K702" s="226"/>
      <c r="L702" s="231"/>
      <c r="M702" s="232"/>
      <c r="N702" s="233"/>
      <c r="O702" s="233"/>
      <c r="P702" s="233"/>
      <c r="Q702" s="233"/>
      <c r="R702" s="233"/>
      <c r="S702" s="233"/>
      <c r="T702" s="234"/>
      <c r="AT702" s="235" t="s">
        <v>140</v>
      </c>
      <c r="AU702" s="235" t="s">
        <v>90</v>
      </c>
      <c r="AV702" s="15" t="s">
        <v>136</v>
      </c>
      <c r="AW702" s="15" t="s">
        <v>36</v>
      </c>
      <c r="AX702" s="15" t="s">
        <v>88</v>
      </c>
      <c r="AY702" s="235" t="s">
        <v>129</v>
      </c>
    </row>
    <row r="703" spans="1:65" s="2" customFormat="1" ht="24">
      <c r="A703" s="34"/>
      <c r="B703" s="35"/>
      <c r="C703" s="186" t="s">
        <v>555</v>
      </c>
      <c r="D703" s="186" t="s">
        <v>131</v>
      </c>
      <c r="E703" s="187" t="s">
        <v>556</v>
      </c>
      <c r="F703" s="188" t="s">
        <v>557</v>
      </c>
      <c r="G703" s="189" t="s">
        <v>195</v>
      </c>
      <c r="H703" s="190">
        <v>34</v>
      </c>
      <c r="I703" s="191"/>
      <c r="J703" s="192">
        <f>ROUND(I703*H703,2)</f>
        <v>0</v>
      </c>
      <c r="K703" s="188" t="s">
        <v>135</v>
      </c>
      <c r="L703" s="39"/>
      <c r="M703" s="193" t="s">
        <v>1</v>
      </c>
      <c r="N703" s="194" t="s">
        <v>45</v>
      </c>
      <c r="O703" s="71"/>
      <c r="P703" s="195">
        <f>O703*H703</f>
        <v>0</v>
      </c>
      <c r="Q703" s="195">
        <v>0</v>
      </c>
      <c r="R703" s="195">
        <f>Q703*H703</f>
        <v>0</v>
      </c>
      <c r="S703" s="195">
        <v>0</v>
      </c>
      <c r="T703" s="196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7" t="s">
        <v>136</v>
      </c>
      <c r="AT703" s="197" t="s">
        <v>131</v>
      </c>
      <c r="AU703" s="197" t="s">
        <v>90</v>
      </c>
      <c r="AY703" s="17" t="s">
        <v>129</v>
      </c>
      <c r="BE703" s="198">
        <f>IF(N703="základní",J703,0)</f>
        <v>0</v>
      </c>
      <c r="BF703" s="198">
        <f>IF(N703="snížená",J703,0)</f>
        <v>0</v>
      </c>
      <c r="BG703" s="198">
        <f>IF(N703="zákl. přenesená",J703,0)</f>
        <v>0</v>
      </c>
      <c r="BH703" s="198">
        <f>IF(N703="sníž. přenesená",J703,0)</f>
        <v>0</v>
      </c>
      <c r="BI703" s="198">
        <f>IF(N703="nulová",J703,0)</f>
        <v>0</v>
      </c>
      <c r="BJ703" s="17" t="s">
        <v>88</v>
      </c>
      <c r="BK703" s="198">
        <f>ROUND(I703*H703,2)</f>
        <v>0</v>
      </c>
      <c r="BL703" s="17" t="s">
        <v>136</v>
      </c>
      <c r="BM703" s="197" t="s">
        <v>558</v>
      </c>
    </row>
    <row r="704" spans="1:65" s="2" customFormat="1" ht="29.25">
      <c r="A704" s="34"/>
      <c r="B704" s="35"/>
      <c r="C704" s="36"/>
      <c r="D704" s="199" t="s">
        <v>138</v>
      </c>
      <c r="E704" s="36"/>
      <c r="F704" s="200" t="s">
        <v>559</v>
      </c>
      <c r="G704" s="36"/>
      <c r="H704" s="36"/>
      <c r="I704" s="201"/>
      <c r="J704" s="36"/>
      <c r="K704" s="36"/>
      <c r="L704" s="39"/>
      <c r="M704" s="202"/>
      <c r="N704" s="203"/>
      <c r="O704" s="71"/>
      <c r="P704" s="71"/>
      <c r="Q704" s="71"/>
      <c r="R704" s="71"/>
      <c r="S704" s="71"/>
      <c r="T704" s="72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7" t="s">
        <v>138</v>
      </c>
      <c r="AU704" s="17" t="s">
        <v>90</v>
      </c>
    </row>
    <row r="705" spans="1:65" s="13" customFormat="1" ht="11.25">
      <c r="B705" s="204"/>
      <c r="C705" s="205"/>
      <c r="D705" s="199" t="s">
        <v>140</v>
      </c>
      <c r="E705" s="206" t="s">
        <v>1</v>
      </c>
      <c r="F705" s="207" t="s">
        <v>560</v>
      </c>
      <c r="G705" s="205"/>
      <c r="H705" s="206" t="s">
        <v>1</v>
      </c>
      <c r="I705" s="208"/>
      <c r="J705" s="205"/>
      <c r="K705" s="205"/>
      <c r="L705" s="209"/>
      <c r="M705" s="210"/>
      <c r="N705" s="211"/>
      <c r="O705" s="211"/>
      <c r="P705" s="211"/>
      <c r="Q705" s="211"/>
      <c r="R705" s="211"/>
      <c r="S705" s="211"/>
      <c r="T705" s="212"/>
      <c r="AT705" s="213" t="s">
        <v>140</v>
      </c>
      <c r="AU705" s="213" t="s">
        <v>90</v>
      </c>
      <c r="AV705" s="13" t="s">
        <v>88</v>
      </c>
      <c r="AW705" s="13" t="s">
        <v>36</v>
      </c>
      <c r="AX705" s="13" t="s">
        <v>80</v>
      </c>
      <c r="AY705" s="213" t="s">
        <v>129</v>
      </c>
    </row>
    <row r="706" spans="1:65" s="13" customFormat="1" ht="11.25">
      <c r="B706" s="204"/>
      <c r="C706" s="205"/>
      <c r="D706" s="199" t="s">
        <v>140</v>
      </c>
      <c r="E706" s="206" t="s">
        <v>1</v>
      </c>
      <c r="F706" s="207" t="s">
        <v>168</v>
      </c>
      <c r="G706" s="205"/>
      <c r="H706" s="206" t="s">
        <v>1</v>
      </c>
      <c r="I706" s="208"/>
      <c r="J706" s="205"/>
      <c r="K706" s="205"/>
      <c r="L706" s="209"/>
      <c r="M706" s="210"/>
      <c r="N706" s="211"/>
      <c r="O706" s="211"/>
      <c r="P706" s="211"/>
      <c r="Q706" s="211"/>
      <c r="R706" s="211"/>
      <c r="S706" s="211"/>
      <c r="T706" s="212"/>
      <c r="AT706" s="213" t="s">
        <v>140</v>
      </c>
      <c r="AU706" s="213" t="s">
        <v>90</v>
      </c>
      <c r="AV706" s="13" t="s">
        <v>88</v>
      </c>
      <c r="AW706" s="13" t="s">
        <v>36</v>
      </c>
      <c r="AX706" s="13" t="s">
        <v>80</v>
      </c>
      <c r="AY706" s="213" t="s">
        <v>129</v>
      </c>
    </row>
    <row r="707" spans="1:65" s="14" customFormat="1" ht="11.25">
      <c r="B707" s="214"/>
      <c r="C707" s="215"/>
      <c r="D707" s="199" t="s">
        <v>140</v>
      </c>
      <c r="E707" s="216" t="s">
        <v>1</v>
      </c>
      <c r="F707" s="217" t="s">
        <v>366</v>
      </c>
      <c r="G707" s="215"/>
      <c r="H707" s="218">
        <v>34</v>
      </c>
      <c r="I707" s="219"/>
      <c r="J707" s="215"/>
      <c r="K707" s="215"/>
      <c r="L707" s="220"/>
      <c r="M707" s="221"/>
      <c r="N707" s="222"/>
      <c r="O707" s="222"/>
      <c r="P707" s="222"/>
      <c r="Q707" s="222"/>
      <c r="R707" s="222"/>
      <c r="S707" s="222"/>
      <c r="T707" s="223"/>
      <c r="AT707" s="224" t="s">
        <v>140</v>
      </c>
      <c r="AU707" s="224" t="s">
        <v>90</v>
      </c>
      <c r="AV707" s="14" t="s">
        <v>90</v>
      </c>
      <c r="AW707" s="14" t="s">
        <v>36</v>
      </c>
      <c r="AX707" s="14" t="s">
        <v>88</v>
      </c>
      <c r="AY707" s="224" t="s">
        <v>129</v>
      </c>
    </row>
    <row r="708" spans="1:65" s="2" customFormat="1" ht="24">
      <c r="A708" s="34"/>
      <c r="B708" s="35"/>
      <c r="C708" s="236" t="s">
        <v>561</v>
      </c>
      <c r="D708" s="236" t="s">
        <v>332</v>
      </c>
      <c r="E708" s="237" t="s">
        <v>562</v>
      </c>
      <c r="F708" s="238" t="s">
        <v>563</v>
      </c>
      <c r="G708" s="239" t="s">
        <v>195</v>
      </c>
      <c r="H708" s="240">
        <v>34.51</v>
      </c>
      <c r="I708" s="241"/>
      <c r="J708" s="242">
        <f>ROUND(I708*H708,2)</f>
        <v>0</v>
      </c>
      <c r="K708" s="238" t="s">
        <v>1</v>
      </c>
      <c r="L708" s="243"/>
      <c r="M708" s="244" t="s">
        <v>1</v>
      </c>
      <c r="N708" s="245" t="s">
        <v>45</v>
      </c>
      <c r="O708" s="71"/>
      <c r="P708" s="195">
        <f>O708*H708</f>
        <v>0</v>
      </c>
      <c r="Q708" s="195">
        <v>2.7E-4</v>
      </c>
      <c r="R708" s="195">
        <f>Q708*H708</f>
        <v>9.3176999999999999E-3</v>
      </c>
      <c r="S708" s="195">
        <v>0</v>
      </c>
      <c r="T708" s="196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7" t="s">
        <v>192</v>
      </c>
      <c r="AT708" s="197" t="s">
        <v>332</v>
      </c>
      <c r="AU708" s="197" t="s">
        <v>90</v>
      </c>
      <c r="AY708" s="17" t="s">
        <v>129</v>
      </c>
      <c r="BE708" s="198">
        <f>IF(N708="základní",J708,0)</f>
        <v>0</v>
      </c>
      <c r="BF708" s="198">
        <f>IF(N708="snížená",J708,0)</f>
        <v>0</v>
      </c>
      <c r="BG708" s="198">
        <f>IF(N708="zákl. přenesená",J708,0)</f>
        <v>0</v>
      </c>
      <c r="BH708" s="198">
        <f>IF(N708="sníž. přenesená",J708,0)</f>
        <v>0</v>
      </c>
      <c r="BI708" s="198">
        <f>IF(N708="nulová",J708,0)</f>
        <v>0</v>
      </c>
      <c r="BJ708" s="17" t="s">
        <v>88</v>
      </c>
      <c r="BK708" s="198">
        <f>ROUND(I708*H708,2)</f>
        <v>0</v>
      </c>
      <c r="BL708" s="17" t="s">
        <v>136</v>
      </c>
      <c r="BM708" s="197" t="s">
        <v>564</v>
      </c>
    </row>
    <row r="709" spans="1:65" s="2" customFormat="1" ht="19.5">
      <c r="A709" s="34"/>
      <c r="B709" s="35"/>
      <c r="C709" s="36"/>
      <c r="D709" s="199" t="s">
        <v>138</v>
      </c>
      <c r="E709" s="36"/>
      <c r="F709" s="200" t="s">
        <v>563</v>
      </c>
      <c r="G709" s="36"/>
      <c r="H709" s="36"/>
      <c r="I709" s="201"/>
      <c r="J709" s="36"/>
      <c r="K709" s="36"/>
      <c r="L709" s="39"/>
      <c r="M709" s="202"/>
      <c r="N709" s="203"/>
      <c r="O709" s="71"/>
      <c r="P709" s="71"/>
      <c r="Q709" s="71"/>
      <c r="R709" s="71"/>
      <c r="S709" s="71"/>
      <c r="T709" s="72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138</v>
      </c>
      <c r="AU709" s="17" t="s">
        <v>90</v>
      </c>
    </row>
    <row r="710" spans="1:65" s="13" customFormat="1" ht="11.25">
      <c r="B710" s="204"/>
      <c r="C710" s="205"/>
      <c r="D710" s="199" t="s">
        <v>140</v>
      </c>
      <c r="E710" s="206" t="s">
        <v>1</v>
      </c>
      <c r="F710" s="207" t="s">
        <v>560</v>
      </c>
      <c r="G710" s="205"/>
      <c r="H710" s="206" t="s">
        <v>1</v>
      </c>
      <c r="I710" s="208"/>
      <c r="J710" s="205"/>
      <c r="K710" s="205"/>
      <c r="L710" s="209"/>
      <c r="M710" s="210"/>
      <c r="N710" s="211"/>
      <c r="O710" s="211"/>
      <c r="P710" s="211"/>
      <c r="Q710" s="211"/>
      <c r="R710" s="211"/>
      <c r="S710" s="211"/>
      <c r="T710" s="212"/>
      <c r="AT710" s="213" t="s">
        <v>140</v>
      </c>
      <c r="AU710" s="213" t="s">
        <v>90</v>
      </c>
      <c r="AV710" s="13" t="s">
        <v>88</v>
      </c>
      <c r="AW710" s="13" t="s">
        <v>36</v>
      </c>
      <c r="AX710" s="13" t="s">
        <v>80</v>
      </c>
      <c r="AY710" s="213" t="s">
        <v>129</v>
      </c>
    </row>
    <row r="711" spans="1:65" s="13" customFormat="1" ht="11.25">
      <c r="B711" s="204"/>
      <c r="C711" s="205"/>
      <c r="D711" s="199" t="s">
        <v>140</v>
      </c>
      <c r="E711" s="206" t="s">
        <v>1</v>
      </c>
      <c r="F711" s="207" t="s">
        <v>168</v>
      </c>
      <c r="G711" s="205"/>
      <c r="H711" s="206" t="s">
        <v>1</v>
      </c>
      <c r="I711" s="208"/>
      <c r="J711" s="205"/>
      <c r="K711" s="205"/>
      <c r="L711" s="209"/>
      <c r="M711" s="210"/>
      <c r="N711" s="211"/>
      <c r="O711" s="211"/>
      <c r="P711" s="211"/>
      <c r="Q711" s="211"/>
      <c r="R711" s="211"/>
      <c r="S711" s="211"/>
      <c r="T711" s="212"/>
      <c r="AT711" s="213" t="s">
        <v>140</v>
      </c>
      <c r="AU711" s="213" t="s">
        <v>90</v>
      </c>
      <c r="AV711" s="13" t="s">
        <v>88</v>
      </c>
      <c r="AW711" s="13" t="s">
        <v>36</v>
      </c>
      <c r="AX711" s="13" t="s">
        <v>80</v>
      </c>
      <c r="AY711" s="213" t="s">
        <v>129</v>
      </c>
    </row>
    <row r="712" spans="1:65" s="14" customFormat="1" ht="11.25">
      <c r="B712" s="214"/>
      <c r="C712" s="215"/>
      <c r="D712" s="199" t="s">
        <v>140</v>
      </c>
      <c r="E712" s="216" t="s">
        <v>1</v>
      </c>
      <c r="F712" s="217" t="s">
        <v>366</v>
      </c>
      <c r="G712" s="215"/>
      <c r="H712" s="218">
        <v>34</v>
      </c>
      <c r="I712" s="219"/>
      <c r="J712" s="215"/>
      <c r="K712" s="215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140</v>
      </c>
      <c r="AU712" s="224" t="s">
        <v>90</v>
      </c>
      <c r="AV712" s="14" t="s">
        <v>90</v>
      </c>
      <c r="AW712" s="14" t="s">
        <v>36</v>
      </c>
      <c r="AX712" s="14" t="s">
        <v>88</v>
      </c>
      <c r="AY712" s="224" t="s">
        <v>129</v>
      </c>
    </row>
    <row r="713" spans="1:65" s="14" customFormat="1" ht="11.25">
      <c r="B713" s="214"/>
      <c r="C713" s="215"/>
      <c r="D713" s="199" t="s">
        <v>140</v>
      </c>
      <c r="E713" s="215"/>
      <c r="F713" s="217" t="s">
        <v>565</v>
      </c>
      <c r="G713" s="215"/>
      <c r="H713" s="218">
        <v>34.51</v>
      </c>
      <c r="I713" s="219"/>
      <c r="J713" s="215"/>
      <c r="K713" s="215"/>
      <c r="L713" s="220"/>
      <c r="M713" s="221"/>
      <c r="N713" s="222"/>
      <c r="O713" s="222"/>
      <c r="P713" s="222"/>
      <c r="Q713" s="222"/>
      <c r="R713" s="222"/>
      <c r="S713" s="222"/>
      <c r="T713" s="223"/>
      <c r="AT713" s="224" t="s">
        <v>140</v>
      </c>
      <c r="AU713" s="224" t="s">
        <v>90</v>
      </c>
      <c r="AV713" s="14" t="s">
        <v>90</v>
      </c>
      <c r="AW713" s="14" t="s">
        <v>4</v>
      </c>
      <c r="AX713" s="14" t="s">
        <v>88</v>
      </c>
      <c r="AY713" s="224" t="s">
        <v>129</v>
      </c>
    </row>
    <row r="714" spans="1:65" s="2" customFormat="1" ht="24">
      <c r="A714" s="34"/>
      <c r="B714" s="35"/>
      <c r="C714" s="186" t="s">
        <v>566</v>
      </c>
      <c r="D714" s="186" t="s">
        <v>131</v>
      </c>
      <c r="E714" s="187" t="s">
        <v>567</v>
      </c>
      <c r="F714" s="188" t="s">
        <v>568</v>
      </c>
      <c r="G714" s="189" t="s">
        <v>195</v>
      </c>
      <c r="H714" s="190">
        <v>380</v>
      </c>
      <c r="I714" s="191"/>
      <c r="J714" s="192">
        <f>ROUND(I714*H714,2)</f>
        <v>0</v>
      </c>
      <c r="K714" s="188" t="s">
        <v>135</v>
      </c>
      <c r="L714" s="39"/>
      <c r="M714" s="193" t="s">
        <v>1</v>
      </c>
      <c r="N714" s="194" t="s">
        <v>45</v>
      </c>
      <c r="O714" s="71"/>
      <c r="P714" s="195">
        <f>O714*H714</f>
        <v>0</v>
      </c>
      <c r="Q714" s="195">
        <v>0</v>
      </c>
      <c r="R714" s="195">
        <f>Q714*H714</f>
        <v>0</v>
      </c>
      <c r="S714" s="195">
        <v>0</v>
      </c>
      <c r="T714" s="196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97" t="s">
        <v>136</v>
      </c>
      <c r="AT714" s="197" t="s">
        <v>131</v>
      </c>
      <c r="AU714" s="197" t="s">
        <v>90</v>
      </c>
      <c r="AY714" s="17" t="s">
        <v>129</v>
      </c>
      <c r="BE714" s="198">
        <f>IF(N714="základní",J714,0)</f>
        <v>0</v>
      </c>
      <c r="BF714" s="198">
        <f>IF(N714="snížená",J714,0)</f>
        <v>0</v>
      </c>
      <c r="BG714" s="198">
        <f>IF(N714="zákl. přenesená",J714,0)</f>
        <v>0</v>
      </c>
      <c r="BH714" s="198">
        <f>IF(N714="sníž. přenesená",J714,0)</f>
        <v>0</v>
      </c>
      <c r="BI714" s="198">
        <f>IF(N714="nulová",J714,0)</f>
        <v>0</v>
      </c>
      <c r="BJ714" s="17" t="s">
        <v>88</v>
      </c>
      <c r="BK714" s="198">
        <f>ROUND(I714*H714,2)</f>
        <v>0</v>
      </c>
      <c r="BL714" s="17" t="s">
        <v>136</v>
      </c>
      <c r="BM714" s="197" t="s">
        <v>569</v>
      </c>
    </row>
    <row r="715" spans="1:65" s="2" customFormat="1" ht="29.25">
      <c r="A715" s="34"/>
      <c r="B715" s="35"/>
      <c r="C715" s="36"/>
      <c r="D715" s="199" t="s">
        <v>138</v>
      </c>
      <c r="E715" s="36"/>
      <c r="F715" s="200" t="s">
        <v>570</v>
      </c>
      <c r="G715" s="36"/>
      <c r="H715" s="36"/>
      <c r="I715" s="201"/>
      <c r="J715" s="36"/>
      <c r="K715" s="36"/>
      <c r="L715" s="39"/>
      <c r="M715" s="202"/>
      <c r="N715" s="203"/>
      <c r="O715" s="71"/>
      <c r="P715" s="71"/>
      <c r="Q715" s="71"/>
      <c r="R715" s="71"/>
      <c r="S715" s="71"/>
      <c r="T715" s="72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7" t="s">
        <v>138</v>
      </c>
      <c r="AU715" s="17" t="s">
        <v>90</v>
      </c>
    </row>
    <row r="716" spans="1:65" s="13" customFormat="1" ht="11.25">
      <c r="B716" s="204"/>
      <c r="C716" s="205"/>
      <c r="D716" s="199" t="s">
        <v>140</v>
      </c>
      <c r="E716" s="206" t="s">
        <v>1</v>
      </c>
      <c r="F716" s="207" t="s">
        <v>449</v>
      </c>
      <c r="G716" s="205"/>
      <c r="H716" s="206" t="s">
        <v>1</v>
      </c>
      <c r="I716" s="208"/>
      <c r="J716" s="205"/>
      <c r="K716" s="205"/>
      <c r="L716" s="209"/>
      <c r="M716" s="210"/>
      <c r="N716" s="211"/>
      <c r="O716" s="211"/>
      <c r="P716" s="211"/>
      <c r="Q716" s="211"/>
      <c r="R716" s="211"/>
      <c r="S716" s="211"/>
      <c r="T716" s="212"/>
      <c r="AT716" s="213" t="s">
        <v>140</v>
      </c>
      <c r="AU716" s="213" t="s">
        <v>90</v>
      </c>
      <c r="AV716" s="13" t="s">
        <v>88</v>
      </c>
      <c r="AW716" s="13" t="s">
        <v>36</v>
      </c>
      <c r="AX716" s="13" t="s">
        <v>80</v>
      </c>
      <c r="AY716" s="213" t="s">
        <v>129</v>
      </c>
    </row>
    <row r="717" spans="1:65" s="13" customFormat="1" ht="11.25">
      <c r="B717" s="204"/>
      <c r="C717" s="205"/>
      <c r="D717" s="199" t="s">
        <v>140</v>
      </c>
      <c r="E717" s="206" t="s">
        <v>1</v>
      </c>
      <c r="F717" s="207" t="s">
        <v>226</v>
      </c>
      <c r="G717" s="205"/>
      <c r="H717" s="206" t="s">
        <v>1</v>
      </c>
      <c r="I717" s="208"/>
      <c r="J717" s="205"/>
      <c r="K717" s="205"/>
      <c r="L717" s="209"/>
      <c r="M717" s="210"/>
      <c r="N717" s="211"/>
      <c r="O717" s="211"/>
      <c r="P717" s="211"/>
      <c r="Q717" s="211"/>
      <c r="R717" s="211"/>
      <c r="S717" s="211"/>
      <c r="T717" s="212"/>
      <c r="AT717" s="213" t="s">
        <v>140</v>
      </c>
      <c r="AU717" s="213" t="s">
        <v>90</v>
      </c>
      <c r="AV717" s="13" t="s">
        <v>88</v>
      </c>
      <c r="AW717" s="13" t="s">
        <v>36</v>
      </c>
      <c r="AX717" s="13" t="s">
        <v>80</v>
      </c>
      <c r="AY717" s="213" t="s">
        <v>129</v>
      </c>
    </row>
    <row r="718" spans="1:65" s="14" customFormat="1" ht="11.25">
      <c r="B718" s="214"/>
      <c r="C718" s="215"/>
      <c r="D718" s="199" t="s">
        <v>140</v>
      </c>
      <c r="E718" s="216" t="s">
        <v>1</v>
      </c>
      <c r="F718" s="217" t="s">
        <v>571</v>
      </c>
      <c r="G718" s="215"/>
      <c r="H718" s="218">
        <v>360</v>
      </c>
      <c r="I718" s="219"/>
      <c r="J718" s="215"/>
      <c r="K718" s="215"/>
      <c r="L718" s="220"/>
      <c r="M718" s="221"/>
      <c r="N718" s="222"/>
      <c r="O718" s="222"/>
      <c r="P718" s="222"/>
      <c r="Q718" s="222"/>
      <c r="R718" s="222"/>
      <c r="S718" s="222"/>
      <c r="T718" s="223"/>
      <c r="AT718" s="224" t="s">
        <v>140</v>
      </c>
      <c r="AU718" s="224" t="s">
        <v>90</v>
      </c>
      <c r="AV718" s="14" t="s">
        <v>90</v>
      </c>
      <c r="AW718" s="14" t="s">
        <v>36</v>
      </c>
      <c r="AX718" s="14" t="s">
        <v>80</v>
      </c>
      <c r="AY718" s="224" t="s">
        <v>129</v>
      </c>
    </row>
    <row r="719" spans="1:65" s="13" customFormat="1" ht="11.25">
      <c r="B719" s="204"/>
      <c r="C719" s="205"/>
      <c r="D719" s="199" t="s">
        <v>140</v>
      </c>
      <c r="E719" s="206" t="s">
        <v>1</v>
      </c>
      <c r="F719" s="207" t="s">
        <v>164</v>
      </c>
      <c r="G719" s="205"/>
      <c r="H719" s="206" t="s">
        <v>1</v>
      </c>
      <c r="I719" s="208"/>
      <c r="J719" s="205"/>
      <c r="K719" s="205"/>
      <c r="L719" s="209"/>
      <c r="M719" s="210"/>
      <c r="N719" s="211"/>
      <c r="O719" s="211"/>
      <c r="P719" s="211"/>
      <c r="Q719" s="211"/>
      <c r="R719" s="211"/>
      <c r="S719" s="211"/>
      <c r="T719" s="212"/>
      <c r="AT719" s="213" t="s">
        <v>140</v>
      </c>
      <c r="AU719" s="213" t="s">
        <v>90</v>
      </c>
      <c r="AV719" s="13" t="s">
        <v>88</v>
      </c>
      <c r="AW719" s="13" t="s">
        <v>36</v>
      </c>
      <c r="AX719" s="13" t="s">
        <v>80</v>
      </c>
      <c r="AY719" s="213" t="s">
        <v>129</v>
      </c>
    </row>
    <row r="720" spans="1:65" s="14" customFormat="1" ht="11.25">
      <c r="B720" s="214"/>
      <c r="C720" s="215"/>
      <c r="D720" s="199" t="s">
        <v>140</v>
      </c>
      <c r="E720" s="216" t="s">
        <v>1</v>
      </c>
      <c r="F720" s="217" t="s">
        <v>192</v>
      </c>
      <c r="G720" s="215"/>
      <c r="H720" s="218">
        <v>8</v>
      </c>
      <c r="I720" s="219"/>
      <c r="J720" s="215"/>
      <c r="K720" s="215"/>
      <c r="L720" s="220"/>
      <c r="M720" s="221"/>
      <c r="N720" s="222"/>
      <c r="O720" s="222"/>
      <c r="P720" s="222"/>
      <c r="Q720" s="222"/>
      <c r="R720" s="222"/>
      <c r="S720" s="222"/>
      <c r="T720" s="223"/>
      <c r="AT720" s="224" t="s">
        <v>140</v>
      </c>
      <c r="AU720" s="224" t="s">
        <v>90</v>
      </c>
      <c r="AV720" s="14" t="s">
        <v>90</v>
      </c>
      <c r="AW720" s="14" t="s">
        <v>36</v>
      </c>
      <c r="AX720" s="14" t="s">
        <v>80</v>
      </c>
      <c r="AY720" s="224" t="s">
        <v>129</v>
      </c>
    </row>
    <row r="721" spans="1:65" s="13" customFormat="1" ht="11.25">
      <c r="B721" s="204"/>
      <c r="C721" s="205"/>
      <c r="D721" s="199" t="s">
        <v>140</v>
      </c>
      <c r="E721" s="206" t="s">
        <v>1</v>
      </c>
      <c r="F721" s="207" t="s">
        <v>142</v>
      </c>
      <c r="G721" s="205"/>
      <c r="H721" s="206" t="s">
        <v>1</v>
      </c>
      <c r="I721" s="208"/>
      <c r="J721" s="205"/>
      <c r="K721" s="205"/>
      <c r="L721" s="209"/>
      <c r="M721" s="210"/>
      <c r="N721" s="211"/>
      <c r="O721" s="211"/>
      <c r="P721" s="211"/>
      <c r="Q721" s="211"/>
      <c r="R721" s="211"/>
      <c r="S721" s="211"/>
      <c r="T721" s="212"/>
      <c r="AT721" s="213" t="s">
        <v>140</v>
      </c>
      <c r="AU721" s="213" t="s">
        <v>90</v>
      </c>
      <c r="AV721" s="13" t="s">
        <v>88</v>
      </c>
      <c r="AW721" s="13" t="s">
        <v>36</v>
      </c>
      <c r="AX721" s="13" t="s">
        <v>80</v>
      </c>
      <c r="AY721" s="213" t="s">
        <v>129</v>
      </c>
    </row>
    <row r="722" spans="1:65" s="14" customFormat="1" ht="11.25">
      <c r="B722" s="214"/>
      <c r="C722" s="215"/>
      <c r="D722" s="199" t="s">
        <v>140</v>
      </c>
      <c r="E722" s="216" t="s">
        <v>1</v>
      </c>
      <c r="F722" s="217" t="s">
        <v>136</v>
      </c>
      <c r="G722" s="215"/>
      <c r="H722" s="218">
        <v>4</v>
      </c>
      <c r="I722" s="219"/>
      <c r="J722" s="215"/>
      <c r="K722" s="215"/>
      <c r="L722" s="220"/>
      <c r="M722" s="221"/>
      <c r="N722" s="222"/>
      <c r="O722" s="222"/>
      <c r="P722" s="222"/>
      <c r="Q722" s="222"/>
      <c r="R722" s="222"/>
      <c r="S722" s="222"/>
      <c r="T722" s="223"/>
      <c r="AT722" s="224" t="s">
        <v>140</v>
      </c>
      <c r="AU722" s="224" t="s">
        <v>90</v>
      </c>
      <c r="AV722" s="14" t="s">
        <v>90</v>
      </c>
      <c r="AW722" s="14" t="s">
        <v>36</v>
      </c>
      <c r="AX722" s="14" t="s">
        <v>80</v>
      </c>
      <c r="AY722" s="224" t="s">
        <v>129</v>
      </c>
    </row>
    <row r="723" spans="1:65" s="13" customFormat="1" ht="11.25">
      <c r="B723" s="204"/>
      <c r="C723" s="205"/>
      <c r="D723" s="199" t="s">
        <v>140</v>
      </c>
      <c r="E723" s="206" t="s">
        <v>1</v>
      </c>
      <c r="F723" s="207" t="s">
        <v>167</v>
      </c>
      <c r="G723" s="205"/>
      <c r="H723" s="206" t="s">
        <v>1</v>
      </c>
      <c r="I723" s="208"/>
      <c r="J723" s="205"/>
      <c r="K723" s="205"/>
      <c r="L723" s="209"/>
      <c r="M723" s="210"/>
      <c r="N723" s="211"/>
      <c r="O723" s="211"/>
      <c r="P723" s="211"/>
      <c r="Q723" s="211"/>
      <c r="R723" s="211"/>
      <c r="S723" s="211"/>
      <c r="T723" s="212"/>
      <c r="AT723" s="213" t="s">
        <v>140</v>
      </c>
      <c r="AU723" s="213" t="s">
        <v>90</v>
      </c>
      <c r="AV723" s="13" t="s">
        <v>88</v>
      </c>
      <c r="AW723" s="13" t="s">
        <v>36</v>
      </c>
      <c r="AX723" s="13" t="s">
        <v>80</v>
      </c>
      <c r="AY723" s="213" t="s">
        <v>129</v>
      </c>
    </row>
    <row r="724" spans="1:65" s="14" customFormat="1" ht="11.25">
      <c r="B724" s="214"/>
      <c r="C724" s="215"/>
      <c r="D724" s="199" t="s">
        <v>140</v>
      </c>
      <c r="E724" s="216" t="s">
        <v>1</v>
      </c>
      <c r="F724" s="217" t="s">
        <v>192</v>
      </c>
      <c r="G724" s="215"/>
      <c r="H724" s="218">
        <v>8</v>
      </c>
      <c r="I724" s="219"/>
      <c r="J724" s="215"/>
      <c r="K724" s="215"/>
      <c r="L724" s="220"/>
      <c r="M724" s="221"/>
      <c r="N724" s="222"/>
      <c r="O724" s="222"/>
      <c r="P724" s="222"/>
      <c r="Q724" s="222"/>
      <c r="R724" s="222"/>
      <c r="S724" s="222"/>
      <c r="T724" s="223"/>
      <c r="AT724" s="224" t="s">
        <v>140</v>
      </c>
      <c r="AU724" s="224" t="s">
        <v>90</v>
      </c>
      <c r="AV724" s="14" t="s">
        <v>90</v>
      </c>
      <c r="AW724" s="14" t="s">
        <v>36</v>
      </c>
      <c r="AX724" s="14" t="s">
        <v>80</v>
      </c>
      <c r="AY724" s="224" t="s">
        <v>129</v>
      </c>
    </row>
    <row r="725" spans="1:65" s="15" customFormat="1" ht="11.25">
      <c r="B725" s="225"/>
      <c r="C725" s="226"/>
      <c r="D725" s="199" t="s">
        <v>140</v>
      </c>
      <c r="E725" s="227" t="s">
        <v>1</v>
      </c>
      <c r="F725" s="228" t="s">
        <v>144</v>
      </c>
      <c r="G725" s="226"/>
      <c r="H725" s="229">
        <v>380</v>
      </c>
      <c r="I725" s="230"/>
      <c r="J725" s="226"/>
      <c r="K725" s="226"/>
      <c r="L725" s="231"/>
      <c r="M725" s="232"/>
      <c r="N725" s="233"/>
      <c r="O725" s="233"/>
      <c r="P725" s="233"/>
      <c r="Q725" s="233"/>
      <c r="R725" s="233"/>
      <c r="S725" s="233"/>
      <c r="T725" s="234"/>
      <c r="AT725" s="235" t="s">
        <v>140</v>
      </c>
      <c r="AU725" s="235" t="s">
        <v>90</v>
      </c>
      <c r="AV725" s="15" t="s">
        <v>136</v>
      </c>
      <c r="AW725" s="15" t="s">
        <v>4</v>
      </c>
      <c r="AX725" s="15" t="s">
        <v>88</v>
      </c>
      <c r="AY725" s="235" t="s">
        <v>129</v>
      </c>
    </row>
    <row r="726" spans="1:65" s="2" customFormat="1" ht="24">
      <c r="A726" s="34"/>
      <c r="B726" s="35"/>
      <c r="C726" s="236" t="s">
        <v>572</v>
      </c>
      <c r="D726" s="236" t="s">
        <v>332</v>
      </c>
      <c r="E726" s="237" t="s">
        <v>573</v>
      </c>
      <c r="F726" s="238" t="s">
        <v>574</v>
      </c>
      <c r="G726" s="239" t="s">
        <v>195</v>
      </c>
      <c r="H726" s="240">
        <v>385.7</v>
      </c>
      <c r="I726" s="241"/>
      <c r="J726" s="242">
        <f>ROUND(I726*H726,2)</f>
        <v>0</v>
      </c>
      <c r="K726" s="238" t="s">
        <v>1</v>
      </c>
      <c r="L726" s="243"/>
      <c r="M726" s="244" t="s">
        <v>1</v>
      </c>
      <c r="N726" s="245" t="s">
        <v>45</v>
      </c>
      <c r="O726" s="71"/>
      <c r="P726" s="195">
        <f>O726*H726</f>
        <v>0</v>
      </c>
      <c r="Q726" s="195">
        <v>3.1800000000000001E-3</v>
      </c>
      <c r="R726" s="195">
        <f>Q726*H726</f>
        <v>1.226526</v>
      </c>
      <c r="S726" s="195">
        <v>0</v>
      </c>
      <c r="T726" s="196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7" t="s">
        <v>192</v>
      </c>
      <c r="AT726" s="197" t="s">
        <v>332</v>
      </c>
      <c r="AU726" s="197" t="s">
        <v>90</v>
      </c>
      <c r="AY726" s="17" t="s">
        <v>129</v>
      </c>
      <c r="BE726" s="198">
        <f>IF(N726="základní",J726,0)</f>
        <v>0</v>
      </c>
      <c r="BF726" s="198">
        <f>IF(N726="snížená",J726,0)</f>
        <v>0</v>
      </c>
      <c r="BG726" s="198">
        <f>IF(N726="zákl. přenesená",J726,0)</f>
        <v>0</v>
      </c>
      <c r="BH726" s="198">
        <f>IF(N726="sníž. přenesená",J726,0)</f>
        <v>0</v>
      </c>
      <c r="BI726" s="198">
        <f>IF(N726="nulová",J726,0)</f>
        <v>0</v>
      </c>
      <c r="BJ726" s="17" t="s">
        <v>88</v>
      </c>
      <c r="BK726" s="198">
        <f>ROUND(I726*H726,2)</f>
        <v>0</v>
      </c>
      <c r="BL726" s="17" t="s">
        <v>136</v>
      </c>
      <c r="BM726" s="197" t="s">
        <v>575</v>
      </c>
    </row>
    <row r="727" spans="1:65" s="2" customFormat="1" ht="19.5">
      <c r="A727" s="34"/>
      <c r="B727" s="35"/>
      <c r="C727" s="36"/>
      <c r="D727" s="199" t="s">
        <v>138</v>
      </c>
      <c r="E727" s="36"/>
      <c r="F727" s="200" t="s">
        <v>574</v>
      </c>
      <c r="G727" s="36"/>
      <c r="H727" s="36"/>
      <c r="I727" s="201"/>
      <c r="J727" s="36"/>
      <c r="K727" s="36"/>
      <c r="L727" s="39"/>
      <c r="M727" s="202"/>
      <c r="N727" s="203"/>
      <c r="O727" s="71"/>
      <c r="P727" s="71"/>
      <c r="Q727" s="71"/>
      <c r="R727" s="71"/>
      <c r="S727" s="71"/>
      <c r="T727" s="72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7" t="s">
        <v>138</v>
      </c>
      <c r="AU727" s="17" t="s">
        <v>90</v>
      </c>
    </row>
    <row r="728" spans="1:65" s="13" customFormat="1" ht="11.25">
      <c r="B728" s="204"/>
      <c r="C728" s="205"/>
      <c r="D728" s="199" t="s">
        <v>140</v>
      </c>
      <c r="E728" s="206" t="s">
        <v>1</v>
      </c>
      <c r="F728" s="207" t="s">
        <v>449</v>
      </c>
      <c r="G728" s="205"/>
      <c r="H728" s="206" t="s">
        <v>1</v>
      </c>
      <c r="I728" s="208"/>
      <c r="J728" s="205"/>
      <c r="K728" s="205"/>
      <c r="L728" s="209"/>
      <c r="M728" s="210"/>
      <c r="N728" s="211"/>
      <c r="O728" s="211"/>
      <c r="P728" s="211"/>
      <c r="Q728" s="211"/>
      <c r="R728" s="211"/>
      <c r="S728" s="211"/>
      <c r="T728" s="212"/>
      <c r="AT728" s="213" t="s">
        <v>140</v>
      </c>
      <c r="AU728" s="213" t="s">
        <v>90</v>
      </c>
      <c r="AV728" s="13" t="s">
        <v>88</v>
      </c>
      <c r="AW728" s="13" t="s">
        <v>36</v>
      </c>
      <c r="AX728" s="13" t="s">
        <v>80</v>
      </c>
      <c r="AY728" s="213" t="s">
        <v>129</v>
      </c>
    </row>
    <row r="729" spans="1:65" s="13" customFormat="1" ht="11.25">
      <c r="B729" s="204"/>
      <c r="C729" s="205"/>
      <c r="D729" s="199" t="s">
        <v>140</v>
      </c>
      <c r="E729" s="206" t="s">
        <v>1</v>
      </c>
      <c r="F729" s="207" t="s">
        <v>226</v>
      </c>
      <c r="G729" s="205"/>
      <c r="H729" s="206" t="s">
        <v>1</v>
      </c>
      <c r="I729" s="208"/>
      <c r="J729" s="205"/>
      <c r="K729" s="205"/>
      <c r="L729" s="209"/>
      <c r="M729" s="210"/>
      <c r="N729" s="211"/>
      <c r="O729" s="211"/>
      <c r="P729" s="211"/>
      <c r="Q729" s="211"/>
      <c r="R729" s="211"/>
      <c r="S729" s="211"/>
      <c r="T729" s="212"/>
      <c r="AT729" s="213" t="s">
        <v>140</v>
      </c>
      <c r="AU729" s="213" t="s">
        <v>90</v>
      </c>
      <c r="AV729" s="13" t="s">
        <v>88</v>
      </c>
      <c r="AW729" s="13" t="s">
        <v>36</v>
      </c>
      <c r="AX729" s="13" t="s">
        <v>80</v>
      </c>
      <c r="AY729" s="213" t="s">
        <v>129</v>
      </c>
    </row>
    <row r="730" spans="1:65" s="14" customFormat="1" ht="11.25">
      <c r="B730" s="214"/>
      <c r="C730" s="215"/>
      <c r="D730" s="199" t="s">
        <v>140</v>
      </c>
      <c r="E730" s="216" t="s">
        <v>1</v>
      </c>
      <c r="F730" s="217" t="s">
        <v>571</v>
      </c>
      <c r="G730" s="215"/>
      <c r="H730" s="218">
        <v>360</v>
      </c>
      <c r="I730" s="219"/>
      <c r="J730" s="215"/>
      <c r="K730" s="215"/>
      <c r="L730" s="220"/>
      <c r="M730" s="221"/>
      <c r="N730" s="222"/>
      <c r="O730" s="222"/>
      <c r="P730" s="222"/>
      <c r="Q730" s="222"/>
      <c r="R730" s="222"/>
      <c r="S730" s="222"/>
      <c r="T730" s="223"/>
      <c r="AT730" s="224" t="s">
        <v>140</v>
      </c>
      <c r="AU730" s="224" t="s">
        <v>90</v>
      </c>
      <c r="AV730" s="14" t="s">
        <v>90</v>
      </c>
      <c r="AW730" s="14" t="s">
        <v>36</v>
      </c>
      <c r="AX730" s="14" t="s">
        <v>80</v>
      </c>
      <c r="AY730" s="224" t="s">
        <v>129</v>
      </c>
    </row>
    <row r="731" spans="1:65" s="13" customFormat="1" ht="11.25">
      <c r="B731" s="204"/>
      <c r="C731" s="205"/>
      <c r="D731" s="199" t="s">
        <v>140</v>
      </c>
      <c r="E731" s="206" t="s">
        <v>1</v>
      </c>
      <c r="F731" s="207" t="s">
        <v>164</v>
      </c>
      <c r="G731" s="205"/>
      <c r="H731" s="206" t="s">
        <v>1</v>
      </c>
      <c r="I731" s="208"/>
      <c r="J731" s="205"/>
      <c r="K731" s="205"/>
      <c r="L731" s="209"/>
      <c r="M731" s="210"/>
      <c r="N731" s="211"/>
      <c r="O731" s="211"/>
      <c r="P731" s="211"/>
      <c r="Q731" s="211"/>
      <c r="R731" s="211"/>
      <c r="S731" s="211"/>
      <c r="T731" s="212"/>
      <c r="AT731" s="213" t="s">
        <v>140</v>
      </c>
      <c r="AU731" s="213" t="s">
        <v>90</v>
      </c>
      <c r="AV731" s="13" t="s">
        <v>88</v>
      </c>
      <c r="AW731" s="13" t="s">
        <v>36</v>
      </c>
      <c r="AX731" s="13" t="s">
        <v>80</v>
      </c>
      <c r="AY731" s="213" t="s">
        <v>129</v>
      </c>
    </row>
    <row r="732" spans="1:65" s="14" customFormat="1" ht="11.25">
      <c r="B732" s="214"/>
      <c r="C732" s="215"/>
      <c r="D732" s="199" t="s">
        <v>140</v>
      </c>
      <c r="E732" s="216" t="s">
        <v>1</v>
      </c>
      <c r="F732" s="217" t="s">
        <v>192</v>
      </c>
      <c r="G732" s="215"/>
      <c r="H732" s="218">
        <v>8</v>
      </c>
      <c r="I732" s="219"/>
      <c r="J732" s="215"/>
      <c r="K732" s="215"/>
      <c r="L732" s="220"/>
      <c r="M732" s="221"/>
      <c r="N732" s="222"/>
      <c r="O732" s="222"/>
      <c r="P732" s="222"/>
      <c r="Q732" s="222"/>
      <c r="R732" s="222"/>
      <c r="S732" s="222"/>
      <c r="T732" s="223"/>
      <c r="AT732" s="224" t="s">
        <v>140</v>
      </c>
      <c r="AU732" s="224" t="s">
        <v>90</v>
      </c>
      <c r="AV732" s="14" t="s">
        <v>90</v>
      </c>
      <c r="AW732" s="14" t="s">
        <v>36</v>
      </c>
      <c r="AX732" s="14" t="s">
        <v>80</v>
      </c>
      <c r="AY732" s="224" t="s">
        <v>129</v>
      </c>
    </row>
    <row r="733" spans="1:65" s="13" customFormat="1" ht="11.25">
      <c r="B733" s="204"/>
      <c r="C733" s="205"/>
      <c r="D733" s="199" t="s">
        <v>140</v>
      </c>
      <c r="E733" s="206" t="s">
        <v>1</v>
      </c>
      <c r="F733" s="207" t="s">
        <v>142</v>
      </c>
      <c r="G733" s="205"/>
      <c r="H733" s="206" t="s">
        <v>1</v>
      </c>
      <c r="I733" s="208"/>
      <c r="J733" s="205"/>
      <c r="K733" s="205"/>
      <c r="L733" s="209"/>
      <c r="M733" s="210"/>
      <c r="N733" s="211"/>
      <c r="O733" s="211"/>
      <c r="P733" s="211"/>
      <c r="Q733" s="211"/>
      <c r="R733" s="211"/>
      <c r="S733" s="211"/>
      <c r="T733" s="212"/>
      <c r="AT733" s="213" t="s">
        <v>140</v>
      </c>
      <c r="AU733" s="213" t="s">
        <v>90</v>
      </c>
      <c r="AV733" s="13" t="s">
        <v>88</v>
      </c>
      <c r="AW733" s="13" t="s">
        <v>36</v>
      </c>
      <c r="AX733" s="13" t="s">
        <v>80</v>
      </c>
      <c r="AY733" s="213" t="s">
        <v>129</v>
      </c>
    </row>
    <row r="734" spans="1:65" s="14" customFormat="1" ht="11.25">
      <c r="B734" s="214"/>
      <c r="C734" s="215"/>
      <c r="D734" s="199" t="s">
        <v>140</v>
      </c>
      <c r="E734" s="216" t="s">
        <v>1</v>
      </c>
      <c r="F734" s="217" t="s">
        <v>136</v>
      </c>
      <c r="G734" s="215"/>
      <c r="H734" s="218">
        <v>4</v>
      </c>
      <c r="I734" s="219"/>
      <c r="J734" s="215"/>
      <c r="K734" s="215"/>
      <c r="L734" s="220"/>
      <c r="M734" s="221"/>
      <c r="N734" s="222"/>
      <c r="O734" s="222"/>
      <c r="P734" s="222"/>
      <c r="Q734" s="222"/>
      <c r="R734" s="222"/>
      <c r="S734" s="222"/>
      <c r="T734" s="223"/>
      <c r="AT734" s="224" t="s">
        <v>140</v>
      </c>
      <c r="AU734" s="224" t="s">
        <v>90</v>
      </c>
      <c r="AV734" s="14" t="s">
        <v>90</v>
      </c>
      <c r="AW734" s="14" t="s">
        <v>36</v>
      </c>
      <c r="AX734" s="14" t="s">
        <v>80</v>
      </c>
      <c r="AY734" s="224" t="s">
        <v>129</v>
      </c>
    </row>
    <row r="735" spans="1:65" s="13" customFormat="1" ht="11.25">
      <c r="B735" s="204"/>
      <c r="C735" s="205"/>
      <c r="D735" s="199" t="s">
        <v>140</v>
      </c>
      <c r="E735" s="206" t="s">
        <v>1</v>
      </c>
      <c r="F735" s="207" t="s">
        <v>167</v>
      </c>
      <c r="G735" s="205"/>
      <c r="H735" s="206" t="s">
        <v>1</v>
      </c>
      <c r="I735" s="208"/>
      <c r="J735" s="205"/>
      <c r="K735" s="205"/>
      <c r="L735" s="209"/>
      <c r="M735" s="210"/>
      <c r="N735" s="211"/>
      <c r="O735" s="211"/>
      <c r="P735" s="211"/>
      <c r="Q735" s="211"/>
      <c r="R735" s="211"/>
      <c r="S735" s="211"/>
      <c r="T735" s="212"/>
      <c r="AT735" s="213" t="s">
        <v>140</v>
      </c>
      <c r="AU735" s="213" t="s">
        <v>90</v>
      </c>
      <c r="AV735" s="13" t="s">
        <v>88</v>
      </c>
      <c r="AW735" s="13" t="s">
        <v>36</v>
      </c>
      <c r="AX735" s="13" t="s">
        <v>80</v>
      </c>
      <c r="AY735" s="213" t="s">
        <v>129</v>
      </c>
    </row>
    <row r="736" spans="1:65" s="14" customFormat="1" ht="11.25">
      <c r="B736" s="214"/>
      <c r="C736" s="215"/>
      <c r="D736" s="199" t="s">
        <v>140</v>
      </c>
      <c r="E736" s="216" t="s">
        <v>1</v>
      </c>
      <c r="F736" s="217" t="s">
        <v>192</v>
      </c>
      <c r="G736" s="215"/>
      <c r="H736" s="218">
        <v>8</v>
      </c>
      <c r="I736" s="219"/>
      <c r="J736" s="215"/>
      <c r="K736" s="215"/>
      <c r="L736" s="220"/>
      <c r="M736" s="221"/>
      <c r="N736" s="222"/>
      <c r="O736" s="222"/>
      <c r="P736" s="222"/>
      <c r="Q736" s="222"/>
      <c r="R736" s="222"/>
      <c r="S736" s="222"/>
      <c r="T736" s="223"/>
      <c r="AT736" s="224" t="s">
        <v>140</v>
      </c>
      <c r="AU736" s="224" t="s">
        <v>90</v>
      </c>
      <c r="AV736" s="14" t="s">
        <v>90</v>
      </c>
      <c r="AW736" s="14" t="s">
        <v>36</v>
      </c>
      <c r="AX736" s="14" t="s">
        <v>80</v>
      </c>
      <c r="AY736" s="224" t="s">
        <v>129</v>
      </c>
    </row>
    <row r="737" spans="1:65" s="15" customFormat="1" ht="11.25">
      <c r="B737" s="225"/>
      <c r="C737" s="226"/>
      <c r="D737" s="199" t="s">
        <v>140</v>
      </c>
      <c r="E737" s="227" t="s">
        <v>1</v>
      </c>
      <c r="F737" s="228" t="s">
        <v>144</v>
      </c>
      <c r="G737" s="226"/>
      <c r="H737" s="229">
        <v>380</v>
      </c>
      <c r="I737" s="230"/>
      <c r="J737" s="226"/>
      <c r="K737" s="226"/>
      <c r="L737" s="231"/>
      <c r="M737" s="232"/>
      <c r="N737" s="233"/>
      <c r="O737" s="233"/>
      <c r="P737" s="233"/>
      <c r="Q737" s="233"/>
      <c r="R737" s="233"/>
      <c r="S737" s="233"/>
      <c r="T737" s="234"/>
      <c r="AT737" s="235" t="s">
        <v>140</v>
      </c>
      <c r="AU737" s="235" t="s">
        <v>90</v>
      </c>
      <c r="AV737" s="15" t="s">
        <v>136</v>
      </c>
      <c r="AW737" s="15" t="s">
        <v>4</v>
      </c>
      <c r="AX737" s="15" t="s">
        <v>88</v>
      </c>
      <c r="AY737" s="235" t="s">
        <v>129</v>
      </c>
    </row>
    <row r="738" spans="1:65" s="14" customFormat="1" ht="11.25">
      <c r="B738" s="214"/>
      <c r="C738" s="215"/>
      <c r="D738" s="199" t="s">
        <v>140</v>
      </c>
      <c r="E738" s="215"/>
      <c r="F738" s="217" t="s">
        <v>576</v>
      </c>
      <c r="G738" s="215"/>
      <c r="H738" s="218">
        <v>385.7</v>
      </c>
      <c r="I738" s="219"/>
      <c r="J738" s="215"/>
      <c r="K738" s="215"/>
      <c r="L738" s="220"/>
      <c r="M738" s="221"/>
      <c r="N738" s="222"/>
      <c r="O738" s="222"/>
      <c r="P738" s="222"/>
      <c r="Q738" s="222"/>
      <c r="R738" s="222"/>
      <c r="S738" s="222"/>
      <c r="T738" s="223"/>
      <c r="AT738" s="224" t="s">
        <v>140</v>
      </c>
      <c r="AU738" s="224" t="s">
        <v>90</v>
      </c>
      <c r="AV738" s="14" t="s">
        <v>90</v>
      </c>
      <c r="AW738" s="14" t="s">
        <v>4</v>
      </c>
      <c r="AX738" s="14" t="s">
        <v>88</v>
      </c>
      <c r="AY738" s="224" t="s">
        <v>129</v>
      </c>
    </row>
    <row r="739" spans="1:65" s="2" customFormat="1" ht="24">
      <c r="A739" s="34"/>
      <c r="B739" s="35"/>
      <c r="C739" s="186" t="s">
        <v>577</v>
      </c>
      <c r="D739" s="186" t="s">
        <v>131</v>
      </c>
      <c r="E739" s="187" t="s">
        <v>578</v>
      </c>
      <c r="F739" s="188" t="s">
        <v>579</v>
      </c>
      <c r="G739" s="189" t="s">
        <v>195</v>
      </c>
      <c r="H739" s="190">
        <v>2</v>
      </c>
      <c r="I739" s="191"/>
      <c r="J739" s="192">
        <f>ROUND(I739*H739,2)</f>
        <v>0</v>
      </c>
      <c r="K739" s="188" t="s">
        <v>135</v>
      </c>
      <c r="L739" s="39"/>
      <c r="M739" s="193" t="s">
        <v>1</v>
      </c>
      <c r="N739" s="194" t="s">
        <v>45</v>
      </c>
      <c r="O739" s="71"/>
      <c r="P739" s="195">
        <f>O739*H739</f>
        <v>0</v>
      </c>
      <c r="Q739" s="195">
        <v>0</v>
      </c>
      <c r="R739" s="195">
        <f>Q739*H739</f>
        <v>0</v>
      </c>
      <c r="S739" s="195">
        <v>0</v>
      </c>
      <c r="T739" s="196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7" t="s">
        <v>136</v>
      </c>
      <c r="AT739" s="197" t="s">
        <v>131</v>
      </c>
      <c r="AU739" s="197" t="s">
        <v>90</v>
      </c>
      <c r="AY739" s="17" t="s">
        <v>129</v>
      </c>
      <c r="BE739" s="198">
        <f>IF(N739="základní",J739,0)</f>
        <v>0</v>
      </c>
      <c r="BF739" s="198">
        <f>IF(N739="snížená",J739,0)</f>
        <v>0</v>
      </c>
      <c r="BG739" s="198">
        <f>IF(N739="zákl. přenesená",J739,0)</f>
        <v>0</v>
      </c>
      <c r="BH739" s="198">
        <f>IF(N739="sníž. přenesená",J739,0)</f>
        <v>0</v>
      </c>
      <c r="BI739" s="198">
        <f>IF(N739="nulová",J739,0)</f>
        <v>0</v>
      </c>
      <c r="BJ739" s="17" t="s">
        <v>88</v>
      </c>
      <c r="BK739" s="198">
        <f>ROUND(I739*H739,2)</f>
        <v>0</v>
      </c>
      <c r="BL739" s="17" t="s">
        <v>136</v>
      </c>
      <c r="BM739" s="197" t="s">
        <v>580</v>
      </c>
    </row>
    <row r="740" spans="1:65" s="2" customFormat="1" ht="29.25">
      <c r="A740" s="34"/>
      <c r="B740" s="35"/>
      <c r="C740" s="36"/>
      <c r="D740" s="199" t="s">
        <v>138</v>
      </c>
      <c r="E740" s="36"/>
      <c r="F740" s="200" t="s">
        <v>581</v>
      </c>
      <c r="G740" s="36"/>
      <c r="H740" s="36"/>
      <c r="I740" s="201"/>
      <c r="J740" s="36"/>
      <c r="K740" s="36"/>
      <c r="L740" s="39"/>
      <c r="M740" s="202"/>
      <c r="N740" s="203"/>
      <c r="O740" s="71"/>
      <c r="P740" s="71"/>
      <c r="Q740" s="71"/>
      <c r="R740" s="71"/>
      <c r="S740" s="71"/>
      <c r="T740" s="72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138</v>
      </c>
      <c r="AU740" s="17" t="s">
        <v>90</v>
      </c>
    </row>
    <row r="741" spans="1:65" s="13" customFormat="1" ht="11.25">
      <c r="B741" s="204"/>
      <c r="C741" s="205"/>
      <c r="D741" s="199" t="s">
        <v>140</v>
      </c>
      <c r="E741" s="206" t="s">
        <v>1</v>
      </c>
      <c r="F741" s="207" t="s">
        <v>449</v>
      </c>
      <c r="G741" s="205"/>
      <c r="H741" s="206" t="s">
        <v>1</v>
      </c>
      <c r="I741" s="208"/>
      <c r="J741" s="205"/>
      <c r="K741" s="205"/>
      <c r="L741" s="209"/>
      <c r="M741" s="210"/>
      <c r="N741" s="211"/>
      <c r="O741" s="211"/>
      <c r="P741" s="211"/>
      <c r="Q741" s="211"/>
      <c r="R741" s="211"/>
      <c r="S741" s="211"/>
      <c r="T741" s="212"/>
      <c r="AT741" s="213" t="s">
        <v>140</v>
      </c>
      <c r="AU741" s="213" t="s">
        <v>90</v>
      </c>
      <c r="AV741" s="13" t="s">
        <v>88</v>
      </c>
      <c r="AW741" s="13" t="s">
        <v>36</v>
      </c>
      <c r="AX741" s="13" t="s">
        <v>80</v>
      </c>
      <c r="AY741" s="213" t="s">
        <v>129</v>
      </c>
    </row>
    <row r="742" spans="1:65" s="13" customFormat="1" ht="11.25">
      <c r="B742" s="204"/>
      <c r="C742" s="205"/>
      <c r="D742" s="199" t="s">
        <v>140</v>
      </c>
      <c r="E742" s="206" t="s">
        <v>1</v>
      </c>
      <c r="F742" s="207" t="s">
        <v>280</v>
      </c>
      <c r="G742" s="205"/>
      <c r="H742" s="206" t="s">
        <v>1</v>
      </c>
      <c r="I742" s="208"/>
      <c r="J742" s="205"/>
      <c r="K742" s="205"/>
      <c r="L742" s="209"/>
      <c r="M742" s="210"/>
      <c r="N742" s="211"/>
      <c r="O742" s="211"/>
      <c r="P742" s="211"/>
      <c r="Q742" s="211"/>
      <c r="R742" s="211"/>
      <c r="S742" s="211"/>
      <c r="T742" s="212"/>
      <c r="AT742" s="213" t="s">
        <v>140</v>
      </c>
      <c r="AU742" s="213" t="s">
        <v>90</v>
      </c>
      <c r="AV742" s="13" t="s">
        <v>88</v>
      </c>
      <c r="AW742" s="13" t="s">
        <v>36</v>
      </c>
      <c r="AX742" s="13" t="s">
        <v>80</v>
      </c>
      <c r="AY742" s="213" t="s">
        <v>129</v>
      </c>
    </row>
    <row r="743" spans="1:65" s="14" customFormat="1" ht="11.25">
      <c r="B743" s="214"/>
      <c r="C743" s="215"/>
      <c r="D743" s="199" t="s">
        <v>140</v>
      </c>
      <c r="E743" s="216" t="s">
        <v>1</v>
      </c>
      <c r="F743" s="217" t="s">
        <v>90</v>
      </c>
      <c r="G743" s="215"/>
      <c r="H743" s="218">
        <v>2</v>
      </c>
      <c r="I743" s="219"/>
      <c r="J743" s="215"/>
      <c r="K743" s="215"/>
      <c r="L743" s="220"/>
      <c r="M743" s="221"/>
      <c r="N743" s="222"/>
      <c r="O743" s="222"/>
      <c r="P743" s="222"/>
      <c r="Q743" s="222"/>
      <c r="R743" s="222"/>
      <c r="S743" s="222"/>
      <c r="T743" s="223"/>
      <c r="AT743" s="224" t="s">
        <v>140</v>
      </c>
      <c r="AU743" s="224" t="s">
        <v>90</v>
      </c>
      <c r="AV743" s="14" t="s">
        <v>90</v>
      </c>
      <c r="AW743" s="14" t="s">
        <v>36</v>
      </c>
      <c r="AX743" s="14" t="s">
        <v>80</v>
      </c>
      <c r="AY743" s="224" t="s">
        <v>129</v>
      </c>
    </row>
    <row r="744" spans="1:65" s="15" customFormat="1" ht="11.25">
      <c r="B744" s="225"/>
      <c r="C744" s="226"/>
      <c r="D744" s="199" t="s">
        <v>140</v>
      </c>
      <c r="E744" s="227" t="s">
        <v>1</v>
      </c>
      <c r="F744" s="228" t="s">
        <v>144</v>
      </c>
      <c r="G744" s="226"/>
      <c r="H744" s="229">
        <v>2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AT744" s="235" t="s">
        <v>140</v>
      </c>
      <c r="AU744" s="235" t="s">
        <v>90</v>
      </c>
      <c r="AV744" s="15" t="s">
        <v>136</v>
      </c>
      <c r="AW744" s="15" t="s">
        <v>4</v>
      </c>
      <c r="AX744" s="15" t="s">
        <v>88</v>
      </c>
      <c r="AY744" s="235" t="s">
        <v>129</v>
      </c>
    </row>
    <row r="745" spans="1:65" s="2" customFormat="1" ht="24">
      <c r="A745" s="34"/>
      <c r="B745" s="35"/>
      <c r="C745" s="236" t="s">
        <v>582</v>
      </c>
      <c r="D745" s="236" t="s">
        <v>332</v>
      </c>
      <c r="E745" s="237" t="s">
        <v>583</v>
      </c>
      <c r="F745" s="238" t="s">
        <v>584</v>
      </c>
      <c r="G745" s="239" t="s">
        <v>195</v>
      </c>
      <c r="H745" s="240">
        <v>2.0299999999999998</v>
      </c>
      <c r="I745" s="241"/>
      <c r="J745" s="242">
        <f>ROUND(I745*H745,2)</f>
        <v>0</v>
      </c>
      <c r="K745" s="238" t="s">
        <v>1</v>
      </c>
      <c r="L745" s="243"/>
      <c r="M745" s="244" t="s">
        <v>1</v>
      </c>
      <c r="N745" s="245" t="s">
        <v>45</v>
      </c>
      <c r="O745" s="71"/>
      <c r="P745" s="195">
        <f>O745*H745</f>
        <v>0</v>
      </c>
      <c r="Q745" s="195">
        <v>6.7400000000000003E-3</v>
      </c>
      <c r="R745" s="195">
        <f>Q745*H745</f>
        <v>1.3682199999999999E-2</v>
      </c>
      <c r="S745" s="195">
        <v>0</v>
      </c>
      <c r="T745" s="196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97" t="s">
        <v>192</v>
      </c>
      <c r="AT745" s="197" t="s">
        <v>332</v>
      </c>
      <c r="AU745" s="197" t="s">
        <v>90</v>
      </c>
      <c r="AY745" s="17" t="s">
        <v>129</v>
      </c>
      <c r="BE745" s="198">
        <f>IF(N745="základní",J745,0)</f>
        <v>0</v>
      </c>
      <c r="BF745" s="198">
        <f>IF(N745="snížená",J745,0)</f>
        <v>0</v>
      </c>
      <c r="BG745" s="198">
        <f>IF(N745="zákl. přenesená",J745,0)</f>
        <v>0</v>
      </c>
      <c r="BH745" s="198">
        <f>IF(N745="sníž. přenesená",J745,0)</f>
        <v>0</v>
      </c>
      <c r="BI745" s="198">
        <f>IF(N745="nulová",J745,0)</f>
        <v>0</v>
      </c>
      <c r="BJ745" s="17" t="s">
        <v>88</v>
      </c>
      <c r="BK745" s="198">
        <f>ROUND(I745*H745,2)</f>
        <v>0</v>
      </c>
      <c r="BL745" s="17" t="s">
        <v>136</v>
      </c>
      <c r="BM745" s="197" t="s">
        <v>585</v>
      </c>
    </row>
    <row r="746" spans="1:65" s="2" customFormat="1" ht="11.25">
      <c r="A746" s="34"/>
      <c r="B746" s="35"/>
      <c r="C746" s="36"/>
      <c r="D746" s="199" t="s">
        <v>138</v>
      </c>
      <c r="E746" s="36"/>
      <c r="F746" s="200" t="s">
        <v>584</v>
      </c>
      <c r="G746" s="36"/>
      <c r="H746" s="36"/>
      <c r="I746" s="201"/>
      <c r="J746" s="36"/>
      <c r="K746" s="36"/>
      <c r="L746" s="39"/>
      <c r="M746" s="202"/>
      <c r="N746" s="203"/>
      <c r="O746" s="71"/>
      <c r="P746" s="71"/>
      <c r="Q746" s="71"/>
      <c r="R746" s="71"/>
      <c r="S746" s="71"/>
      <c r="T746" s="72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7" t="s">
        <v>138</v>
      </c>
      <c r="AU746" s="17" t="s">
        <v>90</v>
      </c>
    </row>
    <row r="747" spans="1:65" s="13" customFormat="1" ht="11.25">
      <c r="B747" s="204"/>
      <c r="C747" s="205"/>
      <c r="D747" s="199" t="s">
        <v>140</v>
      </c>
      <c r="E747" s="206" t="s">
        <v>1</v>
      </c>
      <c r="F747" s="207" t="s">
        <v>449</v>
      </c>
      <c r="G747" s="205"/>
      <c r="H747" s="206" t="s">
        <v>1</v>
      </c>
      <c r="I747" s="208"/>
      <c r="J747" s="205"/>
      <c r="K747" s="205"/>
      <c r="L747" s="209"/>
      <c r="M747" s="210"/>
      <c r="N747" s="211"/>
      <c r="O747" s="211"/>
      <c r="P747" s="211"/>
      <c r="Q747" s="211"/>
      <c r="R747" s="211"/>
      <c r="S747" s="211"/>
      <c r="T747" s="212"/>
      <c r="AT747" s="213" t="s">
        <v>140</v>
      </c>
      <c r="AU747" s="213" t="s">
        <v>90</v>
      </c>
      <c r="AV747" s="13" t="s">
        <v>88</v>
      </c>
      <c r="AW747" s="13" t="s">
        <v>36</v>
      </c>
      <c r="AX747" s="13" t="s">
        <v>80</v>
      </c>
      <c r="AY747" s="213" t="s">
        <v>129</v>
      </c>
    </row>
    <row r="748" spans="1:65" s="13" customFormat="1" ht="11.25">
      <c r="B748" s="204"/>
      <c r="C748" s="205"/>
      <c r="D748" s="199" t="s">
        <v>140</v>
      </c>
      <c r="E748" s="206" t="s">
        <v>1</v>
      </c>
      <c r="F748" s="207" t="s">
        <v>280</v>
      </c>
      <c r="G748" s="205"/>
      <c r="H748" s="206" t="s">
        <v>1</v>
      </c>
      <c r="I748" s="208"/>
      <c r="J748" s="205"/>
      <c r="K748" s="205"/>
      <c r="L748" s="209"/>
      <c r="M748" s="210"/>
      <c r="N748" s="211"/>
      <c r="O748" s="211"/>
      <c r="P748" s="211"/>
      <c r="Q748" s="211"/>
      <c r="R748" s="211"/>
      <c r="S748" s="211"/>
      <c r="T748" s="212"/>
      <c r="AT748" s="213" t="s">
        <v>140</v>
      </c>
      <c r="AU748" s="213" t="s">
        <v>90</v>
      </c>
      <c r="AV748" s="13" t="s">
        <v>88</v>
      </c>
      <c r="AW748" s="13" t="s">
        <v>36</v>
      </c>
      <c r="AX748" s="13" t="s">
        <v>80</v>
      </c>
      <c r="AY748" s="213" t="s">
        <v>129</v>
      </c>
    </row>
    <row r="749" spans="1:65" s="14" customFormat="1" ht="11.25">
      <c r="B749" s="214"/>
      <c r="C749" s="215"/>
      <c r="D749" s="199" t="s">
        <v>140</v>
      </c>
      <c r="E749" s="216" t="s">
        <v>1</v>
      </c>
      <c r="F749" s="217" t="s">
        <v>90</v>
      </c>
      <c r="G749" s="215"/>
      <c r="H749" s="218">
        <v>2</v>
      </c>
      <c r="I749" s="219"/>
      <c r="J749" s="215"/>
      <c r="K749" s="215"/>
      <c r="L749" s="220"/>
      <c r="M749" s="221"/>
      <c r="N749" s="222"/>
      <c r="O749" s="222"/>
      <c r="P749" s="222"/>
      <c r="Q749" s="222"/>
      <c r="R749" s="222"/>
      <c r="S749" s="222"/>
      <c r="T749" s="223"/>
      <c r="AT749" s="224" t="s">
        <v>140</v>
      </c>
      <c r="AU749" s="224" t="s">
        <v>90</v>
      </c>
      <c r="AV749" s="14" t="s">
        <v>90</v>
      </c>
      <c r="AW749" s="14" t="s">
        <v>36</v>
      </c>
      <c r="AX749" s="14" t="s">
        <v>80</v>
      </c>
      <c r="AY749" s="224" t="s">
        <v>129</v>
      </c>
    </row>
    <row r="750" spans="1:65" s="15" customFormat="1" ht="11.25">
      <c r="B750" s="225"/>
      <c r="C750" s="226"/>
      <c r="D750" s="199" t="s">
        <v>140</v>
      </c>
      <c r="E750" s="227" t="s">
        <v>1</v>
      </c>
      <c r="F750" s="228" t="s">
        <v>144</v>
      </c>
      <c r="G750" s="226"/>
      <c r="H750" s="229">
        <v>2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AT750" s="235" t="s">
        <v>140</v>
      </c>
      <c r="AU750" s="235" t="s">
        <v>90</v>
      </c>
      <c r="AV750" s="15" t="s">
        <v>136</v>
      </c>
      <c r="AW750" s="15" t="s">
        <v>4</v>
      </c>
      <c r="AX750" s="15" t="s">
        <v>88</v>
      </c>
      <c r="AY750" s="235" t="s">
        <v>129</v>
      </c>
    </row>
    <row r="751" spans="1:65" s="14" customFormat="1" ht="11.25">
      <c r="B751" s="214"/>
      <c r="C751" s="215"/>
      <c r="D751" s="199" t="s">
        <v>140</v>
      </c>
      <c r="E751" s="215"/>
      <c r="F751" s="217" t="s">
        <v>586</v>
      </c>
      <c r="G751" s="215"/>
      <c r="H751" s="218">
        <v>2.0299999999999998</v>
      </c>
      <c r="I751" s="219"/>
      <c r="J751" s="215"/>
      <c r="K751" s="215"/>
      <c r="L751" s="220"/>
      <c r="M751" s="221"/>
      <c r="N751" s="222"/>
      <c r="O751" s="222"/>
      <c r="P751" s="222"/>
      <c r="Q751" s="222"/>
      <c r="R751" s="222"/>
      <c r="S751" s="222"/>
      <c r="T751" s="223"/>
      <c r="AT751" s="224" t="s">
        <v>140</v>
      </c>
      <c r="AU751" s="224" t="s">
        <v>90</v>
      </c>
      <c r="AV751" s="14" t="s">
        <v>90</v>
      </c>
      <c r="AW751" s="14" t="s">
        <v>4</v>
      </c>
      <c r="AX751" s="14" t="s">
        <v>88</v>
      </c>
      <c r="AY751" s="224" t="s">
        <v>129</v>
      </c>
    </row>
    <row r="752" spans="1:65" s="2" customFormat="1" ht="24">
      <c r="A752" s="34"/>
      <c r="B752" s="35"/>
      <c r="C752" s="186" t="s">
        <v>587</v>
      </c>
      <c r="D752" s="186" t="s">
        <v>131</v>
      </c>
      <c r="E752" s="187" t="s">
        <v>588</v>
      </c>
      <c r="F752" s="188" t="s">
        <v>589</v>
      </c>
      <c r="G752" s="189" t="s">
        <v>195</v>
      </c>
      <c r="H752" s="190">
        <v>2</v>
      </c>
      <c r="I752" s="191"/>
      <c r="J752" s="192">
        <f>ROUND(I752*H752,2)</f>
        <v>0</v>
      </c>
      <c r="K752" s="188" t="s">
        <v>135</v>
      </c>
      <c r="L752" s="39"/>
      <c r="M752" s="193" t="s">
        <v>1</v>
      </c>
      <c r="N752" s="194" t="s">
        <v>45</v>
      </c>
      <c r="O752" s="71"/>
      <c r="P752" s="195">
        <f>O752*H752</f>
        <v>0</v>
      </c>
      <c r="Q752" s="195">
        <v>0</v>
      </c>
      <c r="R752" s="195">
        <f>Q752*H752</f>
        <v>0</v>
      </c>
      <c r="S752" s="195">
        <v>0</v>
      </c>
      <c r="T752" s="196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7" t="s">
        <v>136</v>
      </c>
      <c r="AT752" s="197" t="s">
        <v>131</v>
      </c>
      <c r="AU752" s="197" t="s">
        <v>90</v>
      </c>
      <c r="AY752" s="17" t="s">
        <v>129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7" t="s">
        <v>88</v>
      </c>
      <c r="BK752" s="198">
        <f>ROUND(I752*H752,2)</f>
        <v>0</v>
      </c>
      <c r="BL752" s="17" t="s">
        <v>136</v>
      </c>
      <c r="BM752" s="197" t="s">
        <v>590</v>
      </c>
    </row>
    <row r="753" spans="1:65" s="2" customFormat="1" ht="29.25">
      <c r="A753" s="34"/>
      <c r="B753" s="35"/>
      <c r="C753" s="36"/>
      <c r="D753" s="199" t="s">
        <v>138</v>
      </c>
      <c r="E753" s="36"/>
      <c r="F753" s="200" t="s">
        <v>591</v>
      </c>
      <c r="G753" s="36"/>
      <c r="H753" s="36"/>
      <c r="I753" s="201"/>
      <c r="J753" s="36"/>
      <c r="K753" s="36"/>
      <c r="L753" s="39"/>
      <c r="M753" s="202"/>
      <c r="N753" s="203"/>
      <c r="O753" s="71"/>
      <c r="P753" s="71"/>
      <c r="Q753" s="71"/>
      <c r="R753" s="71"/>
      <c r="S753" s="71"/>
      <c r="T753" s="72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7" t="s">
        <v>138</v>
      </c>
      <c r="AU753" s="17" t="s">
        <v>90</v>
      </c>
    </row>
    <row r="754" spans="1:65" s="13" customFormat="1" ht="11.25">
      <c r="B754" s="204"/>
      <c r="C754" s="205"/>
      <c r="D754" s="199" t="s">
        <v>140</v>
      </c>
      <c r="E754" s="206" t="s">
        <v>1</v>
      </c>
      <c r="F754" s="207" t="s">
        <v>449</v>
      </c>
      <c r="G754" s="205"/>
      <c r="H754" s="206" t="s">
        <v>1</v>
      </c>
      <c r="I754" s="208"/>
      <c r="J754" s="205"/>
      <c r="K754" s="205"/>
      <c r="L754" s="209"/>
      <c r="M754" s="210"/>
      <c r="N754" s="211"/>
      <c r="O754" s="211"/>
      <c r="P754" s="211"/>
      <c r="Q754" s="211"/>
      <c r="R754" s="211"/>
      <c r="S754" s="211"/>
      <c r="T754" s="212"/>
      <c r="AT754" s="213" t="s">
        <v>140</v>
      </c>
      <c r="AU754" s="213" t="s">
        <v>90</v>
      </c>
      <c r="AV754" s="13" t="s">
        <v>88</v>
      </c>
      <c r="AW754" s="13" t="s">
        <v>36</v>
      </c>
      <c r="AX754" s="13" t="s">
        <v>80</v>
      </c>
      <c r="AY754" s="213" t="s">
        <v>129</v>
      </c>
    </row>
    <row r="755" spans="1:65" s="13" customFormat="1" ht="11.25">
      <c r="B755" s="204"/>
      <c r="C755" s="205"/>
      <c r="D755" s="199" t="s">
        <v>140</v>
      </c>
      <c r="E755" s="206" t="s">
        <v>1</v>
      </c>
      <c r="F755" s="207" t="s">
        <v>280</v>
      </c>
      <c r="G755" s="205"/>
      <c r="H755" s="206" t="s">
        <v>1</v>
      </c>
      <c r="I755" s="208"/>
      <c r="J755" s="205"/>
      <c r="K755" s="205"/>
      <c r="L755" s="209"/>
      <c r="M755" s="210"/>
      <c r="N755" s="211"/>
      <c r="O755" s="211"/>
      <c r="P755" s="211"/>
      <c r="Q755" s="211"/>
      <c r="R755" s="211"/>
      <c r="S755" s="211"/>
      <c r="T755" s="212"/>
      <c r="AT755" s="213" t="s">
        <v>140</v>
      </c>
      <c r="AU755" s="213" t="s">
        <v>90</v>
      </c>
      <c r="AV755" s="13" t="s">
        <v>88</v>
      </c>
      <c r="AW755" s="13" t="s">
        <v>36</v>
      </c>
      <c r="AX755" s="13" t="s">
        <v>80</v>
      </c>
      <c r="AY755" s="213" t="s">
        <v>129</v>
      </c>
    </row>
    <row r="756" spans="1:65" s="14" customFormat="1" ht="11.25">
      <c r="B756" s="214"/>
      <c r="C756" s="215"/>
      <c r="D756" s="199" t="s">
        <v>140</v>
      </c>
      <c r="E756" s="216" t="s">
        <v>1</v>
      </c>
      <c r="F756" s="217" t="s">
        <v>90</v>
      </c>
      <c r="G756" s="215"/>
      <c r="H756" s="218">
        <v>2</v>
      </c>
      <c r="I756" s="219"/>
      <c r="J756" s="215"/>
      <c r="K756" s="215"/>
      <c r="L756" s="220"/>
      <c r="M756" s="221"/>
      <c r="N756" s="222"/>
      <c r="O756" s="222"/>
      <c r="P756" s="222"/>
      <c r="Q756" s="222"/>
      <c r="R756" s="222"/>
      <c r="S756" s="222"/>
      <c r="T756" s="223"/>
      <c r="AT756" s="224" t="s">
        <v>140</v>
      </c>
      <c r="AU756" s="224" t="s">
        <v>90</v>
      </c>
      <c r="AV756" s="14" t="s">
        <v>90</v>
      </c>
      <c r="AW756" s="14" t="s">
        <v>36</v>
      </c>
      <c r="AX756" s="14" t="s">
        <v>80</v>
      </c>
      <c r="AY756" s="224" t="s">
        <v>129</v>
      </c>
    </row>
    <row r="757" spans="1:65" s="15" customFormat="1" ht="11.25">
      <c r="B757" s="225"/>
      <c r="C757" s="226"/>
      <c r="D757" s="199" t="s">
        <v>140</v>
      </c>
      <c r="E757" s="227" t="s">
        <v>1</v>
      </c>
      <c r="F757" s="228" t="s">
        <v>144</v>
      </c>
      <c r="G757" s="226"/>
      <c r="H757" s="229">
        <v>2</v>
      </c>
      <c r="I757" s="230"/>
      <c r="J757" s="226"/>
      <c r="K757" s="226"/>
      <c r="L757" s="231"/>
      <c r="M757" s="232"/>
      <c r="N757" s="233"/>
      <c r="O757" s="233"/>
      <c r="P757" s="233"/>
      <c r="Q757" s="233"/>
      <c r="R757" s="233"/>
      <c r="S757" s="233"/>
      <c r="T757" s="234"/>
      <c r="AT757" s="235" t="s">
        <v>140</v>
      </c>
      <c r="AU757" s="235" t="s">
        <v>90</v>
      </c>
      <c r="AV757" s="15" t="s">
        <v>136</v>
      </c>
      <c r="AW757" s="15" t="s">
        <v>4</v>
      </c>
      <c r="AX757" s="15" t="s">
        <v>88</v>
      </c>
      <c r="AY757" s="235" t="s">
        <v>129</v>
      </c>
    </row>
    <row r="758" spans="1:65" s="2" customFormat="1" ht="24">
      <c r="A758" s="34"/>
      <c r="B758" s="35"/>
      <c r="C758" s="236" t="s">
        <v>592</v>
      </c>
      <c r="D758" s="236" t="s">
        <v>332</v>
      </c>
      <c r="E758" s="237" t="s">
        <v>593</v>
      </c>
      <c r="F758" s="238" t="s">
        <v>594</v>
      </c>
      <c r="G758" s="239" t="s">
        <v>195</v>
      </c>
      <c r="H758" s="240">
        <v>2.0299999999999998</v>
      </c>
      <c r="I758" s="241"/>
      <c r="J758" s="242">
        <f>ROUND(I758*H758,2)</f>
        <v>0</v>
      </c>
      <c r="K758" s="238" t="s">
        <v>135</v>
      </c>
      <c r="L758" s="243"/>
      <c r="M758" s="244" t="s">
        <v>1</v>
      </c>
      <c r="N758" s="245" t="s">
        <v>45</v>
      </c>
      <c r="O758" s="71"/>
      <c r="P758" s="195">
        <f>O758*H758</f>
        <v>0</v>
      </c>
      <c r="Q758" s="195">
        <v>9.0299999999999998E-3</v>
      </c>
      <c r="R758" s="195">
        <f>Q758*H758</f>
        <v>1.8330899999999997E-2</v>
      </c>
      <c r="S758" s="195">
        <v>0</v>
      </c>
      <c r="T758" s="196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7" t="s">
        <v>192</v>
      </c>
      <c r="AT758" s="197" t="s">
        <v>332</v>
      </c>
      <c r="AU758" s="197" t="s">
        <v>90</v>
      </c>
      <c r="AY758" s="17" t="s">
        <v>129</v>
      </c>
      <c r="BE758" s="198">
        <f>IF(N758="základní",J758,0)</f>
        <v>0</v>
      </c>
      <c r="BF758" s="198">
        <f>IF(N758="snížená",J758,0)</f>
        <v>0</v>
      </c>
      <c r="BG758" s="198">
        <f>IF(N758="zákl. přenesená",J758,0)</f>
        <v>0</v>
      </c>
      <c r="BH758" s="198">
        <f>IF(N758="sníž. přenesená",J758,0)</f>
        <v>0</v>
      </c>
      <c r="BI758" s="198">
        <f>IF(N758="nulová",J758,0)</f>
        <v>0</v>
      </c>
      <c r="BJ758" s="17" t="s">
        <v>88</v>
      </c>
      <c r="BK758" s="198">
        <f>ROUND(I758*H758,2)</f>
        <v>0</v>
      </c>
      <c r="BL758" s="17" t="s">
        <v>136</v>
      </c>
      <c r="BM758" s="197" t="s">
        <v>595</v>
      </c>
    </row>
    <row r="759" spans="1:65" s="2" customFormat="1" ht="11.25">
      <c r="A759" s="34"/>
      <c r="B759" s="35"/>
      <c r="C759" s="36"/>
      <c r="D759" s="199" t="s">
        <v>138</v>
      </c>
      <c r="E759" s="36"/>
      <c r="F759" s="200" t="s">
        <v>594</v>
      </c>
      <c r="G759" s="36"/>
      <c r="H759" s="36"/>
      <c r="I759" s="201"/>
      <c r="J759" s="36"/>
      <c r="K759" s="36"/>
      <c r="L759" s="39"/>
      <c r="M759" s="202"/>
      <c r="N759" s="203"/>
      <c r="O759" s="71"/>
      <c r="P759" s="71"/>
      <c r="Q759" s="71"/>
      <c r="R759" s="71"/>
      <c r="S759" s="71"/>
      <c r="T759" s="72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7" t="s">
        <v>138</v>
      </c>
      <c r="AU759" s="17" t="s">
        <v>90</v>
      </c>
    </row>
    <row r="760" spans="1:65" s="13" customFormat="1" ht="11.25">
      <c r="B760" s="204"/>
      <c r="C760" s="205"/>
      <c r="D760" s="199" t="s">
        <v>140</v>
      </c>
      <c r="E760" s="206" t="s">
        <v>1</v>
      </c>
      <c r="F760" s="207" t="s">
        <v>449</v>
      </c>
      <c r="G760" s="205"/>
      <c r="H760" s="206" t="s">
        <v>1</v>
      </c>
      <c r="I760" s="208"/>
      <c r="J760" s="205"/>
      <c r="K760" s="205"/>
      <c r="L760" s="209"/>
      <c r="M760" s="210"/>
      <c r="N760" s="211"/>
      <c r="O760" s="211"/>
      <c r="P760" s="211"/>
      <c r="Q760" s="211"/>
      <c r="R760" s="211"/>
      <c r="S760" s="211"/>
      <c r="T760" s="212"/>
      <c r="AT760" s="213" t="s">
        <v>140</v>
      </c>
      <c r="AU760" s="213" t="s">
        <v>90</v>
      </c>
      <c r="AV760" s="13" t="s">
        <v>88</v>
      </c>
      <c r="AW760" s="13" t="s">
        <v>36</v>
      </c>
      <c r="AX760" s="13" t="s">
        <v>80</v>
      </c>
      <c r="AY760" s="213" t="s">
        <v>129</v>
      </c>
    </row>
    <row r="761" spans="1:65" s="13" customFormat="1" ht="11.25">
      <c r="B761" s="204"/>
      <c r="C761" s="205"/>
      <c r="D761" s="199" t="s">
        <v>140</v>
      </c>
      <c r="E761" s="206" t="s">
        <v>1</v>
      </c>
      <c r="F761" s="207" t="s">
        <v>280</v>
      </c>
      <c r="G761" s="205"/>
      <c r="H761" s="206" t="s">
        <v>1</v>
      </c>
      <c r="I761" s="208"/>
      <c r="J761" s="205"/>
      <c r="K761" s="205"/>
      <c r="L761" s="209"/>
      <c r="M761" s="210"/>
      <c r="N761" s="211"/>
      <c r="O761" s="211"/>
      <c r="P761" s="211"/>
      <c r="Q761" s="211"/>
      <c r="R761" s="211"/>
      <c r="S761" s="211"/>
      <c r="T761" s="212"/>
      <c r="AT761" s="213" t="s">
        <v>140</v>
      </c>
      <c r="AU761" s="213" t="s">
        <v>90</v>
      </c>
      <c r="AV761" s="13" t="s">
        <v>88</v>
      </c>
      <c r="AW761" s="13" t="s">
        <v>36</v>
      </c>
      <c r="AX761" s="13" t="s">
        <v>80</v>
      </c>
      <c r="AY761" s="213" t="s">
        <v>129</v>
      </c>
    </row>
    <row r="762" spans="1:65" s="14" customFormat="1" ht="11.25">
      <c r="B762" s="214"/>
      <c r="C762" s="215"/>
      <c r="D762" s="199" t="s">
        <v>140</v>
      </c>
      <c r="E762" s="216" t="s">
        <v>1</v>
      </c>
      <c r="F762" s="217" t="s">
        <v>90</v>
      </c>
      <c r="G762" s="215"/>
      <c r="H762" s="218">
        <v>2</v>
      </c>
      <c r="I762" s="219"/>
      <c r="J762" s="215"/>
      <c r="K762" s="215"/>
      <c r="L762" s="220"/>
      <c r="M762" s="221"/>
      <c r="N762" s="222"/>
      <c r="O762" s="222"/>
      <c r="P762" s="222"/>
      <c r="Q762" s="222"/>
      <c r="R762" s="222"/>
      <c r="S762" s="222"/>
      <c r="T762" s="223"/>
      <c r="AT762" s="224" t="s">
        <v>140</v>
      </c>
      <c r="AU762" s="224" t="s">
        <v>90</v>
      </c>
      <c r="AV762" s="14" t="s">
        <v>90</v>
      </c>
      <c r="AW762" s="14" t="s">
        <v>36</v>
      </c>
      <c r="AX762" s="14" t="s">
        <v>80</v>
      </c>
      <c r="AY762" s="224" t="s">
        <v>129</v>
      </c>
    </row>
    <row r="763" spans="1:65" s="15" customFormat="1" ht="11.25">
      <c r="B763" s="225"/>
      <c r="C763" s="226"/>
      <c r="D763" s="199" t="s">
        <v>140</v>
      </c>
      <c r="E763" s="227" t="s">
        <v>1</v>
      </c>
      <c r="F763" s="228" t="s">
        <v>144</v>
      </c>
      <c r="G763" s="226"/>
      <c r="H763" s="229">
        <v>2</v>
      </c>
      <c r="I763" s="230"/>
      <c r="J763" s="226"/>
      <c r="K763" s="226"/>
      <c r="L763" s="231"/>
      <c r="M763" s="232"/>
      <c r="N763" s="233"/>
      <c r="O763" s="233"/>
      <c r="P763" s="233"/>
      <c r="Q763" s="233"/>
      <c r="R763" s="233"/>
      <c r="S763" s="233"/>
      <c r="T763" s="234"/>
      <c r="AT763" s="235" t="s">
        <v>140</v>
      </c>
      <c r="AU763" s="235" t="s">
        <v>90</v>
      </c>
      <c r="AV763" s="15" t="s">
        <v>136</v>
      </c>
      <c r="AW763" s="15" t="s">
        <v>4</v>
      </c>
      <c r="AX763" s="15" t="s">
        <v>88</v>
      </c>
      <c r="AY763" s="235" t="s">
        <v>129</v>
      </c>
    </row>
    <row r="764" spans="1:65" s="14" customFormat="1" ht="11.25">
      <c r="B764" s="214"/>
      <c r="C764" s="215"/>
      <c r="D764" s="199" t="s">
        <v>140</v>
      </c>
      <c r="E764" s="215"/>
      <c r="F764" s="217" t="s">
        <v>586</v>
      </c>
      <c r="G764" s="215"/>
      <c r="H764" s="218">
        <v>2.0299999999999998</v>
      </c>
      <c r="I764" s="219"/>
      <c r="J764" s="215"/>
      <c r="K764" s="215"/>
      <c r="L764" s="220"/>
      <c r="M764" s="221"/>
      <c r="N764" s="222"/>
      <c r="O764" s="222"/>
      <c r="P764" s="222"/>
      <c r="Q764" s="222"/>
      <c r="R764" s="222"/>
      <c r="S764" s="222"/>
      <c r="T764" s="223"/>
      <c r="AT764" s="224" t="s">
        <v>140</v>
      </c>
      <c r="AU764" s="224" t="s">
        <v>90</v>
      </c>
      <c r="AV764" s="14" t="s">
        <v>90</v>
      </c>
      <c r="AW764" s="14" t="s">
        <v>4</v>
      </c>
      <c r="AX764" s="14" t="s">
        <v>88</v>
      </c>
      <c r="AY764" s="224" t="s">
        <v>129</v>
      </c>
    </row>
    <row r="765" spans="1:65" s="2" customFormat="1" ht="24">
      <c r="A765" s="34"/>
      <c r="B765" s="35"/>
      <c r="C765" s="186" t="s">
        <v>596</v>
      </c>
      <c r="D765" s="186" t="s">
        <v>131</v>
      </c>
      <c r="E765" s="187" t="s">
        <v>597</v>
      </c>
      <c r="F765" s="188" t="s">
        <v>598</v>
      </c>
      <c r="G765" s="189" t="s">
        <v>238</v>
      </c>
      <c r="H765" s="190">
        <v>8</v>
      </c>
      <c r="I765" s="191"/>
      <c r="J765" s="192">
        <f>ROUND(I765*H765,2)</f>
        <v>0</v>
      </c>
      <c r="K765" s="188" t="s">
        <v>135</v>
      </c>
      <c r="L765" s="39"/>
      <c r="M765" s="193" t="s">
        <v>1</v>
      </c>
      <c r="N765" s="194" t="s">
        <v>45</v>
      </c>
      <c r="O765" s="71"/>
      <c r="P765" s="195">
        <f>O765*H765</f>
        <v>0</v>
      </c>
      <c r="Q765" s="195">
        <v>0</v>
      </c>
      <c r="R765" s="195">
        <f>Q765*H765</f>
        <v>0</v>
      </c>
      <c r="S765" s="195">
        <v>0</v>
      </c>
      <c r="T765" s="196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97" t="s">
        <v>136</v>
      </c>
      <c r="AT765" s="197" t="s">
        <v>131</v>
      </c>
      <c r="AU765" s="197" t="s">
        <v>90</v>
      </c>
      <c r="AY765" s="17" t="s">
        <v>129</v>
      </c>
      <c r="BE765" s="198">
        <f>IF(N765="základní",J765,0)</f>
        <v>0</v>
      </c>
      <c r="BF765" s="198">
        <f>IF(N765="snížená",J765,0)</f>
        <v>0</v>
      </c>
      <c r="BG765" s="198">
        <f>IF(N765="zákl. přenesená",J765,0)</f>
        <v>0</v>
      </c>
      <c r="BH765" s="198">
        <f>IF(N765="sníž. přenesená",J765,0)</f>
        <v>0</v>
      </c>
      <c r="BI765" s="198">
        <f>IF(N765="nulová",J765,0)</f>
        <v>0</v>
      </c>
      <c r="BJ765" s="17" t="s">
        <v>88</v>
      </c>
      <c r="BK765" s="198">
        <f>ROUND(I765*H765,2)</f>
        <v>0</v>
      </c>
      <c r="BL765" s="17" t="s">
        <v>136</v>
      </c>
      <c r="BM765" s="197" t="s">
        <v>599</v>
      </c>
    </row>
    <row r="766" spans="1:65" s="2" customFormat="1" ht="29.25">
      <c r="A766" s="34"/>
      <c r="B766" s="35"/>
      <c r="C766" s="36"/>
      <c r="D766" s="199" t="s">
        <v>138</v>
      </c>
      <c r="E766" s="36"/>
      <c r="F766" s="200" t="s">
        <v>600</v>
      </c>
      <c r="G766" s="36"/>
      <c r="H766" s="36"/>
      <c r="I766" s="201"/>
      <c r="J766" s="36"/>
      <c r="K766" s="36"/>
      <c r="L766" s="39"/>
      <c r="M766" s="202"/>
      <c r="N766" s="203"/>
      <c r="O766" s="71"/>
      <c r="P766" s="71"/>
      <c r="Q766" s="71"/>
      <c r="R766" s="71"/>
      <c r="S766" s="71"/>
      <c r="T766" s="72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T766" s="17" t="s">
        <v>138</v>
      </c>
      <c r="AU766" s="17" t="s">
        <v>90</v>
      </c>
    </row>
    <row r="767" spans="1:65" s="13" customFormat="1" ht="11.25">
      <c r="B767" s="204"/>
      <c r="C767" s="205"/>
      <c r="D767" s="199" t="s">
        <v>140</v>
      </c>
      <c r="E767" s="206" t="s">
        <v>1</v>
      </c>
      <c r="F767" s="207" t="s">
        <v>449</v>
      </c>
      <c r="G767" s="205"/>
      <c r="H767" s="206" t="s">
        <v>1</v>
      </c>
      <c r="I767" s="208"/>
      <c r="J767" s="205"/>
      <c r="K767" s="205"/>
      <c r="L767" s="209"/>
      <c r="M767" s="210"/>
      <c r="N767" s="211"/>
      <c r="O767" s="211"/>
      <c r="P767" s="211"/>
      <c r="Q767" s="211"/>
      <c r="R767" s="211"/>
      <c r="S767" s="211"/>
      <c r="T767" s="212"/>
      <c r="AT767" s="213" t="s">
        <v>140</v>
      </c>
      <c r="AU767" s="213" t="s">
        <v>90</v>
      </c>
      <c r="AV767" s="13" t="s">
        <v>88</v>
      </c>
      <c r="AW767" s="13" t="s">
        <v>36</v>
      </c>
      <c r="AX767" s="13" t="s">
        <v>80</v>
      </c>
      <c r="AY767" s="213" t="s">
        <v>129</v>
      </c>
    </row>
    <row r="768" spans="1:65" s="13" customFormat="1" ht="11.25">
      <c r="B768" s="204"/>
      <c r="C768" s="205"/>
      <c r="D768" s="199" t="s">
        <v>140</v>
      </c>
      <c r="E768" s="206" t="s">
        <v>1</v>
      </c>
      <c r="F768" s="207" t="s">
        <v>280</v>
      </c>
      <c r="G768" s="205"/>
      <c r="H768" s="206" t="s">
        <v>1</v>
      </c>
      <c r="I768" s="208"/>
      <c r="J768" s="205"/>
      <c r="K768" s="205"/>
      <c r="L768" s="209"/>
      <c r="M768" s="210"/>
      <c r="N768" s="211"/>
      <c r="O768" s="211"/>
      <c r="P768" s="211"/>
      <c r="Q768" s="211"/>
      <c r="R768" s="211"/>
      <c r="S768" s="211"/>
      <c r="T768" s="212"/>
      <c r="AT768" s="213" t="s">
        <v>140</v>
      </c>
      <c r="AU768" s="213" t="s">
        <v>90</v>
      </c>
      <c r="AV768" s="13" t="s">
        <v>88</v>
      </c>
      <c r="AW768" s="13" t="s">
        <v>36</v>
      </c>
      <c r="AX768" s="13" t="s">
        <v>80</v>
      </c>
      <c r="AY768" s="213" t="s">
        <v>129</v>
      </c>
    </row>
    <row r="769" spans="1:65" s="14" customFormat="1" ht="11.25">
      <c r="B769" s="214"/>
      <c r="C769" s="215"/>
      <c r="D769" s="199" t="s">
        <v>140</v>
      </c>
      <c r="E769" s="216" t="s">
        <v>1</v>
      </c>
      <c r="F769" s="217" t="s">
        <v>450</v>
      </c>
      <c r="G769" s="215"/>
      <c r="H769" s="218">
        <v>6</v>
      </c>
      <c r="I769" s="219"/>
      <c r="J769" s="215"/>
      <c r="K769" s="215"/>
      <c r="L769" s="220"/>
      <c r="M769" s="221"/>
      <c r="N769" s="222"/>
      <c r="O769" s="222"/>
      <c r="P769" s="222"/>
      <c r="Q769" s="222"/>
      <c r="R769" s="222"/>
      <c r="S769" s="222"/>
      <c r="T769" s="223"/>
      <c r="AT769" s="224" t="s">
        <v>140</v>
      </c>
      <c r="AU769" s="224" t="s">
        <v>90</v>
      </c>
      <c r="AV769" s="14" t="s">
        <v>90</v>
      </c>
      <c r="AW769" s="14" t="s">
        <v>36</v>
      </c>
      <c r="AX769" s="14" t="s">
        <v>80</v>
      </c>
      <c r="AY769" s="224" t="s">
        <v>129</v>
      </c>
    </row>
    <row r="770" spans="1:65" s="13" customFormat="1" ht="11.25">
      <c r="B770" s="204"/>
      <c r="C770" s="205"/>
      <c r="D770" s="199" t="s">
        <v>140</v>
      </c>
      <c r="E770" s="206" t="s">
        <v>1</v>
      </c>
      <c r="F770" s="207" t="s">
        <v>142</v>
      </c>
      <c r="G770" s="205"/>
      <c r="H770" s="206" t="s">
        <v>1</v>
      </c>
      <c r="I770" s="208"/>
      <c r="J770" s="205"/>
      <c r="K770" s="205"/>
      <c r="L770" s="209"/>
      <c r="M770" s="210"/>
      <c r="N770" s="211"/>
      <c r="O770" s="211"/>
      <c r="P770" s="211"/>
      <c r="Q770" s="211"/>
      <c r="R770" s="211"/>
      <c r="S770" s="211"/>
      <c r="T770" s="212"/>
      <c r="AT770" s="213" t="s">
        <v>140</v>
      </c>
      <c r="AU770" s="213" t="s">
        <v>90</v>
      </c>
      <c r="AV770" s="13" t="s">
        <v>88</v>
      </c>
      <c r="AW770" s="13" t="s">
        <v>36</v>
      </c>
      <c r="AX770" s="13" t="s">
        <v>80</v>
      </c>
      <c r="AY770" s="213" t="s">
        <v>129</v>
      </c>
    </row>
    <row r="771" spans="1:65" s="14" customFormat="1" ht="11.25">
      <c r="B771" s="214"/>
      <c r="C771" s="215"/>
      <c r="D771" s="199" t="s">
        <v>140</v>
      </c>
      <c r="E771" s="216" t="s">
        <v>1</v>
      </c>
      <c r="F771" s="217" t="s">
        <v>474</v>
      </c>
      <c r="G771" s="215"/>
      <c r="H771" s="218">
        <v>2</v>
      </c>
      <c r="I771" s="219"/>
      <c r="J771" s="215"/>
      <c r="K771" s="215"/>
      <c r="L771" s="220"/>
      <c r="M771" s="221"/>
      <c r="N771" s="222"/>
      <c r="O771" s="222"/>
      <c r="P771" s="222"/>
      <c r="Q771" s="222"/>
      <c r="R771" s="222"/>
      <c r="S771" s="222"/>
      <c r="T771" s="223"/>
      <c r="AT771" s="224" t="s">
        <v>140</v>
      </c>
      <c r="AU771" s="224" t="s">
        <v>90</v>
      </c>
      <c r="AV771" s="14" t="s">
        <v>90</v>
      </c>
      <c r="AW771" s="14" t="s">
        <v>36</v>
      </c>
      <c r="AX771" s="14" t="s">
        <v>80</v>
      </c>
      <c r="AY771" s="224" t="s">
        <v>129</v>
      </c>
    </row>
    <row r="772" spans="1:65" s="15" customFormat="1" ht="11.25">
      <c r="B772" s="225"/>
      <c r="C772" s="226"/>
      <c r="D772" s="199" t="s">
        <v>140</v>
      </c>
      <c r="E772" s="227" t="s">
        <v>1</v>
      </c>
      <c r="F772" s="228" t="s">
        <v>144</v>
      </c>
      <c r="G772" s="226"/>
      <c r="H772" s="229">
        <v>8</v>
      </c>
      <c r="I772" s="230"/>
      <c r="J772" s="226"/>
      <c r="K772" s="226"/>
      <c r="L772" s="231"/>
      <c r="M772" s="232"/>
      <c r="N772" s="233"/>
      <c r="O772" s="233"/>
      <c r="P772" s="233"/>
      <c r="Q772" s="233"/>
      <c r="R772" s="233"/>
      <c r="S772" s="233"/>
      <c r="T772" s="234"/>
      <c r="AT772" s="235" t="s">
        <v>140</v>
      </c>
      <c r="AU772" s="235" t="s">
        <v>90</v>
      </c>
      <c r="AV772" s="15" t="s">
        <v>136</v>
      </c>
      <c r="AW772" s="15" t="s">
        <v>36</v>
      </c>
      <c r="AX772" s="15" t="s">
        <v>88</v>
      </c>
      <c r="AY772" s="235" t="s">
        <v>129</v>
      </c>
    </row>
    <row r="773" spans="1:65" s="2" customFormat="1" ht="16.5" customHeight="1">
      <c r="A773" s="34"/>
      <c r="B773" s="35"/>
      <c r="C773" s="236" t="s">
        <v>601</v>
      </c>
      <c r="D773" s="236" t="s">
        <v>332</v>
      </c>
      <c r="E773" s="237" t="s">
        <v>602</v>
      </c>
      <c r="F773" s="238" t="s">
        <v>603</v>
      </c>
      <c r="G773" s="239" t="s">
        <v>238</v>
      </c>
      <c r="H773" s="240">
        <v>4</v>
      </c>
      <c r="I773" s="241"/>
      <c r="J773" s="242">
        <f>ROUND(I773*H773,2)</f>
        <v>0</v>
      </c>
      <c r="K773" s="238" t="s">
        <v>135</v>
      </c>
      <c r="L773" s="243"/>
      <c r="M773" s="244" t="s">
        <v>1</v>
      </c>
      <c r="N773" s="245" t="s">
        <v>45</v>
      </c>
      <c r="O773" s="71"/>
      <c r="P773" s="195">
        <f>O773*H773</f>
        <v>0</v>
      </c>
      <c r="Q773" s="195">
        <v>3.8999999999999999E-4</v>
      </c>
      <c r="R773" s="195">
        <f>Q773*H773</f>
        <v>1.56E-3</v>
      </c>
      <c r="S773" s="195">
        <v>0</v>
      </c>
      <c r="T773" s="196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7" t="s">
        <v>192</v>
      </c>
      <c r="AT773" s="197" t="s">
        <v>332</v>
      </c>
      <c r="AU773" s="197" t="s">
        <v>90</v>
      </c>
      <c r="AY773" s="17" t="s">
        <v>129</v>
      </c>
      <c r="BE773" s="198">
        <f>IF(N773="základní",J773,0)</f>
        <v>0</v>
      </c>
      <c r="BF773" s="198">
        <f>IF(N773="snížená",J773,0)</f>
        <v>0</v>
      </c>
      <c r="BG773" s="198">
        <f>IF(N773="zákl. přenesená",J773,0)</f>
        <v>0</v>
      </c>
      <c r="BH773" s="198">
        <f>IF(N773="sníž. přenesená",J773,0)</f>
        <v>0</v>
      </c>
      <c r="BI773" s="198">
        <f>IF(N773="nulová",J773,0)</f>
        <v>0</v>
      </c>
      <c r="BJ773" s="17" t="s">
        <v>88</v>
      </c>
      <c r="BK773" s="198">
        <f>ROUND(I773*H773,2)</f>
        <v>0</v>
      </c>
      <c r="BL773" s="17" t="s">
        <v>136</v>
      </c>
      <c r="BM773" s="197" t="s">
        <v>604</v>
      </c>
    </row>
    <row r="774" spans="1:65" s="2" customFormat="1" ht="11.25">
      <c r="A774" s="34"/>
      <c r="B774" s="35"/>
      <c r="C774" s="36"/>
      <c r="D774" s="199" t="s">
        <v>138</v>
      </c>
      <c r="E774" s="36"/>
      <c r="F774" s="200" t="s">
        <v>603</v>
      </c>
      <c r="G774" s="36"/>
      <c r="H774" s="36"/>
      <c r="I774" s="201"/>
      <c r="J774" s="36"/>
      <c r="K774" s="36"/>
      <c r="L774" s="39"/>
      <c r="M774" s="202"/>
      <c r="N774" s="203"/>
      <c r="O774" s="71"/>
      <c r="P774" s="71"/>
      <c r="Q774" s="71"/>
      <c r="R774" s="71"/>
      <c r="S774" s="71"/>
      <c r="T774" s="72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138</v>
      </c>
      <c r="AU774" s="17" t="s">
        <v>90</v>
      </c>
    </row>
    <row r="775" spans="1:65" s="13" customFormat="1" ht="11.25">
      <c r="B775" s="204"/>
      <c r="C775" s="205"/>
      <c r="D775" s="199" t="s">
        <v>140</v>
      </c>
      <c r="E775" s="206" t="s">
        <v>1</v>
      </c>
      <c r="F775" s="207" t="s">
        <v>449</v>
      </c>
      <c r="G775" s="205"/>
      <c r="H775" s="206" t="s">
        <v>1</v>
      </c>
      <c r="I775" s="208"/>
      <c r="J775" s="205"/>
      <c r="K775" s="205"/>
      <c r="L775" s="209"/>
      <c r="M775" s="210"/>
      <c r="N775" s="211"/>
      <c r="O775" s="211"/>
      <c r="P775" s="211"/>
      <c r="Q775" s="211"/>
      <c r="R775" s="211"/>
      <c r="S775" s="211"/>
      <c r="T775" s="212"/>
      <c r="AT775" s="213" t="s">
        <v>140</v>
      </c>
      <c r="AU775" s="213" t="s">
        <v>90</v>
      </c>
      <c r="AV775" s="13" t="s">
        <v>88</v>
      </c>
      <c r="AW775" s="13" t="s">
        <v>36</v>
      </c>
      <c r="AX775" s="13" t="s">
        <v>80</v>
      </c>
      <c r="AY775" s="213" t="s">
        <v>129</v>
      </c>
    </row>
    <row r="776" spans="1:65" s="13" customFormat="1" ht="11.25">
      <c r="B776" s="204"/>
      <c r="C776" s="205"/>
      <c r="D776" s="199" t="s">
        <v>140</v>
      </c>
      <c r="E776" s="206" t="s">
        <v>1</v>
      </c>
      <c r="F776" s="207" t="s">
        <v>280</v>
      </c>
      <c r="G776" s="205"/>
      <c r="H776" s="206" t="s">
        <v>1</v>
      </c>
      <c r="I776" s="208"/>
      <c r="J776" s="205"/>
      <c r="K776" s="205"/>
      <c r="L776" s="209"/>
      <c r="M776" s="210"/>
      <c r="N776" s="211"/>
      <c r="O776" s="211"/>
      <c r="P776" s="211"/>
      <c r="Q776" s="211"/>
      <c r="R776" s="211"/>
      <c r="S776" s="211"/>
      <c r="T776" s="212"/>
      <c r="AT776" s="213" t="s">
        <v>140</v>
      </c>
      <c r="AU776" s="213" t="s">
        <v>90</v>
      </c>
      <c r="AV776" s="13" t="s">
        <v>88</v>
      </c>
      <c r="AW776" s="13" t="s">
        <v>36</v>
      </c>
      <c r="AX776" s="13" t="s">
        <v>80</v>
      </c>
      <c r="AY776" s="213" t="s">
        <v>129</v>
      </c>
    </row>
    <row r="777" spans="1:65" s="14" customFormat="1" ht="11.25">
      <c r="B777" s="214"/>
      <c r="C777" s="215"/>
      <c r="D777" s="199" t="s">
        <v>140</v>
      </c>
      <c r="E777" s="216" t="s">
        <v>1</v>
      </c>
      <c r="F777" s="217" t="s">
        <v>150</v>
      </c>
      <c r="G777" s="215"/>
      <c r="H777" s="218">
        <v>3</v>
      </c>
      <c r="I777" s="219"/>
      <c r="J777" s="215"/>
      <c r="K777" s="215"/>
      <c r="L777" s="220"/>
      <c r="M777" s="221"/>
      <c r="N777" s="222"/>
      <c r="O777" s="222"/>
      <c r="P777" s="222"/>
      <c r="Q777" s="222"/>
      <c r="R777" s="222"/>
      <c r="S777" s="222"/>
      <c r="T777" s="223"/>
      <c r="AT777" s="224" t="s">
        <v>140</v>
      </c>
      <c r="AU777" s="224" t="s">
        <v>90</v>
      </c>
      <c r="AV777" s="14" t="s">
        <v>90</v>
      </c>
      <c r="AW777" s="14" t="s">
        <v>36</v>
      </c>
      <c r="AX777" s="14" t="s">
        <v>80</v>
      </c>
      <c r="AY777" s="224" t="s">
        <v>129</v>
      </c>
    </row>
    <row r="778" spans="1:65" s="13" customFormat="1" ht="11.25">
      <c r="B778" s="204"/>
      <c r="C778" s="205"/>
      <c r="D778" s="199" t="s">
        <v>140</v>
      </c>
      <c r="E778" s="206" t="s">
        <v>1</v>
      </c>
      <c r="F778" s="207" t="s">
        <v>142</v>
      </c>
      <c r="G778" s="205"/>
      <c r="H778" s="206" t="s">
        <v>1</v>
      </c>
      <c r="I778" s="208"/>
      <c r="J778" s="205"/>
      <c r="K778" s="205"/>
      <c r="L778" s="209"/>
      <c r="M778" s="210"/>
      <c r="N778" s="211"/>
      <c r="O778" s="211"/>
      <c r="P778" s="211"/>
      <c r="Q778" s="211"/>
      <c r="R778" s="211"/>
      <c r="S778" s="211"/>
      <c r="T778" s="212"/>
      <c r="AT778" s="213" t="s">
        <v>140</v>
      </c>
      <c r="AU778" s="213" t="s">
        <v>90</v>
      </c>
      <c r="AV778" s="13" t="s">
        <v>88</v>
      </c>
      <c r="AW778" s="13" t="s">
        <v>36</v>
      </c>
      <c r="AX778" s="13" t="s">
        <v>80</v>
      </c>
      <c r="AY778" s="213" t="s">
        <v>129</v>
      </c>
    </row>
    <row r="779" spans="1:65" s="14" customFormat="1" ht="11.25">
      <c r="B779" s="214"/>
      <c r="C779" s="215"/>
      <c r="D779" s="199" t="s">
        <v>140</v>
      </c>
      <c r="E779" s="216" t="s">
        <v>1</v>
      </c>
      <c r="F779" s="217" t="s">
        <v>88</v>
      </c>
      <c r="G779" s="215"/>
      <c r="H779" s="218">
        <v>1</v>
      </c>
      <c r="I779" s="219"/>
      <c r="J779" s="215"/>
      <c r="K779" s="215"/>
      <c r="L779" s="220"/>
      <c r="M779" s="221"/>
      <c r="N779" s="222"/>
      <c r="O779" s="222"/>
      <c r="P779" s="222"/>
      <c r="Q779" s="222"/>
      <c r="R779" s="222"/>
      <c r="S779" s="222"/>
      <c r="T779" s="223"/>
      <c r="AT779" s="224" t="s">
        <v>140</v>
      </c>
      <c r="AU779" s="224" t="s">
        <v>90</v>
      </c>
      <c r="AV779" s="14" t="s">
        <v>90</v>
      </c>
      <c r="AW779" s="14" t="s">
        <v>36</v>
      </c>
      <c r="AX779" s="14" t="s">
        <v>80</v>
      </c>
      <c r="AY779" s="224" t="s">
        <v>129</v>
      </c>
    </row>
    <row r="780" spans="1:65" s="15" customFormat="1" ht="11.25">
      <c r="B780" s="225"/>
      <c r="C780" s="226"/>
      <c r="D780" s="199" t="s">
        <v>140</v>
      </c>
      <c r="E780" s="227" t="s">
        <v>1</v>
      </c>
      <c r="F780" s="228" t="s">
        <v>144</v>
      </c>
      <c r="G780" s="226"/>
      <c r="H780" s="229">
        <v>4</v>
      </c>
      <c r="I780" s="230"/>
      <c r="J780" s="226"/>
      <c r="K780" s="226"/>
      <c r="L780" s="231"/>
      <c r="M780" s="232"/>
      <c r="N780" s="233"/>
      <c r="O780" s="233"/>
      <c r="P780" s="233"/>
      <c r="Q780" s="233"/>
      <c r="R780" s="233"/>
      <c r="S780" s="233"/>
      <c r="T780" s="234"/>
      <c r="AT780" s="235" t="s">
        <v>140</v>
      </c>
      <c r="AU780" s="235" t="s">
        <v>90</v>
      </c>
      <c r="AV780" s="15" t="s">
        <v>136</v>
      </c>
      <c r="AW780" s="15" t="s">
        <v>36</v>
      </c>
      <c r="AX780" s="15" t="s">
        <v>88</v>
      </c>
      <c r="AY780" s="235" t="s">
        <v>129</v>
      </c>
    </row>
    <row r="781" spans="1:65" s="2" customFormat="1" ht="16.5" customHeight="1">
      <c r="A781" s="34"/>
      <c r="B781" s="35"/>
      <c r="C781" s="236" t="s">
        <v>605</v>
      </c>
      <c r="D781" s="236" t="s">
        <v>332</v>
      </c>
      <c r="E781" s="237" t="s">
        <v>606</v>
      </c>
      <c r="F781" s="238" t="s">
        <v>607</v>
      </c>
      <c r="G781" s="239" t="s">
        <v>238</v>
      </c>
      <c r="H781" s="240">
        <v>4</v>
      </c>
      <c r="I781" s="241"/>
      <c r="J781" s="242">
        <f>ROUND(I781*H781,2)</f>
        <v>0</v>
      </c>
      <c r="K781" s="238" t="s">
        <v>135</v>
      </c>
      <c r="L781" s="243"/>
      <c r="M781" s="244" t="s">
        <v>1</v>
      </c>
      <c r="N781" s="245" t="s">
        <v>45</v>
      </c>
      <c r="O781" s="71"/>
      <c r="P781" s="195">
        <f>O781*H781</f>
        <v>0</v>
      </c>
      <c r="Q781" s="195">
        <v>4.8000000000000001E-4</v>
      </c>
      <c r="R781" s="195">
        <f>Q781*H781</f>
        <v>1.92E-3</v>
      </c>
      <c r="S781" s="195">
        <v>0</v>
      </c>
      <c r="T781" s="196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7" t="s">
        <v>192</v>
      </c>
      <c r="AT781" s="197" t="s">
        <v>332</v>
      </c>
      <c r="AU781" s="197" t="s">
        <v>90</v>
      </c>
      <c r="AY781" s="17" t="s">
        <v>129</v>
      </c>
      <c r="BE781" s="198">
        <f>IF(N781="základní",J781,0)</f>
        <v>0</v>
      </c>
      <c r="BF781" s="198">
        <f>IF(N781="snížená",J781,0)</f>
        <v>0</v>
      </c>
      <c r="BG781" s="198">
        <f>IF(N781="zákl. přenesená",J781,0)</f>
        <v>0</v>
      </c>
      <c r="BH781" s="198">
        <f>IF(N781="sníž. přenesená",J781,0)</f>
        <v>0</v>
      </c>
      <c r="BI781" s="198">
        <f>IF(N781="nulová",J781,0)</f>
        <v>0</v>
      </c>
      <c r="BJ781" s="17" t="s">
        <v>88</v>
      </c>
      <c r="BK781" s="198">
        <f>ROUND(I781*H781,2)</f>
        <v>0</v>
      </c>
      <c r="BL781" s="17" t="s">
        <v>136</v>
      </c>
      <c r="BM781" s="197" t="s">
        <v>608</v>
      </c>
    </row>
    <row r="782" spans="1:65" s="2" customFormat="1" ht="11.25">
      <c r="A782" s="34"/>
      <c r="B782" s="35"/>
      <c r="C782" s="36"/>
      <c r="D782" s="199" t="s">
        <v>138</v>
      </c>
      <c r="E782" s="36"/>
      <c r="F782" s="200" t="s">
        <v>607</v>
      </c>
      <c r="G782" s="36"/>
      <c r="H782" s="36"/>
      <c r="I782" s="201"/>
      <c r="J782" s="36"/>
      <c r="K782" s="36"/>
      <c r="L782" s="39"/>
      <c r="M782" s="202"/>
      <c r="N782" s="203"/>
      <c r="O782" s="71"/>
      <c r="P782" s="71"/>
      <c r="Q782" s="71"/>
      <c r="R782" s="71"/>
      <c r="S782" s="71"/>
      <c r="T782" s="72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T782" s="17" t="s">
        <v>138</v>
      </c>
      <c r="AU782" s="17" t="s">
        <v>90</v>
      </c>
    </row>
    <row r="783" spans="1:65" s="13" customFormat="1" ht="11.25">
      <c r="B783" s="204"/>
      <c r="C783" s="205"/>
      <c r="D783" s="199" t="s">
        <v>140</v>
      </c>
      <c r="E783" s="206" t="s">
        <v>1</v>
      </c>
      <c r="F783" s="207" t="s">
        <v>449</v>
      </c>
      <c r="G783" s="205"/>
      <c r="H783" s="206" t="s">
        <v>1</v>
      </c>
      <c r="I783" s="208"/>
      <c r="J783" s="205"/>
      <c r="K783" s="205"/>
      <c r="L783" s="209"/>
      <c r="M783" s="210"/>
      <c r="N783" s="211"/>
      <c r="O783" s="211"/>
      <c r="P783" s="211"/>
      <c r="Q783" s="211"/>
      <c r="R783" s="211"/>
      <c r="S783" s="211"/>
      <c r="T783" s="212"/>
      <c r="AT783" s="213" t="s">
        <v>140</v>
      </c>
      <c r="AU783" s="213" t="s">
        <v>90</v>
      </c>
      <c r="AV783" s="13" t="s">
        <v>88</v>
      </c>
      <c r="AW783" s="13" t="s">
        <v>36</v>
      </c>
      <c r="AX783" s="13" t="s">
        <v>80</v>
      </c>
      <c r="AY783" s="213" t="s">
        <v>129</v>
      </c>
    </row>
    <row r="784" spans="1:65" s="13" customFormat="1" ht="11.25">
      <c r="B784" s="204"/>
      <c r="C784" s="205"/>
      <c r="D784" s="199" t="s">
        <v>140</v>
      </c>
      <c r="E784" s="206" t="s">
        <v>1</v>
      </c>
      <c r="F784" s="207" t="s">
        <v>280</v>
      </c>
      <c r="G784" s="205"/>
      <c r="H784" s="206" t="s">
        <v>1</v>
      </c>
      <c r="I784" s="208"/>
      <c r="J784" s="205"/>
      <c r="K784" s="205"/>
      <c r="L784" s="209"/>
      <c r="M784" s="210"/>
      <c r="N784" s="211"/>
      <c r="O784" s="211"/>
      <c r="P784" s="211"/>
      <c r="Q784" s="211"/>
      <c r="R784" s="211"/>
      <c r="S784" s="211"/>
      <c r="T784" s="212"/>
      <c r="AT784" s="213" t="s">
        <v>140</v>
      </c>
      <c r="AU784" s="213" t="s">
        <v>90</v>
      </c>
      <c r="AV784" s="13" t="s">
        <v>88</v>
      </c>
      <c r="AW784" s="13" t="s">
        <v>36</v>
      </c>
      <c r="AX784" s="13" t="s">
        <v>80</v>
      </c>
      <c r="AY784" s="213" t="s">
        <v>129</v>
      </c>
    </row>
    <row r="785" spans="1:65" s="14" customFormat="1" ht="11.25">
      <c r="B785" s="214"/>
      <c r="C785" s="215"/>
      <c r="D785" s="199" t="s">
        <v>140</v>
      </c>
      <c r="E785" s="216" t="s">
        <v>1</v>
      </c>
      <c r="F785" s="217" t="s">
        <v>150</v>
      </c>
      <c r="G785" s="215"/>
      <c r="H785" s="218">
        <v>3</v>
      </c>
      <c r="I785" s="219"/>
      <c r="J785" s="215"/>
      <c r="K785" s="215"/>
      <c r="L785" s="220"/>
      <c r="M785" s="221"/>
      <c r="N785" s="222"/>
      <c r="O785" s="222"/>
      <c r="P785" s="222"/>
      <c r="Q785" s="222"/>
      <c r="R785" s="222"/>
      <c r="S785" s="222"/>
      <c r="T785" s="223"/>
      <c r="AT785" s="224" t="s">
        <v>140</v>
      </c>
      <c r="AU785" s="224" t="s">
        <v>90</v>
      </c>
      <c r="AV785" s="14" t="s">
        <v>90</v>
      </c>
      <c r="AW785" s="14" t="s">
        <v>36</v>
      </c>
      <c r="AX785" s="14" t="s">
        <v>80</v>
      </c>
      <c r="AY785" s="224" t="s">
        <v>129</v>
      </c>
    </row>
    <row r="786" spans="1:65" s="13" customFormat="1" ht="11.25">
      <c r="B786" s="204"/>
      <c r="C786" s="205"/>
      <c r="D786" s="199" t="s">
        <v>140</v>
      </c>
      <c r="E786" s="206" t="s">
        <v>1</v>
      </c>
      <c r="F786" s="207" t="s">
        <v>142</v>
      </c>
      <c r="G786" s="205"/>
      <c r="H786" s="206" t="s">
        <v>1</v>
      </c>
      <c r="I786" s="208"/>
      <c r="J786" s="205"/>
      <c r="K786" s="205"/>
      <c r="L786" s="209"/>
      <c r="M786" s="210"/>
      <c r="N786" s="211"/>
      <c r="O786" s="211"/>
      <c r="P786" s="211"/>
      <c r="Q786" s="211"/>
      <c r="R786" s="211"/>
      <c r="S786" s="211"/>
      <c r="T786" s="212"/>
      <c r="AT786" s="213" t="s">
        <v>140</v>
      </c>
      <c r="AU786" s="213" t="s">
        <v>90</v>
      </c>
      <c r="AV786" s="13" t="s">
        <v>88</v>
      </c>
      <c r="AW786" s="13" t="s">
        <v>36</v>
      </c>
      <c r="AX786" s="13" t="s">
        <v>80</v>
      </c>
      <c r="AY786" s="213" t="s">
        <v>129</v>
      </c>
    </row>
    <row r="787" spans="1:65" s="14" customFormat="1" ht="11.25">
      <c r="B787" s="214"/>
      <c r="C787" s="215"/>
      <c r="D787" s="199" t="s">
        <v>140</v>
      </c>
      <c r="E787" s="216" t="s">
        <v>1</v>
      </c>
      <c r="F787" s="217" t="s">
        <v>88</v>
      </c>
      <c r="G787" s="215"/>
      <c r="H787" s="218">
        <v>1</v>
      </c>
      <c r="I787" s="219"/>
      <c r="J787" s="215"/>
      <c r="K787" s="215"/>
      <c r="L787" s="220"/>
      <c r="M787" s="221"/>
      <c r="N787" s="222"/>
      <c r="O787" s="222"/>
      <c r="P787" s="222"/>
      <c r="Q787" s="222"/>
      <c r="R787" s="222"/>
      <c r="S787" s="222"/>
      <c r="T787" s="223"/>
      <c r="AT787" s="224" t="s">
        <v>140</v>
      </c>
      <c r="AU787" s="224" t="s">
        <v>90</v>
      </c>
      <c r="AV787" s="14" t="s">
        <v>90</v>
      </c>
      <c r="AW787" s="14" t="s">
        <v>36</v>
      </c>
      <c r="AX787" s="14" t="s">
        <v>80</v>
      </c>
      <c r="AY787" s="224" t="s">
        <v>129</v>
      </c>
    </row>
    <row r="788" spans="1:65" s="15" customFormat="1" ht="11.25">
      <c r="B788" s="225"/>
      <c r="C788" s="226"/>
      <c r="D788" s="199" t="s">
        <v>140</v>
      </c>
      <c r="E788" s="227" t="s">
        <v>1</v>
      </c>
      <c r="F788" s="228" t="s">
        <v>144</v>
      </c>
      <c r="G788" s="226"/>
      <c r="H788" s="229">
        <v>4</v>
      </c>
      <c r="I788" s="230"/>
      <c r="J788" s="226"/>
      <c r="K788" s="226"/>
      <c r="L788" s="231"/>
      <c r="M788" s="232"/>
      <c r="N788" s="233"/>
      <c r="O788" s="233"/>
      <c r="P788" s="233"/>
      <c r="Q788" s="233"/>
      <c r="R788" s="233"/>
      <c r="S788" s="233"/>
      <c r="T788" s="234"/>
      <c r="AT788" s="235" t="s">
        <v>140</v>
      </c>
      <c r="AU788" s="235" t="s">
        <v>90</v>
      </c>
      <c r="AV788" s="15" t="s">
        <v>136</v>
      </c>
      <c r="AW788" s="15" t="s">
        <v>36</v>
      </c>
      <c r="AX788" s="15" t="s">
        <v>88</v>
      </c>
      <c r="AY788" s="235" t="s">
        <v>129</v>
      </c>
    </row>
    <row r="789" spans="1:65" s="2" customFormat="1" ht="21.75" customHeight="1">
      <c r="A789" s="34"/>
      <c r="B789" s="35"/>
      <c r="C789" s="186" t="s">
        <v>609</v>
      </c>
      <c r="D789" s="186" t="s">
        <v>131</v>
      </c>
      <c r="E789" s="187" t="s">
        <v>610</v>
      </c>
      <c r="F789" s="188" t="s">
        <v>611</v>
      </c>
      <c r="G789" s="189" t="s">
        <v>238</v>
      </c>
      <c r="H789" s="190">
        <v>91</v>
      </c>
      <c r="I789" s="191"/>
      <c r="J789" s="192">
        <f>ROUND(I789*H789,2)</f>
        <v>0</v>
      </c>
      <c r="K789" s="188" t="s">
        <v>135</v>
      </c>
      <c r="L789" s="39"/>
      <c r="M789" s="193" t="s">
        <v>1</v>
      </c>
      <c r="N789" s="194" t="s">
        <v>45</v>
      </c>
      <c r="O789" s="71"/>
      <c r="P789" s="195">
        <f>O789*H789</f>
        <v>0</v>
      </c>
      <c r="Q789" s="195">
        <v>0</v>
      </c>
      <c r="R789" s="195">
        <f>Q789*H789</f>
        <v>0</v>
      </c>
      <c r="S789" s="195">
        <v>0</v>
      </c>
      <c r="T789" s="196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97" t="s">
        <v>136</v>
      </c>
      <c r="AT789" s="197" t="s">
        <v>131</v>
      </c>
      <c r="AU789" s="197" t="s">
        <v>90</v>
      </c>
      <c r="AY789" s="17" t="s">
        <v>129</v>
      </c>
      <c r="BE789" s="198">
        <f>IF(N789="základní",J789,0)</f>
        <v>0</v>
      </c>
      <c r="BF789" s="198">
        <f>IF(N789="snížená",J789,0)</f>
        <v>0</v>
      </c>
      <c r="BG789" s="198">
        <f>IF(N789="zákl. přenesená",J789,0)</f>
        <v>0</v>
      </c>
      <c r="BH789" s="198">
        <f>IF(N789="sníž. přenesená",J789,0)</f>
        <v>0</v>
      </c>
      <c r="BI789" s="198">
        <f>IF(N789="nulová",J789,0)</f>
        <v>0</v>
      </c>
      <c r="BJ789" s="17" t="s">
        <v>88</v>
      </c>
      <c r="BK789" s="198">
        <f>ROUND(I789*H789,2)</f>
        <v>0</v>
      </c>
      <c r="BL789" s="17" t="s">
        <v>136</v>
      </c>
      <c r="BM789" s="197" t="s">
        <v>612</v>
      </c>
    </row>
    <row r="790" spans="1:65" s="2" customFormat="1" ht="19.5">
      <c r="A790" s="34"/>
      <c r="B790" s="35"/>
      <c r="C790" s="36"/>
      <c r="D790" s="199" t="s">
        <v>138</v>
      </c>
      <c r="E790" s="36"/>
      <c r="F790" s="200" t="s">
        <v>613</v>
      </c>
      <c r="G790" s="36"/>
      <c r="H790" s="36"/>
      <c r="I790" s="201"/>
      <c r="J790" s="36"/>
      <c r="K790" s="36"/>
      <c r="L790" s="39"/>
      <c r="M790" s="202"/>
      <c r="N790" s="203"/>
      <c r="O790" s="71"/>
      <c r="P790" s="71"/>
      <c r="Q790" s="71"/>
      <c r="R790" s="71"/>
      <c r="S790" s="71"/>
      <c r="T790" s="72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T790" s="17" t="s">
        <v>138</v>
      </c>
      <c r="AU790" s="17" t="s">
        <v>90</v>
      </c>
    </row>
    <row r="791" spans="1:65" s="13" customFormat="1" ht="11.25">
      <c r="B791" s="204"/>
      <c r="C791" s="205"/>
      <c r="D791" s="199" t="s">
        <v>140</v>
      </c>
      <c r="E791" s="206" t="s">
        <v>1</v>
      </c>
      <c r="F791" s="207" t="s">
        <v>433</v>
      </c>
      <c r="G791" s="205"/>
      <c r="H791" s="206" t="s">
        <v>1</v>
      </c>
      <c r="I791" s="208"/>
      <c r="J791" s="205"/>
      <c r="K791" s="205"/>
      <c r="L791" s="209"/>
      <c r="M791" s="210"/>
      <c r="N791" s="211"/>
      <c r="O791" s="211"/>
      <c r="P791" s="211"/>
      <c r="Q791" s="211"/>
      <c r="R791" s="211"/>
      <c r="S791" s="211"/>
      <c r="T791" s="212"/>
      <c r="AT791" s="213" t="s">
        <v>140</v>
      </c>
      <c r="AU791" s="213" t="s">
        <v>90</v>
      </c>
      <c r="AV791" s="13" t="s">
        <v>88</v>
      </c>
      <c r="AW791" s="13" t="s">
        <v>36</v>
      </c>
      <c r="AX791" s="13" t="s">
        <v>80</v>
      </c>
      <c r="AY791" s="213" t="s">
        <v>129</v>
      </c>
    </row>
    <row r="792" spans="1:65" s="13" customFormat="1" ht="11.25">
      <c r="B792" s="204"/>
      <c r="C792" s="205"/>
      <c r="D792" s="199" t="s">
        <v>140</v>
      </c>
      <c r="E792" s="206" t="s">
        <v>1</v>
      </c>
      <c r="F792" s="207" t="s">
        <v>434</v>
      </c>
      <c r="G792" s="205"/>
      <c r="H792" s="206" t="s">
        <v>1</v>
      </c>
      <c r="I792" s="208"/>
      <c r="J792" s="205"/>
      <c r="K792" s="205"/>
      <c r="L792" s="209"/>
      <c r="M792" s="210"/>
      <c r="N792" s="211"/>
      <c r="O792" s="211"/>
      <c r="P792" s="211"/>
      <c r="Q792" s="211"/>
      <c r="R792" s="211"/>
      <c r="S792" s="211"/>
      <c r="T792" s="212"/>
      <c r="AT792" s="213" t="s">
        <v>140</v>
      </c>
      <c r="AU792" s="213" t="s">
        <v>90</v>
      </c>
      <c r="AV792" s="13" t="s">
        <v>88</v>
      </c>
      <c r="AW792" s="13" t="s">
        <v>36</v>
      </c>
      <c r="AX792" s="13" t="s">
        <v>80</v>
      </c>
      <c r="AY792" s="213" t="s">
        <v>129</v>
      </c>
    </row>
    <row r="793" spans="1:65" s="14" customFormat="1" ht="11.25">
      <c r="B793" s="214"/>
      <c r="C793" s="215"/>
      <c r="D793" s="199" t="s">
        <v>140</v>
      </c>
      <c r="E793" s="216" t="s">
        <v>1</v>
      </c>
      <c r="F793" s="217" t="s">
        <v>614</v>
      </c>
      <c r="G793" s="215"/>
      <c r="H793" s="218">
        <v>83</v>
      </c>
      <c r="I793" s="219"/>
      <c r="J793" s="215"/>
      <c r="K793" s="215"/>
      <c r="L793" s="220"/>
      <c r="M793" s="221"/>
      <c r="N793" s="222"/>
      <c r="O793" s="222"/>
      <c r="P793" s="222"/>
      <c r="Q793" s="222"/>
      <c r="R793" s="222"/>
      <c r="S793" s="222"/>
      <c r="T793" s="223"/>
      <c r="AT793" s="224" t="s">
        <v>140</v>
      </c>
      <c r="AU793" s="224" t="s">
        <v>90</v>
      </c>
      <c r="AV793" s="14" t="s">
        <v>90</v>
      </c>
      <c r="AW793" s="14" t="s">
        <v>36</v>
      </c>
      <c r="AX793" s="14" t="s">
        <v>80</v>
      </c>
      <c r="AY793" s="224" t="s">
        <v>129</v>
      </c>
    </row>
    <row r="794" spans="1:65" s="13" customFormat="1" ht="11.25">
      <c r="B794" s="204"/>
      <c r="C794" s="205"/>
      <c r="D794" s="199" t="s">
        <v>140</v>
      </c>
      <c r="E794" s="206" t="s">
        <v>1</v>
      </c>
      <c r="F794" s="207" t="s">
        <v>164</v>
      </c>
      <c r="G794" s="205"/>
      <c r="H794" s="206" t="s">
        <v>1</v>
      </c>
      <c r="I794" s="208"/>
      <c r="J794" s="205"/>
      <c r="K794" s="205"/>
      <c r="L794" s="209"/>
      <c r="M794" s="210"/>
      <c r="N794" s="211"/>
      <c r="O794" s="211"/>
      <c r="P794" s="211"/>
      <c r="Q794" s="211"/>
      <c r="R794" s="211"/>
      <c r="S794" s="211"/>
      <c r="T794" s="212"/>
      <c r="AT794" s="213" t="s">
        <v>140</v>
      </c>
      <c r="AU794" s="213" t="s">
        <v>90</v>
      </c>
      <c r="AV794" s="13" t="s">
        <v>88</v>
      </c>
      <c r="AW794" s="13" t="s">
        <v>36</v>
      </c>
      <c r="AX794" s="13" t="s">
        <v>80</v>
      </c>
      <c r="AY794" s="213" t="s">
        <v>129</v>
      </c>
    </row>
    <row r="795" spans="1:65" s="14" customFormat="1" ht="11.25">
      <c r="B795" s="214"/>
      <c r="C795" s="215"/>
      <c r="D795" s="199" t="s">
        <v>140</v>
      </c>
      <c r="E795" s="216" t="s">
        <v>1</v>
      </c>
      <c r="F795" s="217" t="s">
        <v>474</v>
      </c>
      <c r="G795" s="215"/>
      <c r="H795" s="218">
        <v>2</v>
      </c>
      <c r="I795" s="219"/>
      <c r="J795" s="215"/>
      <c r="K795" s="215"/>
      <c r="L795" s="220"/>
      <c r="M795" s="221"/>
      <c r="N795" s="222"/>
      <c r="O795" s="222"/>
      <c r="P795" s="222"/>
      <c r="Q795" s="222"/>
      <c r="R795" s="222"/>
      <c r="S795" s="222"/>
      <c r="T795" s="223"/>
      <c r="AT795" s="224" t="s">
        <v>140</v>
      </c>
      <c r="AU795" s="224" t="s">
        <v>90</v>
      </c>
      <c r="AV795" s="14" t="s">
        <v>90</v>
      </c>
      <c r="AW795" s="14" t="s">
        <v>36</v>
      </c>
      <c r="AX795" s="14" t="s">
        <v>80</v>
      </c>
      <c r="AY795" s="224" t="s">
        <v>129</v>
      </c>
    </row>
    <row r="796" spans="1:65" s="13" customFormat="1" ht="11.25">
      <c r="B796" s="204"/>
      <c r="C796" s="205"/>
      <c r="D796" s="199" t="s">
        <v>140</v>
      </c>
      <c r="E796" s="206" t="s">
        <v>1</v>
      </c>
      <c r="F796" s="207" t="s">
        <v>142</v>
      </c>
      <c r="G796" s="205"/>
      <c r="H796" s="206" t="s">
        <v>1</v>
      </c>
      <c r="I796" s="208"/>
      <c r="J796" s="205"/>
      <c r="K796" s="205"/>
      <c r="L796" s="209"/>
      <c r="M796" s="210"/>
      <c r="N796" s="211"/>
      <c r="O796" s="211"/>
      <c r="P796" s="211"/>
      <c r="Q796" s="211"/>
      <c r="R796" s="211"/>
      <c r="S796" s="211"/>
      <c r="T796" s="212"/>
      <c r="AT796" s="213" t="s">
        <v>140</v>
      </c>
      <c r="AU796" s="213" t="s">
        <v>90</v>
      </c>
      <c r="AV796" s="13" t="s">
        <v>88</v>
      </c>
      <c r="AW796" s="13" t="s">
        <v>36</v>
      </c>
      <c r="AX796" s="13" t="s">
        <v>80</v>
      </c>
      <c r="AY796" s="213" t="s">
        <v>129</v>
      </c>
    </row>
    <row r="797" spans="1:65" s="14" customFormat="1" ht="11.25">
      <c r="B797" s="214"/>
      <c r="C797" s="215"/>
      <c r="D797" s="199" t="s">
        <v>140</v>
      </c>
      <c r="E797" s="216" t="s">
        <v>1</v>
      </c>
      <c r="F797" s="217" t="s">
        <v>615</v>
      </c>
      <c r="G797" s="215"/>
      <c r="H797" s="218">
        <v>4</v>
      </c>
      <c r="I797" s="219"/>
      <c r="J797" s="215"/>
      <c r="K797" s="215"/>
      <c r="L797" s="220"/>
      <c r="M797" s="221"/>
      <c r="N797" s="222"/>
      <c r="O797" s="222"/>
      <c r="P797" s="222"/>
      <c r="Q797" s="222"/>
      <c r="R797" s="222"/>
      <c r="S797" s="222"/>
      <c r="T797" s="223"/>
      <c r="AT797" s="224" t="s">
        <v>140</v>
      </c>
      <c r="AU797" s="224" t="s">
        <v>90</v>
      </c>
      <c r="AV797" s="14" t="s">
        <v>90</v>
      </c>
      <c r="AW797" s="14" t="s">
        <v>36</v>
      </c>
      <c r="AX797" s="14" t="s">
        <v>80</v>
      </c>
      <c r="AY797" s="224" t="s">
        <v>129</v>
      </c>
    </row>
    <row r="798" spans="1:65" s="13" customFormat="1" ht="11.25">
      <c r="B798" s="204"/>
      <c r="C798" s="205"/>
      <c r="D798" s="199" t="s">
        <v>140</v>
      </c>
      <c r="E798" s="206" t="s">
        <v>1</v>
      </c>
      <c r="F798" s="207" t="s">
        <v>167</v>
      </c>
      <c r="G798" s="205"/>
      <c r="H798" s="206" t="s">
        <v>1</v>
      </c>
      <c r="I798" s="208"/>
      <c r="J798" s="205"/>
      <c r="K798" s="205"/>
      <c r="L798" s="209"/>
      <c r="M798" s="210"/>
      <c r="N798" s="211"/>
      <c r="O798" s="211"/>
      <c r="P798" s="211"/>
      <c r="Q798" s="211"/>
      <c r="R798" s="211"/>
      <c r="S798" s="211"/>
      <c r="T798" s="212"/>
      <c r="AT798" s="213" t="s">
        <v>140</v>
      </c>
      <c r="AU798" s="213" t="s">
        <v>90</v>
      </c>
      <c r="AV798" s="13" t="s">
        <v>88</v>
      </c>
      <c r="AW798" s="13" t="s">
        <v>36</v>
      </c>
      <c r="AX798" s="13" t="s">
        <v>80</v>
      </c>
      <c r="AY798" s="213" t="s">
        <v>129</v>
      </c>
    </row>
    <row r="799" spans="1:65" s="14" customFormat="1" ht="11.25">
      <c r="B799" s="214"/>
      <c r="C799" s="215"/>
      <c r="D799" s="199" t="s">
        <v>140</v>
      </c>
      <c r="E799" s="216" t="s">
        <v>1</v>
      </c>
      <c r="F799" s="217" t="s">
        <v>474</v>
      </c>
      <c r="G799" s="215"/>
      <c r="H799" s="218">
        <v>2</v>
      </c>
      <c r="I799" s="219"/>
      <c r="J799" s="215"/>
      <c r="K799" s="215"/>
      <c r="L799" s="220"/>
      <c r="M799" s="221"/>
      <c r="N799" s="222"/>
      <c r="O799" s="222"/>
      <c r="P799" s="222"/>
      <c r="Q799" s="222"/>
      <c r="R799" s="222"/>
      <c r="S799" s="222"/>
      <c r="T799" s="223"/>
      <c r="AT799" s="224" t="s">
        <v>140</v>
      </c>
      <c r="AU799" s="224" t="s">
        <v>90</v>
      </c>
      <c r="AV799" s="14" t="s">
        <v>90</v>
      </c>
      <c r="AW799" s="14" t="s">
        <v>36</v>
      </c>
      <c r="AX799" s="14" t="s">
        <v>80</v>
      </c>
      <c r="AY799" s="224" t="s">
        <v>129</v>
      </c>
    </row>
    <row r="800" spans="1:65" s="15" customFormat="1" ht="11.25">
      <c r="B800" s="225"/>
      <c r="C800" s="226"/>
      <c r="D800" s="199" t="s">
        <v>140</v>
      </c>
      <c r="E800" s="227" t="s">
        <v>1</v>
      </c>
      <c r="F800" s="228" t="s">
        <v>144</v>
      </c>
      <c r="G800" s="226"/>
      <c r="H800" s="229">
        <v>91</v>
      </c>
      <c r="I800" s="230"/>
      <c r="J800" s="226"/>
      <c r="K800" s="226"/>
      <c r="L800" s="231"/>
      <c r="M800" s="232"/>
      <c r="N800" s="233"/>
      <c r="O800" s="233"/>
      <c r="P800" s="233"/>
      <c r="Q800" s="233"/>
      <c r="R800" s="233"/>
      <c r="S800" s="233"/>
      <c r="T800" s="234"/>
      <c r="AT800" s="235" t="s">
        <v>140</v>
      </c>
      <c r="AU800" s="235" t="s">
        <v>90</v>
      </c>
      <c r="AV800" s="15" t="s">
        <v>136</v>
      </c>
      <c r="AW800" s="15" t="s">
        <v>36</v>
      </c>
      <c r="AX800" s="15" t="s">
        <v>88</v>
      </c>
      <c r="AY800" s="235" t="s">
        <v>129</v>
      </c>
    </row>
    <row r="801" spans="1:65" s="2" customFormat="1" ht="16.5" customHeight="1">
      <c r="A801" s="34"/>
      <c r="B801" s="35"/>
      <c r="C801" s="236" t="s">
        <v>616</v>
      </c>
      <c r="D801" s="236" t="s">
        <v>332</v>
      </c>
      <c r="E801" s="237" t="s">
        <v>617</v>
      </c>
      <c r="F801" s="238" t="s">
        <v>618</v>
      </c>
      <c r="G801" s="239" t="s">
        <v>238</v>
      </c>
      <c r="H801" s="240">
        <v>77</v>
      </c>
      <c r="I801" s="241"/>
      <c r="J801" s="242">
        <f>ROUND(I801*H801,2)</f>
        <v>0</v>
      </c>
      <c r="K801" s="238" t="s">
        <v>135</v>
      </c>
      <c r="L801" s="243"/>
      <c r="M801" s="244" t="s">
        <v>1</v>
      </c>
      <c r="N801" s="245" t="s">
        <v>45</v>
      </c>
      <c r="O801" s="71"/>
      <c r="P801" s="195">
        <f>O801*H801</f>
        <v>0</v>
      </c>
      <c r="Q801" s="195">
        <v>7.2000000000000005E-4</v>
      </c>
      <c r="R801" s="195">
        <f>Q801*H801</f>
        <v>5.5440000000000003E-2</v>
      </c>
      <c r="S801" s="195">
        <v>0</v>
      </c>
      <c r="T801" s="196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97" t="s">
        <v>192</v>
      </c>
      <c r="AT801" s="197" t="s">
        <v>332</v>
      </c>
      <c r="AU801" s="197" t="s">
        <v>90</v>
      </c>
      <c r="AY801" s="17" t="s">
        <v>129</v>
      </c>
      <c r="BE801" s="198">
        <f>IF(N801="základní",J801,0)</f>
        <v>0</v>
      </c>
      <c r="BF801" s="198">
        <f>IF(N801="snížená",J801,0)</f>
        <v>0</v>
      </c>
      <c r="BG801" s="198">
        <f>IF(N801="zákl. přenesená",J801,0)</f>
        <v>0</v>
      </c>
      <c r="BH801" s="198">
        <f>IF(N801="sníž. přenesená",J801,0)</f>
        <v>0</v>
      </c>
      <c r="BI801" s="198">
        <f>IF(N801="nulová",J801,0)</f>
        <v>0</v>
      </c>
      <c r="BJ801" s="17" t="s">
        <v>88</v>
      </c>
      <c r="BK801" s="198">
        <f>ROUND(I801*H801,2)</f>
        <v>0</v>
      </c>
      <c r="BL801" s="17" t="s">
        <v>136</v>
      </c>
      <c r="BM801" s="197" t="s">
        <v>619</v>
      </c>
    </row>
    <row r="802" spans="1:65" s="2" customFormat="1" ht="11.25">
      <c r="A802" s="34"/>
      <c r="B802" s="35"/>
      <c r="C802" s="36"/>
      <c r="D802" s="199" t="s">
        <v>138</v>
      </c>
      <c r="E802" s="36"/>
      <c r="F802" s="200" t="s">
        <v>618</v>
      </c>
      <c r="G802" s="36"/>
      <c r="H802" s="36"/>
      <c r="I802" s="201"/>
      <c r="J802" s="36"/>
      <c r="K802" s="36"/>
      <c r="L802" s="39"/>
      <c r="M802" s="202"/>
      <c r="N802" s="203"/>
      <c r="O802" s="71"/>
      <c r="P802" s="71"/>
      <c r="Q802" s="71"/>
      <c r="R802" s="71"/>
      <c r="S802" s="71"/>
      <c r="T802" s="72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T802" s="17" t="s">
        <v>138</v>
      </c>
      <c r="AU802" s="17" t="s">
        <v>90</v>
      </c>
    </row>
    <row r="803" spans="1:65" s="13" customFormat="1" ht="11.25">
      <c r="B803" s="204"/>
      <c r="C803" s="205"/>
      <c r="D803" s="199" t="s">
        <v>140</v>
      </c>
      <c r="E803" s="206" t="s">
        <v>1</v>
      </c>
      <c r="F803" s="207" t="s">
        <v>433</v>
      </c>
      <c r="G803" s="205"/>
      <c r="H803" s="206" t="s">
        <v>1</v>
      </c>
      <c r="I803" s="208"/>
      <c r="J803" s="205"/>
      <c r="K803" s="205"/>
      <c r="L803" s="209"/>
      <c r="M803" s="210"/>
      <c r="N803" s="211"/>
      <c r="O803" s="211"/>
      <c r="P803" s="211"/>
      <c r="Q803" s="211"/>
      <c r="R803" s="211"/>
      <c r="S803" s="211"/>
      <c r="T803" s="212"/>
      <c r="AT803" s="213" t="s">
        <v>140</v>
      </c>
      <c r="AU803" s="213" t="s">
        <v>90</v>
      </c>
      <c r="AV803" s="13" t="s">
        <v>88</v>
      </c>
      <c r="AW803" s="13" t="s">
        <v>36</v>
      </c>
      <c r="AX803" s="13" t="s">
        <v>80</v>
      </c>
      <c r="AY803" s="213" t="s">
        <v>129</v>
      </c>
    </row>
    <row r="804" spans="1:65" s="13" customFormat="1" ht="11.25">
      <c r="B804" s="204"/>
      <c r="C804" s="205"/>
      <c r="D804" s="199" t="s">
        <v>140</v>
      </c>
      <c r="E804" s="206" t="s">
        <v>1</v>
      </c>
      <c r="F804" s="207" t="s">
        <v>434</v>
      </c>
      <c r="G804" s="205"/>
      <c r="H804" s="206" t="s">
        <v>1</v>
      </c>
      <c r="I804" s="208"/>
      <c r="J804" s="205"/>
      <c r="K804" s="205"/>
      <c r="L804" s="209"/>
      <c r="M804" s="210"/>
      <c r="N804" s="211"/>
      <c r="O804" s="211"/>
      <c r="P804" s="211"/>
      <c r="Q804" s="211"/>
      <c r="R804" s="211"/>
      <c r="S804" s="211"/>
      <c r="T804" s="212"/>
      <c r="AT804" s="213" t="s">
        <v>140</v>
      </c>
      <c r="AU804" s="213" t="s">
        <v>90</v>
      </c>
      <c r="AV804" s="13" t="s">
        <v>88</v>
      </c>
      <c r="AW804" s="13" t="s">
        <v>36</v>
      </c>
      <c r="AX804" s="13" t="s">
        <v>80</v>
      </c>
      <c r="AY804" s="213" t="s">
        <v>129</v>
      </c>
    </row>
    <row r="805" spans="1:65" s="14" customFormat="1" ht="11.25">
      <c r="B805" s="214"/>
      <c r="C805" s="215"/>
      <c r="D805" s="199" t="s">
        <v>140</v>
      </c>
      <c r="E805" s="216" t="s">
        <v>1</v>
      </c>
      <c r="F805" s="217" t="s">
        <v>561</v>
      </c>
      <c r="G805" s="215"/>
      <c r="H805" s="218">
        <v>72</v>
      </c>
      <c r="I805" s="219"/>
      <c r="J805" s="215"/>
      <c r="K805" s="215"/>
      <c r="L805" s="220"/>
      <c r="M805" s="221"/>
      <c r="N805" s="222"/>
      <c r="O805" s="222"/>
      <c r="P805" s="222"/>
      <c r="Q805" s="222"/>
      <c r="R805" s="222"/>
      <c r="S805" s="222"/>
      <c r="T805" s="223"/>
      <c r="AT805" s="224" t="s">
        <v>140</v>
      </c>
      <c r="AU805" s="224" t="s">
        <v>90</v>
      </c>
      <c r="AV805" s="14" t="s">
        <v>90</v>
      </c>
      <c r="AW805" s="14" t="s">
        <v>36</v>
      </c>
      <c r="AX805" s="14" t="s">
        <v>80</v>
      </c>
      <c r="AY805" s="224" t="s">
        <v>129</v>
      </c>
    </row>
    <row r="806" spans="1:65" s="13" customFormat="1" ht="11.25">
      <c r="B806" s="204"/>
      <c r="C806" s="205"/>
      <c r="D806" s="199" t="s">
        <v>140</v>
      </c>
      <c r="E806" s="206" t="s">
        <v>1</v>
      </c>
      <c r="F806" s="207" t="s">
        <v>164</v>
      </c>
      <c r="G806" s="205"/>
      <c r="H806" s="206" t="s">
        <v>1</v>
      </c>
      <c r="I806" s="208"/>
      <c r="J806" s="205"/>
      <c r="K806" s="205"/>
      <c r="L806" s="209"/>
      <c r="M806" s="210"/>
      <c r="N806" s="211"/>
      <c r="O806" s="211"/>
      <c r="P806" s="211"/>
      <c r="Q806" s="211"/>
      <c r="R806" s="211"/>
      <c r="S806" s="211"/>
      <c r="T806" s="212"/>
      <c r="AT806" s="213" t="s">
        <v>140</v>
      </c>
      <c r="AU806" s="213" t="s">
        <v>90</v>
      </c>
      <c r="AV806" s="13" t="s">
        <v>88</v>
      </c>
      <c r="AW806" s="13" t="s">
        <v>36</v>
      </c>
      <c r="AX806" s="13" t="s">
        <v>80</v>
      </c>
      <c r="AY806" s="213" t="s">
        <v>129</v>
      </c>
    </row>
    <row r="807" spans="1:65" s="14" customFormat="1" ht="11.25">
      <c r="B807" s="214"/>
      <c r="C807" s="215"/>
      <c r="D807" s="199" t="s">
        <v>140</v>
      </c>
      <c r="E807" s="216" t="s">
        <v>1</v>
      </c>
      <c r="F807" s="217" t="s">
        <v>88</v>
      </c>
      <c r="G807" s="215"/>
      <c r="H807" s="218">
        <v>1</v>
      </c>
      <c r="I807" s="219"/>
      <c r="J807" s="215"/>
      <c r="K807" s="215"/>
      <c r="L807" s="220"/>
      <c r="M807" s="221"/>
      <c r="N807" s="222"/>
      <c r="O807" s="222"/>
      <c r="P807" s="222"/>
      <c r="Q807" s="222"/>
      <c r="R807" s="222"/>
      <c r="S807" s="222"/>
      <c r="T807" s="223"/>
      <c r="AT807" s="224" t="s">
        <v>140</v>
      </c>
      <c r="AU807" s="224" t="s">
        <v>90</v>
      </c>
      <c r="AV807" s="14" t="s">
        <v>90</v>
      </c>
      <c r="AW807" s="14" t="s">
        <v>36</v>
      </c>
      <c r="AX807" s="14" t="s">
        <v>80</v>
      </c>
      <c r="AY807" s="224" t="s">
        <v>129</v>
      </c>
    </row>
    <row r="808" spans="1:65" s="13" customFormat="1" ht="11.25">
      <c r="B808" s="204"/>
      <c r="C808" s="205"/>
      <c r="D808" s="199" t="s">
        <v>140</v>
      </c>
      <c r="E808" s="206" t="s">
        <v>1</v>
      </c>
      <c r="F808" s="207" t="s">
        <v>142</v>
      </c>
      <c r="G808" s="205"/>
      <c r="H808" s="206" t="s">
        <v>1</v>
      </c>
      <c r="I808" s="208"/>
      <c r="J808" s="205"/>
      <c r="K808" s="205"/>
      <c r="L808" s="209"/>
      <c r="M808" s="210"/>
      <c r="N808" s="211"/>
      <c r="O808" s="211"/>
      <c r="P808" s="211"/>
      <c r="Q808" s="211"/>
      <c r="R808" s="211"/>
      <c r="S808" s="211"/>
      <c r="T808" s="212"/>
      <c r="AT808" s="213" t="s">
        <v>140</v>
      </c>
      <c r="AU808" s="213" t="s">
        <v>90</v>
      </c>
      <c r="AV808" s="13" t="s">
        <v>88</v>
      </c>
      <c r="AW808" s="13" t="s">
        <v>36</v>
      </c>
      <c r="AX808" s="13" t="s">
        <v>80</v>
      </c>
      <c r="AY808" s="213" t="s">
        <v>129</v>
      </c>
    </row>
    <row r="809" spans="1:65" s="14" customFormat="1" ht="11.25">
      <c r="B809" s="214"/>
      <c r="C809" s="215"/>
      <c r="D809" s="199" t="s">
        <v>140</v>
      </c>
      <c r="E809" s="216" t="s">
        <v>1</v>
      </c>
      <c r="F809" s="217" t="s">
        <v>150</v>
      </c>
      <c r="G809" s="215"/>
      <c r="H809" s="218">
        <v>3</v>
      </c>
      <c r="I809" s="219"/>
      <c r="J809" s="215"/>
      <c r="K809" s="215"/>
      <c r="L809" s="220"/>
      <c r="M809" s="221"/>
      <c r="N809" s="222"/>
      <c r="O809" s="222"/>
      <c r="P809" s="222"/>
      <c r="Q809" s="222"/>
      <c r="R809" s="222"/>
      <c r="S809" s="222"/>
      <c r="T809" s="223"/>
      <c r="AT809" s="224" t="s">
        <v>140</v>
      </c>
      <c r="AU809" s="224" t="s">
        <v>90</v>
      </c>
      <c r="AV809" s="14" t="s">
        <v>90</v>
      </c>
      <c r="AW809" s="14" t="s">
        <v>36</v>
      </c>
      <c r="AX809" s="14" t="s">
        <v>80</v>
      </c>
      <c r="AY809" s="224" t="s">
        <v>129</v>
      </c>
    </row>
    <row r="810" spans="1:65" s="13" customFormat="1" ht="11.25">
      <c r="B810" s="204"/>
      <c r="C810" s="205"/>
      <c r="D810" s="199" t="s">
        <v>140</v>
      </c>
      <c r="E810" s="206" t="s">
        <v>1</v>
      </c>
      <c r="F810" s="207" t="s">
        <v>167</v>
      </c>
      <c r="G810" s="205"/>
      <c r="H810" s="206" t="s">
        <v>1</v>
      </c>
      <c r="I810" s="208"/>
      <c r="J810" s="205"/>
      <c r="K810" s="205"/>
      <c r="L810" s="209"/>
      <c r="M810" s="210"/>
      <c r="N810" s="211"/>
      <c r="O810" s="211"/>
      <c r="P810" s="211"/>
      <c r="Q810" s="211"/>
      <c r="R810" s="211"/>
      <c r="S810" s="211"/>
      <c r="T810" s="212"/>
      <c r="AT810" s="213" t="s">
        <v>140</v>
      </c>
      <c r="AU810" s="213" t="s">
        <v>90</v>
      </c>
      <c r="AV810" s="13" t="s">
        <v>88</v>
      </c>
      <c r="AW810" s="13" t="s">
        <v>36</v>
      </c>
      <c r="AX810" s="13" t="s">
        <v>80</v>
      </c>
      <c r="AY810" s="213" t="s">
        <v>129</v>
      </c>
    </row>
    <row r="811" spans="1:65" s="14" customFormat="1" ht="11.25">
      <c r="B811" s="214"/>
      <c r="C811" s="215"/>
      <c r="D811" s="199" t="s">
        <v>140</v>
      </c>
      <c r="E811" s="216" t="s">
        <v>1</v>
      </c>
      <c r="F811" s="217" t="s">
        <v>88</v>
      </c>
      <c r="G811" s="215"/>
      <c r="H811" s="218">
        <v>1</v>
      </c>
      <c r="I811" s="219"/>
      <c r="J811" s="215"/>
      <c r="K811" s="215"/>
      <c r="L811" s="220"/>
      <c r="M811" s="221"/>
      <c r="N811" s="222"/>
      <c r="O811" s="222"/>
      <c r="P811" s="222"/>
      <c r="Q811" s="222"/>
      <c r="R811" s="222"/>
      <c r="S811" s="222"/>
      <c r="T811" s="223"/>
      <c r="AT811" s="224" t="s">
        <v>140</v>
      </c>
      <c r="AU811" s="224" t="s">
        <v>90</v>
      </c>
      <c r="AV811" s="14" t="s">
        <v>90</v>
      </c>
      <c r="AW811" s="14" t="s">
        <v>36</v>
      </c>
      <c r="AX811" s="14" t="s">
        <v>80</v>
      </c>
      <c r="AY811" s="224" t="s">
        <v>129</v>
      </c>
    </row>
    <row r="812" spans="1:65" s="15" customFormat="1" ht="11.25">
      <c r="B812" s="225"/>
      <c r="C812" s="226"/>
      <c r="D812" s="199" t="s">
        <v>140</v>
      </c>
      <c r="E812" s="227" t="s">
        <v>1</v>
      </c>
      <c r="F812" s="228" t="s">
        <v>144</v>
      </c>
      <c r="G812" s="226"/>
      <c r="H812" s="229">
        <v>77</v>
      </c>
      <c r="I812" s="230"/>
      <c r="J812" s="226"/>
      <c r="K812" s="226"/>
      <c r="L812" s="231"/>
      <c r="M812" s="232"/>
      <c r="N812" s="233"/>
      <c r="O812" s="233"/>
      <c r="P812" s="233"/>
      <c r="Q812" s="233"/>
      <c r="R812" s="233"/>
      <c r="S812" s="233"/>
      <c r="T812" s="234"/>
      <c r="AT812" s="235" t="s">
        <v>140</v>
      </c>
      <c r="AU812" s="235" t="s">
        <v>90</v>
      </c>
      <c r="AV812" s="15" t="s">
        <v>136</v>
      </c>
      <c r="AW812" s="15" t="s">
        <v>36</v>
      </c>
      <c r="AX812" s="15" t="s">
        <v>88</v>
      </c>
      <c r="AY812" s="235" t="s">
        <v>129</v>
      </c>
    </row>
    <row r="813" spans="1:65" s="2" customFormat="1" ht="16.5" customHeight="1">
      <c r="A813" s="34"/>
      <c r="B813" s="35"/>
      <c r="C813" s="236" t="s">
        <v>620</v>
      </c>
      <c r="D813" s="236" t="s">
        <v>332</v>
      </c>
      <c r="E813" s="237" t="s">
        <v>621</v>
      </c>
      <c r="F813" s="238" t="s">
        <v>622</v>
      </c>
      <c r="G813" s="239" t="s">
        <v>238</v>
      </c>
      <c r="H813" s="240">
        <v>14</v>
      </c>
      <c r="I813" s="241"/>
      <c r="J813" s="242">
        <f>ROUND(I813*H813,2)</f>
        <v>0</v>
      </c>
      <c r="K813" s="238" t="s">
        <v>135</v>
      </c>
      <c r="L813" s="243"/>
      <c r="M813" s="244" t="s">
        <v>1</v>
      </c>
      <c r="N813" s="245" t="s">
        <v>45</v>
      </c>
      <c r="O813" s="71"/>
      <c r="P813" s="195">
        <f>O813*H813</f>
        <v>0</v>
      </c>
      <c r="Q813" s="195">
        <v>7.2000000000000005E-4</v>
      </c>
      <c r="R813" s="195">
        <f>Q813*H813</f>
        <v>1.008E-2</v>
      </c>
      <c r="S813" s="195">
        <v>0</v>
      </c>
      <c r="T813" s="196">
        <f>S813*H813</f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97" t="s">
        <v>192</v>
      </c>
      <c r="AT813" s="197" t="s">
        <v>332</v>
      </c>
      <c r="AU813" s="197" t="s">
        <v>90</v>
      </c>
      <c r="AY813" s="17" t="s">
        <v>129</v>
      </c>
      <c r="BE813" s="198">
        <f>IF(N813="základní",J813,0)</f>
        <v>0</v>
      </c>
      <c r="BF813" s="198">
        <f>IF(N813="snížená",J813,0)</f>
        <v>0</v>
      </c>
      <c r="BG813" s="198">
        <f>IF(N813="zákl. přenesená",J813,0)</f>
        <v>0</v>
      </c>
      <c r="BH813" s="198">
        <f>IF(N813="sníž. přenesená",J813,0)</f>
        <v>0</v>
      </c>
      <c r="BI813" s="198">
        <f>IF(N813="nulová",J813,0)</f>
        <v>0</v>
      </c>
      <c r="BJ813" s="17" t="s">
        <v>88</v>
      </c>
      <c r="BK813" s="198">
        <f>ROUND(I813*H813,2)</f>
        <v>0</v>
      </c>
      <c r="BL813" s="17" t="s">
        <v>136</v>
      </c>
      <c r="BM813" s="197" t="s">
        <v>623</v>
      </c>
    </row>
    <row r="814" spans="1:65" s="2" customFormat="1" ht="11.25">
      <c r="A814" s="34"/>
      <c r="B814" s="35"/>
      <c r="C814" s="36"/>
      <c r="D814" s="199" t="s">
        <v>138</v>
      </c>
      <c r="E814" s="36"/>
      <c r="F814" s="200" t="s">
        <v>622</v>
      </c>
      <c r="G814" s="36"/>
      <c r="H814" s="36"/>
      <c r="I814" s="201"/>
      <c r="J814" s="36"/>
      <c r="K814" s="36"/>
      <c r="L814" s="39"/>
      <c r="M814" s="202"/>
      <c r="N814" s="203"/>
      <c r="O814" s="71"/>
      <c r="P814" s="71"/>
      <c r="Q814" s="71"/>
      <c r="R814" s="71"/>
      <c r="S814" s="71"/>
      <c r="T814" s="72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T814" s="17" t="s">
        <v>138</v>
      </c>
      <c r="AU814" s="17" t="s">
        <v>90</v>
      </c>
    </row>
    <row r="815" spans="1:65" s="13" customFormat="1" ht="11.25">
      <c r="B815" s="204"/>
      <c r="C815" s="205"/>
      <c r="D815" s="199" t="s">
        <v>140</v>
      </c>
      <c r="E815" s="206" t="s">
        <v>1</v>
      </c>
      <c r="F815" s="207" t="s">
        <v>433</v>
      </c>
      <c r="G815" s="205"/>
      <c r="H815" s="206" t="s">
        <v>1</v>
      </c>
      <c r="I815" s="208"/>
      <c r="J815" s="205"/>
      <c r="K815" s="205"/>
      <c r="L815" s="209"/>
      <c r="M815" s="210"/>
      <c r="N815" s="211"/>
      <c r="O815" s="211"/>
      <c r="P815" s="211"/>
      <c r="Q815" s="211"/>
      <c r="R815" s="211"/>
      <c r="S815" s="211"/>
      <c r="T815" s="212"/>
      <c r="AT815" s="213" t="s">
        <v>140</v>
      </c>
      <c r="AU815" s="213" t="s">
        <v>90</v>
      </c>
      <c r="AV815" s="13" t="s">
        <v>88</v>
      </c>
      <c r="AW815" s="13" t="s">
        <v>36</v>
      </c>
      <c r="AX815" s="13" t="s">
        <v>80</v>
      </c>
      <c r="AY815" s="213" t="s">
        <v>129</v>
      </c>
    </row>
    <row r="816" spans="1:65" s="13" customFormat="1" ht="11.25">
      <c r="B816" s="204"/>
      <c r="C816" s="205"/>
      <c r="D816" s="199" t="s">
        <v>140</v>
      </c>
      <c r="E816" s="206" t="s">
        <v>1</v>
      </c>
      <c r="F816" s="207" t="s">
        <v>434</v>
      </c>
      <c r="G816" s="205"/>
      <c r="H816" s="206" t="s">
        <v>1</v>
      </c>
      <c r="I816" s="208"/>
      <c r="J816" s="205"/>
      <c r="K816" s="205"/>
      <c r="L816" s="209"/>
      <c r="M816" s="210"/>
      <c r="N816" s="211"/>
      <c r="O816" s="211"/>
      <c r="P816" s="211"/>
      <c r="Q816" s="211"/>
      <c r="R816" s="211"/>
      <c r="S816" s="211"/>
      <c r="T816" s="212"/>
      <c r="AT816" s="213" t="s">
        <v>140</v>
      </c>
      <c r="AU816" s="213" t="s">
        <v>90</v>
      </c>
      <c r="AV816" s="13" t="s">
        <v>88</v>
      </c>
      <c r="AW816" s="13" t="s">
        <v>36</v>
      </c>
      <c r="AX816" s="13" t="s">
        <v>80</v>
      </c>
      <c r="AY816" s="213" t="s">
        <v>129</v>
      </c>
    </row>
    <row r="817" spans="1:65" s="14" customFormat="1" ht="11.25">
      <c r="B817" s="214"/>
      <c r="C817" s="215"/>
      <c r="D817" s="199" t="s">
        <v>140</v>
      </c>
      <c r="E817" s="216" t="s">
        <v>1</v>
      </c>
      <c r="F817" s="217" t="s">
        <v>214</v>
      </c>
      <c r="G817" s="215"/>
      <c r="H817" s="218">
        <v>11</v>
      </c>
      <c r="I817" s="219"/>
      <c r="J817" s="215"/>
      <c r="K817" s="215"/>
      <c r="L817" s="220"/>
      <c r="M817" s="221"/>
      <c r="N817" s="222"/>
      <c r="O817" s="222"/>
      <c r="P817" s="222"/>
      <c r="Q817" s="222"/>
      <c r="R817" s="222"/>
      <c r="S817" s="222"/>
      <c r="T817" s="223"/>
      <c r="AT817" s="224" t="s">
        <v>140</v>
      </c>
      <c r="AU817" s="224" t="s">
        <v>90</v>
      </c>
      <c r="AV817" s="14" t="s">
        <v>90</v>
      </c>
      <c r="AW817" s="14" t="s">
        <v>36</v>
      </c>
      <c r="AX817" s="14" t="s">
        <v>80</v>
      </c>
      <c r="AY817" s="224" t="s">
        <v>129</v>
      </c>
    </row>
    <row r="818" spans="1:65" s="13" customFormat="1" ht="11.25">
      <c r="B818" s="204"/>
      <c r="C818" s="205"/>
      <c r="D818" s="199" t="s">
        <v>140</v>
      </c>
      <c r="E818" s="206" t="s">
        <v>1</v>
      </c>
      <c r="F818" s="207" t="s">
        <v>164</v>
      </c>
      <c r="G818" s="205"/>
      <c r="H818" s="206" t="s">
        <v>1</v>
      </c>
      <c r="I818" s="208"/>
      <c r="J818" s="205"/>
      <c r="K818" s="205"/>
      <c r="L818" s="209"/>
      <c r="M818" s="210"/>
      <c r="N818" s="211"/>
      <c r="O818" s="211"/>
      <c r="P818" s="211"/>
      <c r="Q818" s="211"/>
      <c r="R818" s="211"/>
      <c r="S818" s="211"/>
      <c r="T818" s="212"/>
      <c r="AT818" s="213" t="s">
        <v>140</v>
      </c>
      <c r="AU818" s="213" t="s">
        <v>90</v>
      </c>
      <c r="AV818" s="13" t="s">
        <v>88</v>
      </c>
      <c r="AW818" s="13" t="s">
        <v>36</v>
      </c>
      <c r="AX818" s="13" t="s">
        <v>80</v>
      </c>
      <c r="AY818" s="213" t="s">
        <v>129</v>
      </c>
    </row>
    <row r="819" spans="1:65" s="14" customFormat="1" ht="11.25">
      <c r="B819" s="214"/>
      <c r="C819" s="215"/>
      <c r="D819" s="199" t="s">
        <v>140</v>
      </c>
      <c r="E819" s="216" t="s">
        <v>1</v>
      </c>
      <c r="F819" s="217" t="s">
        <v>88</v>
      </c>
      <c r="G819" s="215"/>
      <c r="H819" s="218">
        <v>1</v>
      </c>
      <c r="I819" s="219"/>
      <c r="J819" s="215"/>
      <c r="K819" s="215"/>
      <c r="L819" s="220"/>
      <c r="M819" s="221"/>
      <c r="N819" s="222"/>
      <c r="O819" s="222"/>
      <c r="P819" s="222"/>
      <c r="Q819" s="222"/>
      <c r="R819" s="222"/>
      <c r="S819" s="222"/>
      <c r="T819" s="223"/>
      <c r="AT819" s="224" t="s">
        <v>140</v>
      </c>
      <c r="AU819" s="224" t="s">
        <v>90</v>
      </c>
      <c r="AV819" s="14" t="s">
        <v>90</v>
      </c>
      <c r="AW819" s="14" t="s">
        <v>36</v>
      </c>
      <c r="AX819" s="14" t="s">
        <v>80</v>
      </c>
      <c r="AY819" s="224" t="s">
        <v>129</v>
      </c>
    </row>
    <row r="820" spans="1:65" s="13" customFormat="1" ht="11.25">
      <c r="B820" s="204"/>
      <c r="C820" s="205"/>
      <c r="D820" s="199" t="s">
        <v>140</v>
      </c>
      <c r="E820" s="206" t="s">
        <v>1</v>
      </c>
      <c r="F820" s="207" t="s">
        <v>142</v>
      </c>
      <c r="G820" s="205"/>
      <c r="H820" s="206" t="s">
        <v>1</v>
      </c>
      <c r="I820" s="208"/>
      <c r="J820" s="205"/>
      <c r="K820" s="205"/>
      <c r="L820" s="209"/>
      <c r="M820" s="210"/>
      <c r="N820" s="211"/>
      <c r="O820" s="211"/>
      <c r="P820" s="211"/>
      <c r="Q820" s="211"/>
      <c r="R820" s="211"/>
      <c r="S820" s="211"/>
      <c r="T820" s="212"/>
      <c r="AT820" s="213" t="s">
        <v>140</v>
      </c>
      <c r="AU820" s="213" t="s">
        <v>90</v>
      </c>
      <c r="AV820" s="13" t="s">
        <v>88</v>
      </c>
      <c r="AW820" s="13" t="s">
        <v>36</v>
      </c>
      <c r="AX820" s="13" t="s">
        <v>80</v>
      </c>
      <c r="AY820" s="213" t="s">
        <v>129</v>
      </c>
    </row>
    <row r="821" spans="1:65" s="14" customFormat="1" ht="11.25">
      <c r="B821" s="214"/>
      <c r="C821" s="215"/>
      <c r="D821" s="199" t="s">
        <v>140</v>
      </c>
      <c r="E821" s="216" t="s">
        <v>1</v>
      </c>
      <c r="F821" s="217" t="s">
        <v>88</v>
      </c>
      <c r="G821" s="215"/>
      <c r="H821" s="218">
        <v>1</v>
      </c>
      <c r="I821" s="219"/>
      <c r="J821" s="215"/>
      <c r="K821" s="215"/>
      <c r="L821" s="220"/>
      <c r="M821" s="221"/>
      <c r="N821" s="222"/>
      <c r="O821" s="222"/>
      <c r="P821" s="222"/>
      <c r="Q821" s="222"/>
      <c r="R821" s="222"/>
      <c r="S821" s="222"/>
      <c r="T821" s="223"/>
      <c r="AT821" s="224" t="s">
        <v>140</v>
      </c>
      <c r="AU821" s="224" t="s">
        <v>90</v>
      </c>
      <c r="AV821" s="14" t="s">
        <v>90</v>
      </c>
      <c r="AW821" s="14" t="s">
        <v>36</v>
      </c>
      <c r="AX821" s="14" t="s">
        <v>80</v>
      </c>
      <c r="AY821" s="224" t="s">
        <v>129</v>
      </c>
    </row>
    <row r="822" spans="1:65" s="13" customFormat="1" ht="11.25">
      <c r="B822" s="204"/>
      <c r="C822" s="205"/>
      <c r="D822" s="199" t="s">
        <v>140</v>
      </c>
      <c r="E822" s="206" t="s">
        <v>1</v>
      </c>
      <c r="F822" s="207" t="s">
        <v>167</v>
      </c>
      <c r="G822" s="205"/>
      <c r="H822" s="206" t="s">
        <v>1</v>
      </c>
      <c r="I822" s="208"/>
      <c r="J822" s="205"/>
      <c r="K822" s="205"/>
      <c r="L822" s="209"/>
      <c r="M822" s="210"/>
      <c r="N822" s="211"/>
      <c r="O822" s="211"/>
      <c r="P822" s="211"/>
      <c r="Q822" s="211"/>
      <c r="R822" s="211"/>
      <c r="S822" s="211"/>
      <c r="T822" s="212"/>
      <c r="AT822" s="213" t="s">
        <v>140</v>
      </c>
      <c r="AU822" s="213" t="s">
        <v>90</v>
      </c>
      <c r="AV822" s="13" t="s">
        <v>88</v>
      </c>
      <c r="AW822" s="13" t="s">
        <v>36</v>
      </c>
      <c r="AX822" s="13" t="s">
        <v>80</v>
      </c>
      <c r="AY822" s="213" t="s">
        <v>129</v>
      </c>
    </row>
    <row r="823" spans="1:65" s="14" customFormat="1" ht="11.25">
      <c r="B823" s="214"/>
      <c r="C823" s="215"/>
      <c r="D823" s="199" t="s">
        <v>140</v>
      </c>
      <c r="E823" s="216" t="s">
        <v>1</v>
      </c>
      <c r="F823" s="217" t="s">
        <v>88</v>
      </c>
      <c r="G823" s="215"/>
      <c r="H823" s="218">
        <v>1</v>
      </c>
      <c r="I823" s="219"/>
      <c r="J823" s="215"/>
      <c r="K823" s="215"/>
      <c r="L823" s="220"/>
      <c r="M823" s="221"/>
      <c r="N823" s="222"/>
      <c r="O823" s="222"/>
      <c r="P823" s="222"/>
      <c r="Q823" s="222"/>
      <c r="R823" s="222"/>
      <c r="S823" s="222"/>
      <c r="T823" s="223"/>
      <c r="AT823" s="224" t="s">
        <v>140</v>
      </c>
      <c r="AU823" s="224" t="s">
        <v>90</v>
      </c>
      <c r="AV823" s="14" t="s">
        <v>90</v>
      </c>
      <c r="AW823" s="14" t="s">
        <v>36</v>
      </c>
      <c r="AX823" s="14" t="s">
        <v>80</v>
      </c>
      <c r="AY823" s="224" t="s">
        <v>129</v>
      </c>
    </row>
    <row r="824" spans="1:65" s="15" customFormat="1" ht="11.25">
      <c r="B824" s="225"/>
      <c r="C824" s="226"/>
      <c r="D824" s="199" t="s">
        <v>140</v>
      </c>
      <c r="E824" s="227" t="s">
        <v>1</v>
      </c>
      <c r="F824" s="228" t="s">
        <v>144</v>
      </c>
      <c r="G824" s="226"/>
      <c r="H824" s="229">
        <v>14</v>
      </c>
      <c r="I824" s="230"/>
      <c r="J824" s="226"/>
      <c r="K824" s="226"/>
      <c r="L824" s="231"/>
      <c r="M824" s="232"/>
      <c r="N824" s="233"/>
      <c r="O824" s="233"/>
      <c r="P824" s="233"/>
      <c r="Q824" s="233"/>
      <c r="R824" s="233"/>
      <c r="S824" s="233"/>
      <c r="T824" s="234"/>
      <c r="AT824" s="235" t="s">
        <v>140</v>
      </c>
      <c r="AU824" s="235" t="s">
        <v>90</v>
      </c>
      <c r="AV824" s="15" t="s">
        <v>136</v>
      </c>
      <c r="AW824" s="15" t="s">
        <v>36</v>
      </c>
      <c r="AX824" s="15" t="s">
        <v>88</v>
      </c>
      <c r="AY824" s="235" t="s">
        <v>129</v>
      </c>
    </row>
    <row r="825" spans="1:65" s="2" customFormat="1" ht="24">
      <c r="A825" s="34"/>
      <c r="B825" s="35"/>
      <c r="C825" s="186" t="s">
        <v>624</v>
      </c>
      <c r="D825" s="186" t="s">
        <v>131</v>
      </c>
      <c r="E825" s="187" t="s">
        <v>625</v>
      </c>
      <c r="F825" s="188" t="s">
        <v>626</v>
      </c>
      <c r="G825" s="189" t="s">
        <v>238</v>
      </c>
      <c r="H825" s="190">
        <v>4</v>
      </c>
      <c r="I825" s="191"/>
      <c r="J825" s="192">
        <f>ROUND(I825*H825,2)</f>
        <v>0</v>
      </c>
      <c r="K825" s="188" t="s">
        <v>135</v>
      </c>
      <c r="L825" s="39"/>
      <c r="M825" s="193" t="s">
        <v>1</v>
      </c>
      <c r="N825" s="194" t="s">
        <v>45</v>
      </c>
      <c r="O825" s="71"/>
      <c r="P825" s="195">
        <f>O825*H825</f>
        <v>0</v>
      </c>
      <c r="Q825" s="195">
        <v>0</v>
      </c>
      <c r="R825" s="195">
        <f>Q825*H825</f>
        <v>0</v>
      </c>
      <c r="S825" s="195">
        <v>0</v>
      </c>
      <c r="T825" s="196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7" t="s">
        <v>136</v>
      </c>
      <c r="AT825" s="197" t="s">
        <v>131</v>
      </c>
      <c r="AU825" s="197" t="s">
        <v>90</v>
      </c>
      <c r="AY825" s="17" t="s">
        <v>129</v>
      </c>
      <c r="BE825" s="198">
        <f>IF(N825="základní",J825,0)</f>
        <v>0</v>
      </c>
      <c r="BF825" s="198">
        <f>IF(N825="snížená",J825,0)</f>
        <v>0</v>
      </c>
      <c r="BG825" s="198">
        <f>IF(N825="zákl. přenesená",J825,0)</f>
        <v>0</v>
      </c>
      <c r="BH825" s="198">
        <f>IF(N825="sníž. přenesená",J825,0)</f>
        <v>0</v>
      </c>
      <c r="BI825" s="198">
        <f>IF(N825="nulová",J825,0)</f>
        <v>0</v>
      </c>
      <c r="BJ825" s="17" t="s">
        <v>88</v>
      </c>
      <c r="BK825" s="198">
        <f>ROUND(I825*H825,2)</f>
        <v>0</v>
      </c>
      <c r="BL825" s="17" t="s">
        <v>136</v>
      </c>
      <c r="BM825" s="197" t="s">
        <v>627</v>
      </c>
    </row>
    <row r="826" spans="1:65" s="2" customFormat="1" ht="19.5">
      <c r="A826" s="34"/>
      <c r="B826" s="35"/>
      <c r="C826" s="36"/>
      <c r="D826" s="199" t="s">
        <v>138</v>
      </c>
      <c r="E826" s="36"/>
      <c r="F826" s="200" t="s">
        <v>628</v>
      </c>
      <c r="G826" s="36"/>
      <c r="H826" s="36"/>
      <c r="I826" s="201"/>
      <c r="J826" s="36"/>
      <c r="K826" s="36"/>
      <c r="L826" s="39"/>
      <c r="M826" s="202"/>
      <c r="N826" s="203"/>
      <c r="O826" s="71"/>
      <c r="P826" s="71"/>
      <c r="Q826" s="71"/>
      <c r="R826" s="71"/>
      <c r="S826" s="71"/>
      <c r="T826" s="72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T826" s="17" t="s">
        <v>138</v>
      </c>
      <c r="AU826" s="17" t="s">
        <v>90</v>
      </c>
    </row>
    <row r="827" spans="1:65" s="13" customFormat="1" ht="11.25">
      <c r="B827" s="204"/>
      <c r="C827" s="205"/>
      <c r="D827" s="199" t="s">
        <v>140</v>
      </c>
      <c r="E827" s="206" t="s">
        <v>1</v>
      </c>
      <c r="F827" s="207" t="s">
        <v>629</v>
      </c>
      <c r="G827" s="205"/>
      <c r="H827" s="206" t="s">
        <v>1</v>
      </c>
      <c r="I827" s="208"/>
      <c r="J827" s="205"/>
      <c r="K827" s="205"/>
      <c r="L827" s="209"/>
      <c r="M827" s="210"/>
      <c r="N827" s="211"/>
      <c r="O827" s="211"/>
      <c r="P827" s="211"/>
      <c r="Q827" s="211"/>
      <c r="R827" s="211"/>
      <c r="S827" s="211"/>
      <c r="T827" s="212"/>
      <c r="AT827" s="213" t="s">
        <v>140</v>
      </c>
      <c r="AU827" s="213" t="s">
        <v>90</v>
      </c>
      <c r="AV827" s="13" t="s">
        <v>88</v>
      </c>
      <c r="AW827" s="13" t="s">
        <v>36</v>
      </c>
      <c r="AX827" s="13" t="s">
        <v>80</v>
      </c>
      <c r="AY827" s="213" t="s">
        <v>129</v>
      </c>
    </row>
    <row r="828" spans="1:65" s="13" customFormat="1" ht="11.25">
      <c r="B828" s="204"/>
      <c r="C828" s="205"/>
      <c r="D828" s="199" t="s">
        <v>140</v>
      </c>
      <c r="E828" s="206" t="s">
        <v>1</v>
      </c>
      <c r="F828" s="207" t="s">
        <v>226</v>
      </c>
      <c r="G828" s="205"/>
      <c r="H828" s="206" t="s">
        <v>1</v>
      </c>
      <c r="I828" s="208"/>
      <c r="J828" s="205"/>
      <c r="K828" s="205"/>
      <c r="L828" s="209"/>
      <c r="M828" s="210"/>
      <c r="N828" s="211"/>
      <c r="O828" s="211"/>
      <c r="P828" s="211"/>
      <c r="Q828" s="211"/>
      <c r="R828" s="211"/>
      <c r="S828" s="211"/>
      <c r="T828" s="212"/>
      <c r="AT828" s="213" t="s">
        <v>140</v>
      </c>
      <c r="AU828" s="213" t="s">
        <v>90</v>
      </c>
      <c r="AV828" s="13" t="s">
        <v>88</v>
      </c>
      <c r="AW828" s="13" t="s">
        <v>36</v>
      </c>
      <c r="AX828" s="13" t="s">
        <v>80</v>
      </c>
      <c r="AY828" s="213" t="s">
        <v>129</v>
      </c>
    </row>
    <row r="829" spans="1:65" s="14" customFormat="1" ht="11.25">
      <c r="B829" s="214"/>
      <c r="C829" s="215"/>
      <c r="D829" s="199" t="s">
        <v>140</v>
      </c>
      <c r="E829" s="216" t="s">
        <v>1</v>
      </c>
      <c r="F829" s="217" t="s">
        <v>150</v>
      </c>
      <c r="G829" s="215"/>
      <c r="H829" s="218">
        <v>3</v>
      </c>
      <c r="I829" s="219"/>
      <c r="J829" s="215"/>
      <c r="K829" s="215"/>
      <c r="L829" s="220"/>
      <c r="M829" s="221"/>
      <c r="N829" s="222"/>
      <c r="O829" s="222"/>
      <c r="P829" s="222"/>
      <c r="Q829" s="222"/>
      <c r="R829" s="222"/>
      <c r="S829" s="222"/>
      <c r="T829" s="223"/>
      <c r="AT829" s="224" t="s">
        <v>140</v>
      </c>
      <c r="AU829" s="224" t="s">
        <v>90</v>
      </c>
      <c r="AV829" s="14" t="s">
        <v>90</v>
      </c>
      <c r="AW829" s="14" t="s">
        <v>36</v>
      </c>
      <c r="AX829" s="14" t="s">
        <v>80</v>
      </c>
      <c r="AY829" s="224" t="s">
        <v>129</v>
      </c>
    </row>
    <row r="830" spans="1:65" s="13" customFormat="1" ht="11.25">
      <c r="B830" s="204"/>
      <c r="C830" s="205"/>
      <c r="D830" s="199" t="s">
        <v>140</v>
      </c>
      <c r="E830" s="206" t="s">
        <v>1</v>
      </c>
      <c r="F830" s="207" t="s">
        <v>142</v>
      </c>
      <c r="G830" s="205"/>
      <c r="H830" s="206" t="s">
        <v>1</v>
      </c>
      <c r="I830" s="208"/>
      <c r="J830" s="205"/>
      <c r="K830" s="205"/>
      <c r="L830" s="209"/>
      <c r="M830" s="210"/>
      <c r="N830" s="211"/>
      <c r="O830" s="211"/>
      <c r="P830" s="211"/>
      <c r="Q830" s="211"/>
      <c r="R830" s="211"/>
      <c r="S830" s="211"/>
      <c r="T830" s="212"/>
      <c r="AT830" s="213" t="s">
        <v>140</v>
      </c>
      <c r="AU830" s="213" t="s">
        <v>90</v>
      </c>
      <c r="AV830" s="13" t="s">
        <v>88</v>
      </c>
      <c r="AW830" s="13" t="s">
        <v>36</v>
      </c>
      <c r="AX830" s="13" t="s">
        <v>80</v>
      </c>
      <c r="AY830" s="213" t="s">
        <v>129</v>
      </c>
    </row>
    <row r="831" spans="1:65" s="14" customFormat="1" ht="11.25">
      <c r="B831" s="214"/>
      <c r="C831" s="215"/>
      <c r="D831" s="199" t="s">
        <v>140</v>
      </c>
      <c r="E831" s="216" t="s">
        <v>1</v>
      </c>
      <c r="F831" s="217" t="s">
        <v>88</v>
      </c>
      <c r="G831" s="215"/>
      <c r="H831" s="218">
        <v>1</v>
      </c>
      <c r="I831" s="219"/>
      <c r="J831" s="215"/>
      <c r="K831" s="215"/>
      <c r="L831" s="220"/>
      <c r="M831" s="221"/>
      <c r="N831" s="222"/>
      <c r="O831" s="222"/>
      <c r="P831" s="222"/>
      <c r="Q831" s="222"/>
      <c r="R831" s="222"/>
      <c r="S831" s="222"/>
      <c r="T831" s="223"/>
      <c r="AT831" s="224" t="s">
        <v>140</v>
      </c>
      <c r="AU831" s="224" t="s">
        <v>90</v>
      </c>
      <c r="AV831" s="14" t="s">
        <v>90</v>
      </c>
      <c r="AW831" s="14" t="s">
        <v>36</v>
      </c>
      <c r="AX831" s="14" t="s">
        <v>80</v>
      </c>
      <c r="AY831" s="224" t="s">
        <v>129</v>
      </c>
    </row>
    <row r="832" spans="1:65" s="15" customFormat="1" ht="11.25">
      <c r="B832" s="225"/>
      <c r="C832" s="226"/>
      <c r="D832" s="199" t="s">
        <v>140</v>
      </c>
      <c r="E832" s="227" t="s">
        <v>1</v>
      </c>
      <c r="F832" s="228" t="s">
        <v>144</v>
      </c>
      <c r="G832" s="226"/>
      <c r="H832" s="229">
        <v>4</v>
      </c>
      <c r="I832" s="230"/>
      <c r="J832" s="226"/>
      <c r="K832" s="226"/>
      <c r="L832" s="231"/>
      <c r="M832" s="232"/>
      <c r="N832" s="233"/>
      <c r="O832" s="233"/>
      <c r="P832" s="233"/>
      <c r="Q832" s="233"/>
      <c r="R832" s="233"/>
      <c r="S832" s="233"/>
      <c r="T832" s="234"/>
      <c r="AT832" s="235" t="s">
        <v>140</v>
      </c>
      <c r="AU832" s="235" t="s">
        <v>90</v>
      </c>
      <c r="AV832" s="15" t="s">
        <v>136</v>
      </c>
      <c r="AW832" s="15" t="s">
        <v>36</v>
      </c>
      <c r="AX832" s="15" t="s">
        <v>88</v>
      </c>
      <c r="AY832" s="235" t="s">
        <v>129</v>
      </c>
    </row>
    <row r="833" spans="1:65" s="2" customFormat="1" ht="24">
      <c r="A833" s="34"/>
      <c r="B833" s="35"/>
      <c r="C833" s="236" t="s">
        <v>630</v>
      </c>
      <c r="D833" s="236" t="s">
        <v>332</v>
      </c>
      <c r="E833" s="237" t="s">
        <v>631</v>
      </c>
      <c r="F833" s="238" t="s">
        <v>632</v>
      </c>
      <c r="G833" s="239" t="s">
        <v>238</v>
      </c>
      <c r="H833" s="240">
        <v>4</v>
      </c>
      <c r="I833" s="241"/>
      <c r="J833" s="242">
        <f>ROUND(I833*H833,2)</f>
        <v>0</v>
      </c>
      <c r="K833" s="238" t="s">
        <v>1</v>
      </c>
      <c r="L833" s="243"/>
      <c r="M833" s="244" t="s">
        <v>1</v>
      </c>
      <c r="N833" s="245" t="s">
        <v>45</v>
      </c>
      <c r="O833" s="71"/>
      <c r="P833" s="195">
        <f>O833*H833</f>
        <v>0</v>
      </c>
      <c r="Q833" s="195">
        <v>4.1999999999999997E-3</v>
      </c>
      <c r="R833" s="195">
        <f>Q833*H833</f>
        <v>1.6799999999999999E-2</v>
      </c>
      <c r="S833" s="195">
        <v>0</v>
      </c>
      <c r="T833" s="196">
        <f>S833*H833</f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97" t="s">
        <v>192</v>
      </c>
      <c r="AT833" s="197" t="s">
        <v>332</v>
      </c>
      <c r="AU833" s="197" t="s">
        <v>90</v>
      </c>
      <c r="AY833" s="17" t="s">
        <v>129</v>
      </c>
      <c r="BE833" s="198">
        <f>IF(N833="základní",J833,0)</f>
        <v>0</v>
      </c>
      <c r="BF833" s="198">
        <f>IF(N833="snížená",J833,0)</f>
        <v>0</v>
      </c>
      <c r="BG833" s="198">
        <f>IF(N833="zákl. přenesená",J833,0)</f>
        <v>0</v>
      </c>
      <c r="BH833" s="198">
        <f>IF(N833="sníž. přenesená",J833,0)</f>
        <v>0</v>
      </c>
      <c r="BI833" s="198">
        <f>IF(N833="nulová",J833,0)</f>
        <v>0</v>
      </c>
      <c r="BJ833" s="17" t="s">
        <v>88</v>
      </c>
      <c r="BK833" s="198">
        <f>ROUND(I833*H833,2)</f>
        <v>0</v>
      </c>
      <c r="BL833" s="17" t="s">
        <v>136</v>
      </c>
      <c r="BM833" s="197" t="s">
        <v>633</v>
      </c>
    </row>
    <row r="834" spans="1:65" s="2" customFormat="1" ht="11.25">
      <c r="A834" s="34"/>
      <c r="B834" s="35"/>
      <c r="C834" s="36"/>
      <c r="D834" s="199" t="s">
        <v>138</v>
      </c>
      <c r="E834" s="36"/>
      <c r="F834" s="200" t="s">
        <v>632</v>
      </c>
      <c r="G834" s="36"/>
      <c r="H834" s="36"/>
      <c r="I834" s="201"/>
      <c r="J834" s="36"/>
      <c r="K834" s="36"/>
      <c r="L834" s="39"/>
      <c r="M834" s="202"/>
      <c r="N834" s="203"/>
      <c r="O834" s="71"/>
      <c r="P834" s="71"/>
      <c r="Q834" s="71"/>
      <c r="R834" s="71"/>
      <c r="S834" s="71"/>
      <c r="T834" s="72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T834" s="17" t="s">
        <v>138</v>
      </c>
      <c r="AU834" s="17" t="s">
        <v>90</v>
      </c>
    </row>
    <row r="835" spans="1:65" s="13" customFormat="1" ht="11.25">
      <c r="B835" s="204"/>
      <c r="C835" s="205"/>
      <c r="D835" s="199" t="s">
        <v>140</v>
      </c>
      <c r="E835" s="206" t="s">
        <v>1</v>
      </c>
      <c r="F835" s="207" t="s">
        <v>629</v>
      </c>
      <c r="G835" s="205"/>
      <c r="H835" s="206" t="s">
        <v>1</v>
      </c>
      <c r="I835" s="208"/>
      <c r="J835" s="205"/>
      <c r="K835" s="205"/>
      <c r="L835" s="209"/>
      <c r="M835" s="210"/>
      <c r="N835" s="211"/>
      <c r="O835" s="211"/>
      <c r="P835" s="211"/>
      <c r="Q835" s="211"/>
      <c r="R835" s="211"/>
      <c r="S835" s="211"/>
      <c r="T835" s="212"/>
      <c r="AT835" s="213" t="s">
        <v>140</v>
      </c>
      <c r="AU835" s="213" t="s">
        <v>90</v>
      </c>
      <c r="AV835" s="13" t="s">
        <v>88</v>
      </c>
      <c r="AW835" s="13" t="s">
        <v>36</v>
      </c>
      <c r="AX835" s="13" t="s">
        <v>80</v>
      </c>
      <c r="AY835" s="213" t="s">
        <v>129</v>
      </c>
    </row>
    <row r="836" spans="1:65" s="13" customFormat="1" ht="11.25">
      <c r="B836" s="204"/>
      <c r="C836" s="205"/>
      <c r="D836" s="199" t="s">
        <v>140</v>
      </c>
      <c r="E836" s="206" t="s">
        <v>1</v>
      </c>
      <c r="F836" s="207" t="s">
        <v>226</v>
      </c>
      <c r="G836" s="205"/>
      <c r="H836" s="206" t="s">
        <v>1</v>
      </c>
      <c r="I836" s="208"/>
      <c r="J836" s="205"/>
      <c r="K836" s="205"/>
      <c r="L836" s="209"/>
      <c r="M836" s="210"/>
      <c r="N836" s="211"/>
      <c r="O836" s="211"/>
      <c r="P836" s="211"/>
      <c r="Q836" s="211"/>
      <c r="R836" s="211"/>
      <c r="S836" s="211"/>
      <c r="T836" s="212"/>
      <c r="AT836" s="213" t="s">
        <v>140</v>
      </c>
      <c r="AU836" s="213" t="s">
        <v>90</v>
      </c>
      <c r="AV836" s="13" t="s">
        <v>88</v>
      </c>
      <c r="AW836" s="13" t="s">
        <v>36</v>
      </c>
      <c r="AX836" s="13" t="s">
        <v>80</v>
      </c>
      <c r="AY836" s="213" t="s">
        <v>129</v>
      </c>
    </row>
    <row r="837" spans="1:65" s="14" customFormat="1" ht="11.25">
      <c r="B837" s="214"/>
      <c r="C837" s="215"/>
      <c r="D837" s="199" t="s">
        <v>140</v>
      </c>
      <c r="E837" s="216" t="s">
        <v>1</v>
      </c>
      <c r="F837" s="217" t="s">
        <v>150</v>
      </c>
      <c r="G837" s="215"/>
      <c r="H837" s="218">
        <v>3</v>
      </c>
      <c r="I837" s="219"/>
      <c r="J837" s="215"/>
      <c r="K837" s="215"/>
      <c r="L837" s="220"/>
      <c r="M837" s="221"/>
      <c r="N837" s="222"/>
      <c r="O837" s="222"/>
      <c r="P837" s="222"/>
      <c r="Q837" s="222"/>
      <c r="R837" s="222"/>
      <c r="S837" s="222"/>
      <c r="T837" s="223"/>
      <c r="AT837" s="224" t="s">
        <v>140</v>
      </c>
      <c r="AU837" s="224" t="s">
        <v>90</v>
      </c>
      <c r="AV837" s="14" t="s">
        <v>90</v>
      </c>
      <c r="AW837" s="14" t="s">
        <v>36</v>
      </c>
      <c r="AX837" s="14" t="s">
        <v>80</v>
      </c>
      <c r="AY837" s="224" t="s">
        <v>129</v>
      </c>
    </row>
    <row r="838" spans="1:65" s="13" customFormat="1" ht="11.25">
      <c r="B838" s="204"/>
      <c r="C838" s="205"/>
      <c r="D838" s="199" t="s">
        <v>140</v>
      </c>
      <c r="E838" s="206" t="s">
        <v>1</v>
      </c>
      <c r="F838" s="207" t="s">
        <v>142</v>
      </c>
      <c r="G838" s="205"/>
      <c r="H838" s="206" t="s">
        <v>1</v>
      </c>
      <c r="I838" s="208"/>
      <c r="J838" s="205"/>
      <c r="K838" s="205"/>
      <c r="L838" s="209"/>
      <c r="M838" s="210"/>
      <c r="N838" s="211"/>
      <c r="O838" s="211"/>
      <c r="P838" s="211"/>
      <c r="Q838" s="211"/>
      <c r="R838" s="211"/>
      <c r="S838" s="211"/>
      <c r="T838" s="212"/>
      <c r="AT838" s="213" t="s">
        <v>140</v>
      </c>
      <c r="AU838" s="213" t="s">
        <v>90</v>
      </c>
      <c r="AV838" s="13" t="s">
        <v>88</v>
      </c>
      <c r="AW838" s="13" t="s">
        <v>36</v>
      </c>
      <c r="AX838" s="13" t="s">
        <v>80</v>
      </c>
      <c r="AY838" s="213" t="s">
        <v>129</v>
      </c>
    </row>
    <row r="839" spans="1:65" s="14" customFormat="1" ht="11.25">
      <c r="B839" s="214"/>
      <c r="C839" s="215"/>
      <c r="D839" s="199" t="s">
        <v>140</v>
      </c>
      <c r="E839" s="216" t="s">
        <v>1</v>
      </c>
      <c r="F839" s="217" t="s">
        <v>88</v>
      </c>
      <c r="G839" s="215"/>
      <c r="H839" s="218">
        <v>1</v>
      </c>
      <c r="I839" s="219"/>
      <c r="J839" s="215"/>
      <c r="K839" s="215"/>
      <c r="L839" s="220"/>
      <c r="M839" s="221"/>
      <c r="N839" s="222"/>
      <c r="O839" s="222"/>
      <c r="P839" s="222"/>
      <c r="Q839" s="222"/>
      <c r="R839" s="222"/>
      <c r="S839" s="222"/>
      <c r="T839" s="223"/>
      <c r="AT839" s="224" t="s">
        <v>140</v>
      </c>
      <c r="AU839" s="224" t="s">
        <v>90</v>
      </c>
      <c r="AV839" s="14" t="s">
        <v>90</v>
      </c>
      <c r="AW839" s="14" t="s">
        <v>36</v>
      </c>
      <c r="AX839" s="14" t="s">
        <v>80</v>
      </c>
      <c r="AY839" s="224" t="s">
        <v>129</v>
      </c>
    </row>
    <row r="840" spans="1:65" s="15" customFormat="1" ht="11.25">
      <c r="B840" s="225"/>
      <c r="C840" s="226"/>
      <c r="D840" s="199" t="s">
        <v>140</v>
      </c>
      <c r="E840" s="227" t="s">
        <v>1</v>
      </c>
      <c r="F840" s="228" t="s">
        <v>144</v>
      </c>
      <c r="G840" s="226"/>
      <c r="H840" s="229">
        <v>4</v>
      </c>
      <c r="I840" s="230"/>
      <c r="J840" s="226"/>
      <c r="K840" s="226"/>
      <c r="L840" s="231"/>
      <c r="M840" s="232"/>
      <c r="N840" s="233"/>
      <c r="O840" s="233"/>
      <c r="P840" s="233"/>
      <c r="Q840" s="233"/>
      <c r="R840" s="233"/>
      <c r="S840" s="233"/>
      <c r="T840" s="234"/>
      <c r="AT840" s="235" t="s">
        <v>140</v>
      </c>
      <c r="AU840" s="235" t="s">
        <v>90</v>
      </c>
      <c r="AV840" s="15" t="s">
        <v>136</v>
      </c>
      <c r="AW840" s="15" t="s">
        <v>36</v>
      </c>
      <c r="AX840" s="15" t="s">
        <v>88</v>
      </c>
      <c r="AY840" s="235" t="s">
        <v>129</v>
      </c>
    </row>
    <row r="841" spans="1:65" s="2" customFormat="1" ht="33" customHeight="1">
      <c r="A841" s="34"/>
      <c r="B841" s="35"/>
      <c r="C841" s="186" t="s">
        <v>634</v>
      </c>
      <c r="D841" s="186" t="s">
        <v>131</v>
      </c>
      <c r="E841" s="187" t="s">
        <v>635</v>
      </c>
      <c r="F841" s="188" t="s">
        <v>636</v>
      </c>
      <c r="G841" s="189" t="s">
        <v>238</v>
      </c>
      <c r="H841" s="190">
        <v>17</v>
      </c>
      <c r="I841" s="191"/>
      <c r="J841" s="192">
        <f>ROUND(I841*H841,2)</f>
        <v>0</v>
      </c>
      <c r="K841" s="188" t="s">
        <v>135</v>
      </c>
      <c r="L841" s="39"/>
      <c r="M841" s="193" t="s">
        <v>1</v>
      </c>
      <c r="N841" s="194" t="s">
        <v>45</v>
      </c>
      <c r="O841" s="71"/>
      <c r="P841" s="195">
        <f>O841*H841</f>
        <v>0</v>
      </c>
      <c r="Q841" s="195">
        <v>0</v>
      </c>
      <c r="R841" s="195">
        <f>Q841*H841</f>
        <v>0</v>
      </c>
      <c r="S841" s="195">
        <v>0</v>
      </c>
      <c r="T841" s="196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7" t="s">
        <v>136</v>
      </c>
      <c r="AT841" s="197" t="s">
        <v>131</v>
      </c>
      <c r="AU841" s="197" t="s">
        <v>90</v>
      </c>
      <c r="AY841" s="17" t="s">
        <v>129</v>
      </c>
      <c r="BE841" s="198">
        <f>IF(N841="základní",J841,0)</f>
        <v>0</v>
      </c>
      <c r="BF841" s="198">
        <f>IF(N841="snížená",J841,0)</f>
        <v>0</v>
      </c>
      <c r="BG841" s="198">
        <f>IF(N841="zákl. přenesená",J841,0)</f>
        <v>0</v>
      </c>
      <c r="BH841" s="198">
        <f>IF(N841="sníž. přenesená",J841,0)</f>
        <v>0</v>
      </c>
      <c r="BI841" s="198">
        <f>IF(N841="nulová",J841,0)</f>
        <v>0</v>
      </c>
      <c r="BJ841" s="17" t="s">
        <v>88</v>
      </c>
      <c r="BK841" s="198">
        <f>ROUND(I841*H841,2)</f>
        <v>0</v>
      </c>
      <c r="BL841" s="17" t="s">
        <v>136</v>
      </c>
      <c r="BM841" s="197" t="s">
        <v>637</v>
      </c>
    </row>
    <row r="842" spans="1:65" s="2" customFormat="1" ht="29.25">
      <c r="A842" s="34"/>
      <c r="B842" s="35"/>
      <c r="C842" s="36"/>
      <c r="D842" s="199" t="s">
        <v>138</v>
      </c>
      <c r="E842" s="36"/>
      <c r="F842" s="200" t="s">
        <v>638</v>
      </c>
      <c r="G842" s="36"/>
      <c r="H842" s="36"/>
      <c r="I842" s="201"/>
      <c r="J842" s="36"/>
      <c r="K842" s="36"/>
      <c r="L842" s="39"/>
      <c r="M842" s="202"/>
      <c r="N842" s="203"/>
      <c r="O842" s="71"/>
      <c r="P842" s="71"/>
      <c r="Q842" s="71"/>
      <c r="R842" s="71"/>
      <c r="S842" s="71"/>
      <c r="T842" s="72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T842" s="17" t="s">
        <v>138</v>
      </c>
      <c r="AU842" s="17" t="s">
        <v>90</v>
      </c>
    </row>
    <row r="843" spans="1:65" s="13" customFormat="1" ht="11.25">
      <c r="B843" s="204"/>
      <c r="C843" s="205"/>
      <c r="D843" s="199" t="s">
        <v>140</v>
      </c>
      <c r="E843" s="206" t="s">
        <v>1</v>
      </c>
      <c r="F843" s="207" t="s">
        <v>629</v>
      </c>
      <c r="G843" s="205"/>
      <c r="H843" s="206" t="s">
        <v>1</v>
      </c>
      <c r="I843" s="208"/>
      <c r="J843" s="205"/>
      <c r="K843" s="205"/>
      <c r="L843" s="209"/>
      <c r="M843" s="210"/>
      <c r="N843" s="211"/>
      <c r="O843" s="211"/>
      <c r="P843" s="211"/>
      <c r="Q843" s="211"/>
      <c r="R843" s="211"/>
      <c r="S843" s="211"/>
      <c r="T843" s="212"/>
      <c r="AT843" s="213" t="s">
        <v>140</v>
      </c>
      <c r="AU843" s="213" t="s">
        <v>90</v>
      </c>
      <c r="AV843" s="13" t="s">
        <v>88</v>
      </c>
      <c r="AW843" s="13" t="s">
        <v>36</v>
      </c>
      <c r="AX843" s="13" t="s">
        <v>80</v>
      </c>
      <c r="AY843" s="213" t="s">
        <v>129</v>
      </c>
    </row>
    <row r="844" spans="1:65" s="13" customFormat="1" ht="11.25">
      <c r="B844" s="204"/>
      <c r="C844" s="205"/>
      <c r="D844" s="199" t="s">
        <v>140</v>
      </c>
      <c r="E844" s="206" t="s">
        <v>1</v>
      </c>
      <c r="F844" s="207" t="s">
        <v>226</v>
      </c>
      <c r="G844" s="205"/>
      <c r="H844" s="206" t="s">
        <v>1</v>
      </c>
      <c r="I844" s="208"/>
      <c r="J844" s="205"/>
      <c r="K844" s="205"/>
      <c r="L844" s="209"/>
      <c r="M844" s="210"/>
      <c r="N844" s="211"/>
      <c r="O844" s="211"/>
      <c r="P844" s="211"/>
      <c r="Q844" s="211"/>
      <c r="R844" s="211"/>
      <c r="S844" s="211"/>
      <c r="T844" s="212"/>
      <c r="AT844" s="213" t="s">
        <v>140</v>
      </c>
      <c r="AU844" s="213" t="s">
        <v>90</v>
      </c>
      <c r="AV844" s="13" t="s">
        <v>88</v>
      </c>
      <c r="AW844" s="13" t="s">
        <v>36</v>
      </c>
      <c r="AX844" s="13" t="s">
        <v>80</v>
      </c>
      <c r="AY844" s="213" t="s">
        <v>129</v>
      </c>
    </row>
    <row r="845" spans="1:65" s="14" customFormat="1" ht="11.25">
      <c r="B845" s="214"/>
      <c r="C845" s="215"/>
      <c r="D845" s="199" t="s">
        <v>140</v>
      </c>
      <c r="E845" s="216" t="s">
        <v>1</v>
      </c>
      <c r="F845" s="217" t="s">
        <v>251</v>
      </c>
      <c r="G845" s="215"/>
      <c r="H845" s="218">
        <v>17</v>
      </c>
      <c r="I845" s="219"/>
      <c r="J845" s="215"/>
      <c r="K845" s="215"/>
      <c r="L845" s="220"/>
      <c r="M845" s="221"/>
      <c r="N845" s="222"/>
      <c r="O845" s="222"/>
      <c r="P845" s="222"/>
      <c r="Q845" s="222"/>
      <c r="R845" s="222"/>
      <c r="S845" s="222"/>
      <c r="T845" s="223"/>
      <c r="AT845" s="224" t="s">
        <v>140</v>
      </c>
      <c r="AU845" s="224" t="s">
        <v>90</v>
      </c>
      <c r="AV845" s="14" t="s">
        <v>90</v>
      </c>
      <c r="AW845" s="14" t="s">
        <v>36</v>
      </c>
      <c r="AX845" s="14" t="s">
        <v>80</v>
      </c>
      <c r="AY845" s="224" t="s">
        <v>129</v>
      </c>
    </row>
    <row r="846" spans="1:65" s="15" customFormat="1" ht="11.25">
      <c r="B846" s="225"/>
      <c r="C846" s="226"/>
      <c r="D846" s="199" t="s">
        <v>140</v>
      </c>
      <c r="E846" s="227" t="s">
        <v>1</v>
      </c>
      <c r="F846" s="228" t="s">
        <v>144</v>
      </c>
      <c r="G846" s="226"/>
      <c r="H846" s="229">
        <v>17</v>
      </c>
      <c r="I846" s="230"/>
      <c r="J846" s="226"/>
      <c r="K846" s="226"/>
      <c r="L846" s="231"/>
      <c r="M846" s="232"/>
      <c r="N846" s="233"/>
      <c r="O846" s="233"/>
      <c r="P846" s="233"/>
      <c r="Q846" s="233"/>
      <c r="R846" s="233"/>
      <c r="S846" s="233"/>
      <c r="T846" s="234"/>
      <c r="AT846" s="235" t="s">
        <v>140</v>
      </c>
      <c r="AU846" s="235" t="s">
        <v>90</v>
      </c>
      <c r="AV846" s="15" t="s">
        <v>136</v>
      </c>
      <c r="AW846" s="15" t="s">
        <v>36</v>
      </c>
      <c r="AX846" s="15" t="s">
        <v>88</v>
      </c>
      <c r="AY846" s="235" t="s">
        <v>129</v>
      </c>
    </row>
    <row r="847" spans="1:65" s="2" customFormat="1" ht="24">
      <c r="A847" s="34"/>
      <c r="B847" s="35"/>
      <c r="C847" s="236" t="s">
        <v>639</v>
      </c>
      <c r="D847" s="236" t="s">
        <v>332</v>
      </c>
      <c r="E847" s="237" t="s">
        <v>640</v>
      </c>
      <c r="F847" s="238" t="s">
        <v>641</v>
      </c>
      <c r="G847" s="239" t="s">
        <v>238</v>
      </c>
      <c r="H847" s="240">
        <v>17</v>
      </c>
      <c r="I847" s="241"/>
      <c r="J847" s="242">
        <f>ROUND(I847*H847,2)</f>
        <v>0</v>
      </c>
      <c r="K847" s="238" t="s">
        <v>135</v>
      </c>
      <c r="L847" s="243"/>
      <c r="M847" s="244" t="s">
        <v>1</v>
      </c>
      <c r="N847" s="245" t="s">
        <v>45</v>
      </c>
      <c r="O847" s="71"/>
      <c r="P847" s="195">
        <f>O847*H847</f>
        <v>0</v>
      </c>
      <c r="Q847" s="195">
        <v>2.1299999999999999E-3</v>
      </c>
      <c r="R847" s="195">
        <f>Q847*H847</f>
        <v>3.6209999999999999E-2</v>
      </c>
      <c r="S847" s="195">
        <v>0</v>
      </c>
      <c r="T847" s="196">
        <f>S847*H847</f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197" t="s">
        <v>192</v>
      </c>
      <c r="AT847" s="197" t="s">
        <v>332</v>
      </c>
      <c r="AU847" s="197" t="s">
        <v>90</v>
      </c>
      <c r="AY847" s="17" t="s">
        <v>129</v>
      </c>
      <c r="BE847" s="198">
        <f>IF(N847="základní",J847,0)</f>
        <v>0</v>
      </c>
      <c r="BF847" s="198">
        <f>IF(N847="snížená",J847,0)</f>
        <v>0</v>
      </c>
      <c r="BG847" s="198">
        <f>IF(N847="zákl. přenesená",J847,0)</f>
        <v>0</v>
      </c>
      <c r="BH847" s="198">
        <f>IF(N847="sníž. přenesená",J847,0)</f>
        <v>0</v>
      </c>
      <c r="BI847" s="198">
        <f>IF(N847="nulová",J847,0)</f>
        <v>0</v>
      </c>
      <c r="BJ847" s="17" t="s">
        <v>88</v>
      </c>
      <c r="BK847" s="198">
        <f>ROUND(I847*H847,2)</f>
        <v>0</v>
      </c>
      <c r="BL847" s="17" t="s">
        <v>136</v>
      </c>
      <c r="BM847" s="197" t="s">
        <v>642</v>
      </c>
    </row>
    <row r="848" spans="1:65" s="2" customFormat="1" ht="19.5">
      <c r="A848" s="34"/>
      <c r="B848" s="35"/>
      <c r="C848" s="36"/>
      <c r="D848" s="199" t="s">
        <v>138</v>
      </c>
      <c r="E848" s="36"/>
      <c r="F848" s="200" t="s">
        <v>641</v>
      </c>
      <c r="G848" s="36"/>
      <c r="H848" s="36"/>
      <c r="I848" s="201"/>
      <c r="J848" s="36"/>
      <c r="K848" s="36"/>
      <c r="L848" s="39"/>
      <c r="M848" s="202"/>
      <c r="N848" s="203"/>
      <c r="O848" s="71"/>
      <c r="P848" s="71"/>
      <c r="Q848" s="71"/>
      <c r="R848" s="71"/>
      <c r="S848" s="71"/>
      <c r="T848" s="72"/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T848" s="17" t="s">
        <v>138</v>
      </c>
      <c r="AU848" s="17" t="s">
        <v>90</v>
      </c>
    </row>
    <row r="849" spans="1:65" s="13" customFormat="1" ht="11.25">
      <c r="B849" s="204"/>
      <c r="C849" s="205"/>
      <c r="D849" s="199" t="s">
        <v>140</v>
      </c>
      <c r="E849" s="206" t="s">
        <v>1</v>
      </c>
      <c r="F849" s="207" t="s">
        <v>629</v>
      </c>
      <c r="G849" s="205"/>
      <c r="H849" s="206" t="s">
        <v>1</v>
      </c>
      <c r="I849" s="208"/>
      <c r="J849" s="205"/>
      <c r="K849" s="205"/>
      <c r="L849" s="209"/>
      <c r="M849" s="210"/>
      <c r="N849" s="211"/>
      <c r="O849" s="211"/>
      <c r="P849" s="211"/>
      <c r="Q849" s="211"/>
      <c r="R849" s="211"/>
      <c r="S849" s="211"/>
      <c r="T849" s="212"/>
      <c r="AT849" s="213" t="s">
        <v>140</v>
      </c>
      <c r="AU849" s="213" t="s">
        <v>90</v>
      </c>
      <c r="AV849" s="13" t="s">
        <v>88</v>
      </c>
      <c r="AW849" s="13" t="s">
        <v>36</v>
      </c>
      <c r="AX849" s="13" t="s">
        <v>80</v>
      </c>
      <c r="AY849" s="213" t="s">
        <v>129</v>
      </c>
    </row>
    <row r="850" spans="1:65" s="13" customFormat="1" ht="11.25">
      <c r="B850" s="204"/>
      <c r="C850" s="205"/>
      <c r="D850" s="199" t="s">
        <v>140</v>
      </c>
      <c r="E850" s="206" t="s">
        <v>1</v>
      </c>
      <c r="F850" s="207" t="s">
        <v>226</v>
      </c>
      <c r="G850" s="205"/>
      <c r="H850" s="206" t="s">
        <v>1</v>
      </c>
      <c r="I850" s="208"/>
      <c r="J850" s="205"/>
      <c r="K850" s="205"/>
      <c r="L850" s="209"/>
      <c r="M850" s="210"/>
      <c r="N850" s="211"/>
      <c r="O850" s="211"/>
      <c r="P850" s="211"/>
      <c r="Q850" s="211"/>
      <c r="R850" s="211"/>
      <c r="S850" s="211"/>
      <c r="T850" s="212"/>
      <c r="AT850" s="213" t="s">
        <v>140</v>
      </c>
      <c r="AU850" s="213" t="s">
        <v>90</v>
      </c>
      <c r="AV850" s="13" t="s">
        <v>88</v>
      </c>
      <c r="AW850" s="13" t="s">
        <v>36</v>
      </c>
      <c r="AX850" s="13" t="s">
        <v>80</v>
      </c>
      <c r="AY850" s="213" t="s">
        <v>129</v>
      </c>
    </row>
    <row r="851" spans="1:65" s="14" customFormat="1" ht="11.25">
      <c r="B851" s="214"/>
      <c r="C851" s="215"/>
      <c r="D851" s="199" t="s">
        <v>140</v>
      </c>
      <c r="E851" s="216" t="s">
        <v>1</v>
      </c>
      <c r="F851" s="217" t="s">
        <v>251</v>
      </c>
      <c r="G851" s="215"/>
      <c r="H851" s="218">
        <v>17</v>
      </c>
      <c r="I851" s="219"/>
      <c r="J851" s="215"/>
      <c r="K851" s="215"/>
      <c r="L851" s="220"/>
      <c r="M851" s="221"/>
      <c r="N851" s="222"/>
      <c r="O851" s="222"/>
      <c r="P851" s="222"/>
      <c r="Q851" s="222"/>
      <c r="R851" s="222"/>
      <c r="S851" s="222"/>
      <c r="T851" s="223"/>
      <c r="AT851" s="224" t="s">
        <v>140</v>
      </c>
      <c r="AU851" s="224" t="s">
        <v>90</v>
      </c>
      <c r="AV851" s="14" t="s">
        <v>90</v>
      </c>
      <c r="AW851" s="14" t="s">
        <v>36</v>
      </c>
      <c r="AX851" s="14" t="s">
        <v>80</v>
      </c>
      <c r="AY851" s="224" t="s">
        <v>129</v>
      </c>
    </row>
    <row r="852" spans="1:65" s="15" customFormat="1" ht="11.25">
      <c r="B852" s="225"/>
      <c r="C852" s="226"/>
      <c r="D852" s="199" t="s">
        <v>140</v>
      </c>
      <c r="E852" s="227" t="s">
        <v>1</v>
      </c>
      <c r="F852" s="228" t="s">
        <v>144</v>
      </c>
      <c r="G852" s="226"/>
      <c r="H852" s="229">
        <v>17</v>
      </c>
      <c r="I852" s="230"/>
      <c r="J852" s="226"/>
      <c r="K852" s="226"/>
      <c r="L852" s="231"/>
      <c r="M852" s="232"/>
      <c r="N852" s="233"/>
      <c r="O852" s="233"/>
      <c r="P852" s="233"/>
      <c r="Q852" s="233"/>
      <c r="R852" s="233"/>
      <c r="S852" s="233"/>
      <c r="T852" s="234"/>
      <c r="AT852" s="235" t="s">
        <v>140</v>
      </c>
      <c r="AU852" s="235" t="s">
        <v>90</v>
      </c>
      <c r="AV852" s="15" t="s">
        <v>136</v>
      </c>
      <c r="AW852" s="15" t="s">
        <v>36</v>
      </c>
      <c r="AX852" s="15" t="s">
        <v>88</v>
      </c>
      <c r="AY852" s="235" t="s">
        <v>129</v>
      </c>
    </row>
    <row r="853" spans="1:65" s="2" customFormat="1" ht="24">
      <c r="A853" s="34"/>
      <c r="B853" s="35"/>
      <c r="C853" s="236" t="s">
        <v>643</v>
      </c>
      <c r="D853" s="236" t="s">
        <v>332</v>
      </c>
      <c r="E853" s="237" t="s">
        <v>644</v>
      </c>
      <c r="F853" s="238" t="s">
        <v>645</v>
      </c>
      <c r="G853" s="239" t="s">
        <v>646</v>
      </c>
      <c r="H853" s="240">
        <v>17</v>
      </c>
      <c r="I853" s="241"/>
      <c r="J853" s="242">
        <f>ROUND(I853*H853,2)</f>
        <v>0</v>
      </c>
      <c r="K853" s="238" t="s">
        <v>1</v>
      </c>
      <c r="L853" s="243"/>
      <c r="M853" s="244" t="s">
        <v>1</v>
      </c>
      <c r="N853" s="245" t="s">
        <v>45</v>
      </c>
      <c r="O853" s="71"/>
      <c r="P853" s="195">
        <f>O853*H853</f>
        <v>0</v>
      </c>
      <c r="Q853" s="195">
        <v>2.8800000000000002E-3</v>
      </c>
      <c r="R853" s="195">
        <f>Q853*H853</f>
        <v>4.8960000000000004E-2</v>
      </c>
      <c r="S853" s="195">
        <v>0</v>
      </c>
      <c r="T853" s="196">
        <f>S853*H853</f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97" t="s">
        <v>192</v>
      </c>
      <c r="AT853" s="197" t="s">
        <v>332</v>
      </c>
      <c r="AU853" s="197" t="s">
        <v>90</v>
      </c>
      <c r="AY853" s="17" t="s">
        <v>129</v>
      </c>
      <c r="BE853" s="198">
        <f>IF(N853="základní",J853,0)</f>
        <v>0</v>
      </c>
      <c r="BF853" s="198">
        <f>IF(N853="snížená",J853,0)</f>
        <v>0</v>
      </c>
      <c r="BG853" s="198">
        <f>IF(N853="zákl. přenesená",J853,0)</f>
        <v>0</v>
      </c>
      <c r="BH853" s="198">
        <f>IF(N853="sníž. přenesená",J853,0)</f>
        <v>0</v>
      </c>
      <c r="BI853" s="198">
        <f>IF(N853="nulová",J853,0)</f>
        <v>0</v>
      </c>
      <c r="BJ853" s="17" t="s">
        <v>88</v>
      </c>
      <c r="BK853" s="198">
        <f>ROUND(I853*H853,2)</f>
        <v>0</v>
      </c>
      <c r="BL853" s="17" t="s">
        <v>136</v>
      </c>
      <c r="BM853" s="197" t="s">
        <v>647</v>
      </c>
    </row>
    <row r="854" spans="1:65" s="2" customFormat="1" ht="11.25">
      <c r="A854" s="34"/>
      <c r="B854" s="35"/>
      <c r="C854" s="36"/>
      <c r="D854" s="199" t="s">
        <v>138</v>
      </c>
      <c r="E854" s="36"/>
      <c r="F854" s="200" t="s">
        <v>645</v>
      </c>
      <c r="G854" s="36"/>
      <c r="H854" s="36"/>
      <c r="I854" s="201"/>
      <c r="J854" s="36"/>
      <c r="K854" s="36"/>
      <c r="L854" s="39"/>
      <c r="M854" s="202"/>
      <c r="N854" s="203"/>
      <c r="O854" s="71"/>
      <c r="P854" s="71"/>
      <c r="Q854" s="71"/>
      <c r="R854" s="71"/>
      <c r="S854" s="71"/>
      <c r="T854" s="72"/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T854" s="17" t="s">
        <v>138</v>
      </c>
      <c r="AU854" s="17" t="s">
        <v>90</v>
      </c>
    </row>
    <row r="855" spans="1:65" s="13" customFormat="1" ht="11.25">
      <c r="B855" s="204"/>
      <c r="C855" s="205"/>
      <c r="D855" s="199" t="s">
        <v>140</v>
      </c>
      <c r="E855" s="206" t="s">
        <v>1</v>
      </c>
      <c r="F855" s="207" t="s">
        <v>629</v>
      </c>
      <c r="G855" s="205"/>
      <c r="H855" s="206" t="s">
        <v>1</v>
      </c>
      <c r="I855" s="208"/>
      <c r="J855" s="205"/>
      <c r="K855" s="205"/>
      <c r="L855" s="209"/>
      <c r="M855" s="210"/>
      <c r="N855" s="211"/>
      <c r="O855" s="211"/>
      <c r="P855" s="211"/>
      <c r="Q855" s="211"/>
      <c r="R855" s="211"/>
      <c r="S855" s="211"/>
      <c r="T855" s="212"/>
      <c r="AT855" s="213" t="s">
        <v>140</v>
      </c>
      <c r="AU855" s="213" t="s">
        <v>90</v>
      </c>
      <c r="AV855" s="13" t="s">
        <v>88</v>
      </c>
      <c r="AW855" s="13" t="s">
        <v>36</v>
      </c>
      <c r="AX855" s="13" t="s">
        <v>80</v>
      </c>
      <c r="AY855" s="213" t="s">
        <v>129</v>
      </c>
    </row>
    <row r="856" spans="1:65" s="13" customFormat="1" ht="11.25">
      <c r="B856" s="204"/>
      <c r="C856" s="205"/>
      <c r="D856" s="199" t="s">
        <v>140</v>
      </c>
      <c r="E856" s="206" t="s">
        <v>1</v>
      </c>
      <c r="F856" s="207" t="s">
        <v>226</v>
      </c>
      <c r="G856" s="205"/>
      <c r="H856" s="206" t="s">
        <v>1</v>
      </c>
      <c r="I856" s="208"/>
      <c r="J856" s="205"/>
      <c r="K856" s="205"/>
      <c r="L856" s="209"/>
      <c r="M856" s="210"/>
      <c r="N856" s="211"/>
      <c r="O856" s="211"/>
      <c r="P856" s="211"/>
      <c r="Q856" s="211"/>
      <c r="R856" s="211"/>
      <c r="S856" s="211"/>
      <c r="T856" s="212"/>
      <c r="AT856" s="213" t="s">
        <v>140</v>
      </c>
      <c r="AU856" s="213" t="s">
        <v>90</v>
      </c>
      <c r="AV856" s="13" t="s">
        <v>88</v>
      </c>
      <c r="AW856" s="13" t="s">
        <v>36</v>
      </c>
      <c r="AX856" s="13" t="s">
        <v>80</v>
      </c>
      <c r="AY856" s="213" t="s">
        <v>129</v>
      </c>
    </row>
    <row r="857" spans="1:65" s="14" customFormat="1" ht="11.25">
      <c r="B857" s="214"/>
      <c r="C857" s="215"/>
      <c r="D857" s="199" t="s">
        <v>140</v>
      </c>
      <c r="E857" s="216" t="s">
        <v>1</v>
      </c>
      <c r="F857" s="217" t="s">
        <v>251</v>
      </c>
      <c r="G857" s="215"/>
      <c r="H857" s="218">
        <v>17</v>
      </c>
      <c r="I857" s="219"/>
      <c r="J857" s="215"/>
      <c r="K857" s="215"/>
      <c r="L857" s="220"/>
      <c r="M857" s="221"/>
      <c r="N857" s="222"/>
      <c r="O857" s="222"/>
      <c r="P857" s="222"/>
      <c r="Q857" s="222"/>
      <c r="R857" s="222"/>
      <c r="S857" s="222"/>
      <c r="T857" s="223"/>
      <c r="AT857" s="224" t="s">
        <v>140</v>
      </c>
      <c r="AU857" s="224" t="s">
        <v>90</v>
      </c>
      <c r="AV857" s="14" t="s">
        <v>90</v>
      </c>
      <c r="AW857" s="14" t="s">
        <v>36</v>
      </c>
      <c r="AX857" s="14" t="s">
        <v>80</v>
      </c>
      <c r="AY857" s="224" t="s">
        <v>129</v>
      </c>
    </row>
    <row r="858" spans="1:65" s="15" customFormat="1" ht="11.25">
      <c r="B858" s="225"/>
      <c r="C858" s="226"/>
      <c r="D858" s="199" t="s">
        <v>140</v>
      </c>
      <c r="E858" s="227" t="s">
        <v>1</v>
      </c>
      <c r="F858" s="228" t="s">
        <v>144</v>
      </c>
      <c r="G858" s="226"/>
      <c r="H858" s="229">
        <v>17</v>
      </c>
      <c r="I858" s="230"/>
      <c r="J858" s="226"/>
      <c r="K858" s="226"/>
      <c r="L858" s="231"/>
      <c r="M858" s="232"/>
      <c r="N858" s="233"/>
      <c r="O858" s="233"/>
      <c r="P858" s="233"/>
      <c r="Q858" s="233"/>
      <c r="R858" s="233"/>
      <c r="S858" s="233"/>
      <c r="T858" s="234"/>
      <c r="AT858" s="235" t="s">
        <v>140</v>
      </c>
      <c r="AU858" s="235" t="s">
        <v>90</v>
      </c>
      <c r="AV858" s="15" t="s">
        <v>136</v>
      </c>
      <c r="AW858" s="15" t="s">
        <v>36</v>
      </c>
      <c r="AX858" s="15" t="s">
        <v>88</v>
      </c>
      <c r="AY858" s="235" t="s">
        <v>129</v>
      </c>
    </row>
    <row r="859" spans="1:65" s="2" customFormat="1" ht="24">
      <c r="A859" s="34"/>
      <c r="B859" s="35"/>
      <c r="C859" s="186" t="s">
        <v>648</v>
      </c>
      <c r="D859" s="186" t="s">
        <v>131</v>
      </c>
      <c r="E859" s="187" t="s">
        <v>649</v>
      </c>
      <c r="F859" s="188" t="s">
        <v>650</v>
      </c>
      <c r="G859" s="189" t="s">
        <v>238</v>
      </c>
      <c r="H859" s="190">
        <v>2</v>
      </c>
      <c r="I859" s="191"/>
      <c r="J859" s="192">
        <f>ROUND(I859*H859,2)</f>
        <v>0</v>
      </c>
      <c r="K859" s="188" t="s">
        <v>135</v>
      </c>
      <c r="L859" s="39"/>
      <c r="M859" s="193" t="s">
        <v>1</v>
      </c>
      <c r="N859" s="194" t="s">
        <v>45</v>
      </c>
      <c r="O859" s="71"/>
      <c r="P859" s="195">
        <f>O859*H859</f>
        <v>0</v>
      </c>
      <c r="Q859" s="195">
        <v>0</v>
      </c>
      <c r="R859" s="195">
        <f>Q859*H859</f>
        <v>0</v>
      </c>
      <c r="S859" s="195">
        <v>0</v>
      </c>
      <c r="T859" s="196">
        <f>S859*H859</f>
        <v>0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7" t="s">
        <v>136</v>
      </c>
      <c r="AT859" s="197" t="s">
        <v>131</v>
      </c>
      <c r="AU859" s="197" t="s">
        <v>90</v>
      </c>
      <c r="AY859" s="17" t="s">
        <v>129</v>
      </c>
      <c r="BE859" s="198">
        <f>IF(N859="základní",J859,0)</f>
        <v>0</v>
      </c>
      <c r="BF859" s="198">
        <f>IF(N859="snížená",J859,0)</f>
        <v>0</v>
      </c>
      <c r="BG859" s="198">
        <f>IF(N859="zákl. přenesená",J859,0)</f>
        <v>0</v>
      </c>
      <c r="BH859" s="198">
        <f>IF(N859="sníž. přenesená",J859,0)</f>
        <v>0</v>
      </c>
      <c r="BI859" s="198">
        <f>IF(N859="nulová",J859,0)</f>
        <v>0</v>
      </c>
      <c r="BJ859" s="17" t="s">
        <v>88</v>
      </c>
      <c r="BK859" s="198">
        <f>ROUND(I859*H859,2)</f>
        <v>0</v>
      </c>
      <c r="BL859" s="17" t="s">
        <v>136</v>
      </c>
      <c r="BM859" s="197" t="s">
        <v>651</v>
      </c>
    </row>
    <row r="860" spans="1:65" s="2" customFormat="1" ht="29.25">
      <c r="A860" s="34"/>
      <c r="B860" s="35"/>
      <c r="C860" s="36"/>
      <c r="D860" s="199" t="s">
        <v>138</v>
      </c>
      <c r="E860" s="36"/>
      <c r="F860" s="200" t="s">
        <v>652</v>
      </c>
      <c r="G860" s="36"/>
      <c r="H860" s="36"/>
      <c r="I860" s="201"/>
      <c r="J860" s="36"/>
      <c r="K860" s="36"/>
      <c r="L860" s="39"/>
      <c r="M860" s="202"/>
      <c r="N860" s="203"/>
      <c r="O860" s="71"/>
      <c r="P860" s="71"/>
      <c r="Q860" s="71"/>
      <c r="R860" s="71"/>
      <c r="S860" s="71"/>
      <c r="T860" s="72"/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T860" s="17" t="s">
        <v>138</v>
      </c>
      <c r="AU860" s="17" t="s">
        <v>90</v>
      </c>
    </row>
    <row r="861" spans="1:65" s="13" customFormat="1" ht="11.25">
      <c r="B861" s="204"/>
      <c r="C861" s="205"/>
      <c r="D861" s="199" t="s">
        <v>140</v>
      </c>
      <c r="E861" s="206" t="s">
        <v>1</v>
      </c>
      <c r="F861" s="207" t="s">
        <v>449</v>
      </c>
      <c r="G861" s="205"/>
      <c r="H861" s="206" t="s">
        <v>1</v>
      </c>
      <c r="I861" s="208"/>
      <c r="J861" s="205"/>
      <c r="K861" s="205"/>
      <c r="L861" s="209"/>
      <c r="M861" s="210"/>
      <c r="N861" s="211"/>
      <c r="O861" s="211"/>
      <c r="P861" s="211"/>
      <c r="Q861" s="211"/>
      <c r="R861" s="211"/>
      <c r="S861" s="211"/>
      <c r="T861" s="212"/>
      <c r="AT861" s="213" t="s">
        <v>140</v>
      </c>
      <c r="AU861" s="213" t="s">
        <v>90</v>
      </c>
      <c r="AV861" s="13" t="s">
        <v>88</v>
      </c>
      <c r="AW861" s="13" t="s">
        <v>36</v>
      </c>
      <c r="AX861" s="13" t="s">
        <v>80</v>
      </c>
      <c r="AY861" s="213" t="s">
        <v>129</v>
      </c>
    </row>
    <row r="862" spans="1:65" s="13" customFormat="1" ht="11.25">
      <c r="B862" s="204"/>
      <c r="C862" s="205"/>
      <c r="D862" s="199" t="s">
        <v>140</v>
      </c>
      <c r="E862" s="206" t="s">
        <v>1</v>
      </c>
      <c r="F862" s="207" t="s">
        <v>226</v>
      </c>
      <c r="G862" s="205"/>
      <c r="H862" s="206" t="s">
        <v>1</v>
      </c>
      <c r="I862" s="208"/>
      <c r="J862" s="205"/>
      <c r="K862" s="205"/>
      <c r="L862" s="209"/>
      <c r="M862" s="210"/>
      <c r="N862" s="211"/>
      <c r="O862" s="211"/>
      <c r="P862" s="211"/>
      <c r="Q862" s="211"/>
      <c r="R862" s="211"/>
      <c r="S862" s="211"/>
      <c r="T862" s="212"/>
      <c r="AT862" s="213" t="s">
        <v>140</v>
      </c>
      <c r="AU862" s="213" t="s">
        <v>90</v>
      </c>
      <c r="AV862" s="13" t="s">
        <v>88</v>
      </c>
      <c r="AW862" s="13" t="s">
        <v>36</v>
      </c>
      <c r="AX862" s="13" t="s">
        <v>80</v>
      </c>
      <c r="AY862" s="213" t="s">
        <v>129</v>
      </c>
    </row>
    <row r="863" spans="1:65" s="14" customFormat="1" ht="11.25">
      <c r="B863" s="214"/>
      <c r="C863" s="215"/>
      <c r="D863" s="199" t="s">
        <v>140</v>
      </c>
      <c r="E863" s="216" t="s">
        <v>1</v>
      </c>
      <c r="F863" s="217" t="s">
        <v>474</v>
      </c>
      <c r="G863" s="215"/>
      <c r="H863" s="218">
        <v>2</v>
      </c>
      <c r="I863" s="219"/>
      <c r="J863" s="215"/>
      <c r="K863" s="215"/>
      <c r="L863" s="220"/>
      <c r="M863" s="221"/>
      <c r="N863" s="222"/>
      <c r="O863" s="222"/>
      <c r="P863" s="222"/>
      <c r="Q863" s="222"/>
      <c r="R863" s="222"/>
      <c r="S863" s="222"/>
      <c r="T863" s="223"/>
      <c r="AT863" s="224" t="s">
        <v>140</v>
      </c>
      <c r="AU863" s="224" t="s">
        <v>90</v>
      </c>
      <c r="AV863" s="14" t="s">
        <v>90</v>
      </c>
      <c r="AW863" s="14" t="s">
        <v>36</v>
      </c>
      <c r="AX863" s="14" t="s">
        <v>80</v>
      </c>
      <c r="AY863" s="224" t="s">
        <v>129</v>
      </c>
    </row>
    <row r="864" spans="1:65" s="15" customFormat="1" ht="11.25">
      <c r="B864" s="225"/>
      <c r="C864" s="226"/>
      <c r="D864" s="199" t="s">
        <v>140</v>
      </c>
      <c r="E864" s="227" t="s">
        <v>1</v>
      </c>
      <c r="F864" s="228" t="s">
        <v>144</v>
      </c>
      <c r="G864" s="226"/>
      <c r="H864" s="229">
        <v>2</v>
      </c>
      <c r="I864" s="230"/>
      <c r="J864" s="226"/>
      <c r="K864" s="226"/>
      <c r="L864" s="231"/>
      <c r="M864" s="232"/>
      <c r="N864" s="233"/>
      <c r="O864" s="233"/>
      <c r="P864" s="233"/>
      <c r="Q864" s="233"/>
      <c r="R864" s="233"/>
      <c r="S864" s="233"/>
      <c r="T864" s="234"/>
      <c r="AT864" s="235" t="s">
        <v>140</v>
      </c>
      <c r="AU864" s="235" t="s">
        <v>90</v>
      </c>
      <c r="AV864" s="15" t="s">
        <v>136</v>
      </c>
      <c r="AW864" s="15" t="s">
        <v>36</v>
      </c>
      <c r="AX864" s="15" t="s">
        <v>88</v>
      </c>
      <c r="AY864" s="235" t="s">
        <v>129</v>
      </c>
    </row>
    <row r="865" spans="1:65" s="2" customFormat="1" ht="16.5" customHeight="1">
      <c r="A865" s="34"/>
      <c r="B865" s="35"/>
      <c r="C865" s="236" t="s">
        <v>653</v>
      </c>
      <c r="D865" s="236" t="s">
        <v>332</v>
      </c>
      <c r="E865" s="237" t="s">
        <v>654</v>
      </c>
      <c r="F865" s="238" t="s">
        <v>655</v>
      </c>
      <c r="G865" s="239" t="s">
        <v>238</v>
      </c>
      <c r="H865" s="240">
        <v>1</v>
      </c>
      <c r="I865" s="241"/>
      <c r="J865" s="242">
        <f>ROUND(I865*H865,2)</f>
        <v>0</v>
      </c>
      <c r="K865" s="238" t="s">
        <v>135</v>
      </c>
      <c r="L865" s="243"/>
      <c r="M865" s="244" t="s">
        <v>1</v>
      </c>
      <c r="N865" s="245" t="s">
        <v>45</v>
      </c>
      <c r="O865" s="71"/>
      <c r="P865" s="195">
        <f>O865*H865</f>
        <v>0</v>
      </c>
      <c r="Q865" s="195">
        <v>8.1999999999999998E-4</v>
      </c>
      <c r="R865" s="195">
        <f>Q865*H865</f>
        <v>8.1999999999999998E-4</v>
      </c>
      <c r="S865" s="195">
        <v>0</v>
      </c>
      <c r="T865" s="196">
        <f>S865*H865</f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7" t="s">
        <v>192</v>
      </c>
      <c r="AT865" s="197" t="s">
        <v>332</v>
      </c>
      <c r="AU865" s="197" t="s">
        <v>90</v>
      </c>
      <c r="AY865" s="17" t="s">
        <v>129</v>
      </c>
      <c r="BE865" s="198">
        <f>IF(N865="základní",J865,0)</f>
        <v>0</v>
      </c>
      <c r="BF865" s="198">
        <f>IF(N865="snížená",J865,0)</f>
        <v>0</v>
      </c>
      <c r="BG865" s="198">
        <f>IF(N865="zákl. přenesená",J865,0)</f>
        <v>0</v>
      </c>
      <c r="BH865" s="198">
        <f>IF(N865="sníž. přenesená",J865,0)</f>
        <v>0</v>
      </c>
      <c r="BI865" s="198">
        <f>IF(N865="nulová",J865,0)</f>
        <v>0</v>
      </c>
      <c r="BJ865" s="17" t="s">
        <v>88</v>
      </c>
      <c r="BK865" s="198">
        <f>ROUND(I865*H865,2)</f>
        <v>0</v>
      </c>
      <c r="BL865" s="17" t="s">
        <v>136</v>
      </c>
      <c r="BM865" s="197" t="s">
        <v>656</v>
      </c>
    </row>
    <row r="866" spans="1:65" s="2" customFormat="1" ht="11.25">
      <c r="A866" s="34"/>
      <c r="B866" s="35"/>
      <c r="C866" s="36"/>
      <c r="D866" s="199" t="s">
        <v>138</v>
      </c>
      <c r="E866" s="36"/>
      <c r="F866" s="200" t="s">
        <v>655</v>
      </c>
      <c r="G866" s="36"/>
      <c r="H866" s="36"/>
      <c r="I866" s="201"/>
      <c r="J866" s="36"/>
      <c r="K866" s="36"/>
      <c r="L866" s="39"/>
      <c r="M866" s="202"/>
      <c r="N866" s="203"/>
      <c r="O866" s="71"/>
      <c r="P866" s="71"/>
      <c r="Q866" s="71"/>
      <c r="R866" s="71"/>
      <c r="S866" s="71"/>
      <c r="T866" s="72"/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T866" s="17" t="s">
        <v>138</v>
      </c>
      <c r="AU866" s="17" t="s">
        <v>90</v>
      </c>
    </row>
    <row r="867" spans="1:65" s="13" customFormat="1" ht="11.25">
      <c r="B867" s="204"/>
      <c r="C867" s="205"/>
      <c r="D867" s="199" t="s">
        <v>140</v>
      </c>
      <c r="E867" s="206" t="s">
        <v>1</v>
      </c>
      <c r="F867" s="207" t="s">
        <v>449</v>
      </c>
      <c r="G867" s="205"/>
      <c r="H867" s="206" t="s">
        <v>1</v>
      </c>
      <c r="I867" s="208"/>
      <c r="J867" s="205"/>
      <c r="K867" s="205"/>
      <c r="L867" s="209"/>
      <c r="M867" s="210"/>
      <c r="N867" s="211"/>
      <c r="O867" s="211"/>
      <c r="P867" s="211"/>
      <c r="Q867" s="211"/>
      <c r="R867" s="211"/>
      <c r="S867" s="211"/>
      <c r="T867" s="212"/>
      <c r="AT867" s="213" t="s">
        <v>140</v>
      </c>
      <c r="AU867" s="213" t="s">
        <v>90</v>
      </c>
      <c r="AV867" s="13" t="s">
        <v>88</v>
      </c>
      <c r="AW867" s="13" t="s">
        <v>36</v>
      </c>
      <c r="AX867" s="13" t="s">
        <v>80</v>
      </c>
      <c r="AY867" s="213" t="s">
        <v>129</v>
      </c>
    </row>
    <row r="868" spans="1:65" s="13" customFormat="1" ht="11.25">
      <c r="B868" s="204"/>
      <c r="C868" s="205"/>
      <c r="D868" s="199" t="s">
        <v>140</v>
      </c>
      <c r="E868" s="206" t="s">
        <v>1</v>
      </c>
      <c r="F868" s="207" t="s">
        <v>226</v>
      </c>
      <c r="G868" s="205"/>
      <c r="H868" s="206" t="s">
        <v>1</v>
      </c>
      <c r="I868" s="208"/>
      <c r="J868" s="205"/>
      <c r="K868" s="205"/>
      <c r="L868" s="209"/>
      <c r="M868" s="210"/>
      <c r="N868" s="211"/>
      <c r="O868" s="211"/>
      <c r="P868" s="211"/>
      <c r="Q868" s="211"/>
      <c r="R868" s="211"/>
      <c r="S868" s="211"/>
      <c r="T868" s="212"/>
      <c r="AT868" s="213" t="s">
        <v>140</v>
      </c>
      <c r="AU868" s="213" t="s">
        <v>90</v>
      </c>
      <c r="AV868" s="13" t="s">
        <v>88</v>
      </c>
      <c r="AW868" s="13" t="s">
        <v>36</v>
      </c>
      <c r="AX868" s="13" t="s">
        <v>80</v>
      </c>
      <c r="AY868" s="213" t="s">
        <v>129</v>
      </c>
    </row>
    <row r="869" spans="1:65" s="14" customFormat="1" ht="11.25">
      <c r="B869" s="214"/>
      <c r="C869" s="215"/>
      <c r="D869" s="199" t="s">
        <v>140</v>
      </c>
      <c r="E869" s="216" t="s">
        <v>1</v>
      </c>
      <c r="F869" s="217" t="s">
        <v>88</v>
      </c>
      <c r="G869" s="215"/>
      <c r="H869" s="218">
        <v>1</v>
      </c>
      <c r="I869" s="219"/>
      <c r="J869" s="215"/>
      <c r="K869" s="215"/>
      <c r="L869" s="220"/>
      <c r="M869" s="221"/>
      <c r="N869" s="222"/>
      <c r="O869" s="222"/>
      <c r="P869" s="222"/>
      <c r="Q869" s="222"/>
      <c r="R869" s="222"/>
      <c r="S869" s="222"/>
      <c r="T869" s="223"/>
      <c r="AT869" s="224" t="s">
        <v>140</v>
      </c>
      <c r="AU869" s="224" t="s">
        <v>90</v>
      </c>
      <c r="AV869" s="14" t="s">
        <v>90</v>
      </c>
      <c r="AW869" s="14" t="s">
        <v>36</v>
      </c>
      <c r="AX869" s="14" t="s">
        <v>80</v>
      </c>
      <c r="AY869" s="224" t="s">
        <v>129</v>
      </c>
    </row>
    <row r="870" spans="1:65" s="15" customFormat="1" ht="11.25">
      <c r="B870" s="225"/>
      <c r="C870" s="226"/>
      <c r="D870" s="199" t="s">
        <v>140</v>
      </c>
      <c r="E870" s="227" t="s">
        <v>1</v>
      </c>
      <c r="F870" s="228" t="s">
        <v>144</v>
      </c>
      <c r="G870" s="226"/>
      <c r="H870" s="229">
        <v>1</v>
      </c>
      <c r="I870" s="230"/>
      <c r="J870" s="226"/>
      <c r="K870" s="226"/>
      <c r="L870" s="231"/>
      <c r="M870" s="232"/>
      <c r="N870" s="233"/>
      <c r="O870" s="233"/>
      <c r="P870" s="233"/>
      <c r="Q870" s="233"/>
      <c r="R870" s="233"/>
      <c r="S870" s="233"/>
      <c r="T870" s="234"/>
      <c r="AT870" s="235" t="s">
        <v>140</v>
      </c>
      <c r="AU870" s="235" t="s">
        <v>90</v>
      </c>
      <c r="AV870" s="15" t="s">
        <v>136</v>
      </c>
      <c r="AW870" s="15" t="s">
        <v>36</v>
      </c>
      <c r="AX870" s="15" t="s">
        <v>88</v>
      </c>
      <c r="AY870" s="235" t="s">
        <v>129</v>
      </c>
    </row>
    <row r="871" spans="1:65" s="2" customFormat="1" ht="16.5" customHeight="1">
      <c r="A871" s="34"/>
      <c r="B871" s="35"/>
      <c r="C871" s="236" t="s">
        <v>657</v>
      </c>
      <c r="D871" s="236" t="s">
        <v>332</v>
      </c>
      <c r="E871" s="237" t="s">
        <v>658</v>
      </c>
      <c r="F871" s="238" t="s">
        <v>659</v>
      </c>
      <c r="G871" s="239" t="s">
        <v>238</v>
      </c>
      <c r="H871" s="240">
        <v>1</v>
      </c>
      <c r="I871" s="241"/>
      <c r="J871" s="242">
        <f>ROUND(I871*H871,2)</f>
        <v>0</v>
      </c>
      <c r="K871" s="238" t="s">
        <v>135</v>
      </c>
      <c r="L871" s="243"/>
      <c r="M871" s="244" t="s">
        <v>1</v>
      </c>
      <c r="N871" s="245" t="s">
        <v>45</v>
      </c>
      <c r="O871" s="71"/>
      <c r="P871" s="195">
        <f>O871*H871</f>
        <v>0</v>
      </c>
      <c r="Q871" s="195">
        <v>1.72E-3</v>
      </c>
      <c r="R871" s="195">
        <f>Q871*H871</f>
        <v>1.72E-3</v>
      </c>
      <c r="S871" s="195">
        <v>0</v>
      </c>
      <c r="T871" s="196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197" t="s">
        <v>192</v>
      </c>
      <c r="AT871" s="197" t="s">
        <v>332</v>
      </c>
      <c r="AU871" s="197" t="s">
        <v>90</v>
      </c>
      <c r="AY871" s="17" t="s">
        <v>129</v>
      </c>
      <c r="BE871" s="198">
        <f>IF(N871="základní",J871,0)</f>
        <v>0</v>
      </c>
      <c r="BF871" s="198">
        <f>IF(N871="snížená",J871,0)</f>
        <v>0</v>
      </c>
      <c r="BG871" s="198">
        <f>IF(N871="zákl. přenesená",J871,0)</f>
        <v>0</v>
      </c>
      <c r="BH871" s="198">
        <f>IF(N871="sníž. přenesená",J871,0)</f>
        <v>0</v>
      </c>
      <c r="BI871" s="198">
        <f>IF(N871="nulová",J871,0)</f>
        <v>0</v>
      </c>
      <c r="BJ871" s="17" t="s">
        <v>88</v>
      </c>
      <c r="BK871" s="198">
        <f>ROUND(I871*H871,2)</f>
        <v>0</v>
      </c>
      <c r="BL871" s="17" t="s">
        <v>136</v>
      </c>
      <c r="BM871" s="197" t="s">
        <v>660</v>
      </c>
    </row>
    <row r="872" spans="1:65" s="2" customFormat="1" ht="11.25">
      <c r="A872" s="34"/>
      <c r="B872" s="35"/>
      <c r="C872" s="36"/>
      <c r="D872" s="199" t="s">
        <v>138</v>
      </c>
      <c r="E872" s="36"/>
      <c r="F872" s="200" t="s">
        <v>659</v>
      </c>
      <c r="G872" s="36"/>
      <c r="H872" s="36"/>
      <c r="I872" s="201"/>
      <c r="J872" s="36"/>
      <c r="K872" s="36"/>
      <c r="L872" s="39"/>
      <c r="M872" s="202"/>
      <c r="N872" s="203"/>
      <c r="O872" s="71"/>
      <c r="P872" s="71"/>
      <c r="Q872" s="71"/>
      <c r="R872" s="71"/>
      <c r="S872" s="71"/>
      <c r="T872" s="72"/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T872" s="17" t="s">
        <v>138</v>
      </c>
      <c r="AU872" s="17" t="s">
        <v>90</v>
      </c>
    </row>
    <row r="873" spans="1:65" s="13" customFormat="1" ht="11.25">
      <c r="B873" s="204"/>
      <c r="C873" s="205"/>
      <c r="D873" s="199" t="s">
        <v>140</v>
      </c>
      <c r="E873" s="206" t="s">
        <v>1</v>
      </c>
      <c r="F873" s="207" t="s">
        <v>449</v>
      </c>
      <c r="G873" s="205"/>
      <c r="H873" s="206" t="s">
        <v>1</v>
      </c>
      <c r="I873" s="208"/>
      <c r="J873" s="205"/>
      <c r="K873" s="205"/>
      <c r="L873" s="209"/>
      <c r="M873" s="210"/>
      <c r="N873" s="211"/>
      <c r="O873" s="211"/>
      <c r="P873" s="211"/>
      <c r="Q873" s="211"/>
      <c r="R873" s="211"/>
      <c r="S873" s="211"/>
      <c r="T873" s="212"/>
      <c r="AT873" s="213" t="s">
        <v>140</v>
      </c>
      <c r="AU873" s="213" t="s">
        <v>90</v>
      </c>
      <c r="AV873" s="13" t="s">
        <v>88</v>
      </c>
      <c r="AW873" s="13" t="s">
        <v>36</v>
      </c>
      <c r="AX873" s="13" t="s">
        <v>80</v>
      </c>
      <c r="AY873" s="213" t="s">
        <v>129</v>
      </c>
    </row>
    <row r="874" spans="1:65" s="13" customFormat="1" ht="11.25">
      <c r="B874" s="204"/>
      <c r="C874" s="205"/>
      <c r="D874" s="199" t="s">
        <v>140</v>
      </c>
      <c r="E874" s="206" t="s">
        <v>1</v>
      </c>
      <c r="F874" s="207" t="s">
        <v>226</v>
      </c>
      <c r="G874" s="205"/>
      <c r="H874" s="206" t="s">
        <v>1</v>
      </c>
      <c r="I874" s="208"/>
      <c r="J874" s="205"/>
      <c r="K874" s="205"/>
      <c r="L874" s="209"/>
      <c r="M874" s="210"/>
      <c r="N874" s="211"/>
      <c r="O874" s="211"/>
      <c r="P874" s="211"/>
      <c r="Q874" s="211"/>
      <c r="R874" s="211"/>
      <c r="S874" s="211"/>
      <c r="T874" s="212"/>
      <c r="AT874" s="213" t="s">
        <v>140</v>
      </c>
      <c r="AU874" s="213" t="s">
        <v>90</v>
      </c>
      <c r="AV874" s="13" t="s">
        <v>88</v>
      </c>
      <c r="AW874" s="13" t="s">
        <v>36</v>
      </c>
      <c r="AX874" s="13" t="s">
        <v>80</v>
      </c>
      <c r="AY874" s="213" t="s">
        <v>129</v>
      </c>
    </row>
    <row r="875" spans="1:65" s="14" customFormat="1" ht="11.25">
      <c r="B875" s="214"/>
      <c r="C875" s="215"/>
      <c r="D875" s="199" t="s">
        <v>140</v>
      </c>
      <c r="E875" s="216" t="s">
        <v>1</v>
      </c>
      <c r="F875" s="217" t="s">
        <v>88</v>
      </c>
      <c r="G875" s="215"/>
      <c r="H875" s="218">
        <v>1</v>
      </c>
      <c r="I875" s="219"/>
      <c r="J875" s="215"/>
      <c r="K875" s="215"/>
      <c r="L875" s="220"/>
      <c r="M875" s="221"/>
      <c r="N875" s="222"/>
      <c r="O875" s="222"/>
      <c r="P875" s="222"/>
      <c r="Q875" s="222"/>
      <c r="R875" s="222"/>
      <c r="S875" s="222"/>
      <c r="T875" s="223"/>
      <c r="AT875" s="224" t="s">
        <v>140</v>
      </c>
      <c r="AU875" s="224" t="s">
        <v>90</v>
      </c>
      <c r="AV875" s="14" t="s">
        <v>90</v>
      </c>
      <c r="AW875" s="14" t="s">
        <v>36</v>
      </c>
      <c r="AX875" s="14" t="s">
        <v>80</v>
      </c>
      <c r="AY875" s="224" t="s">
        <v>129</v>
      </c>
    </row>
    <row r="876" spans="1:65" s="15" customFormat="1" ht="11.25">
      <c r="B876" s="225"/>
      <c r="C876" s="226"/>
      <c r="D876" s="199" t="s">
        <v>140</v>
      </c>
      <c r="E876" s="227" t="s">
        <v>1</v>
      </c>
      <c r="F876" s="228" t="s">
        <v>144</v>
      </c>
      <c r="G876" s="226"/>
      <c r="H876" s="229">
        <v>1</v>
      </c>
      <c r="I876" s="230"/>
      <c r="J876" s="226"/>
      <c r="K876" s="226"/>
      <c r="L876" s="231"/>
      <c r="M876" s="232"/>
      <c r="N876" s="233"/>
      <c r="O876" s="233"/>
      <c r="P876" s="233"/>
      <c r="Q876" s="233"/>
      <c r="R876" s="233"/>
      <c r="S876" s="233"/>
      <c r="T876" s="234"/>
      <c r="AT876" s="235" t="s">
        <v>140</v>
      </c>
      <c r="AU876" s="235" t="s">
        <v>90</v>
      </c>
      <c r="AV876" s="15" t="s">
        <v>136</v>
      </c>
      <c r="AW876" s="15" t="s">
        <v>36</v>
      </c>
      <c r="AX876" s="15" t="s">
        <v>88</v>
      </c>
      <c r="AY876" s="235" t="s">
        <v>129</v>
      </c>
    </row>
    <row r="877" spans="1:65" s="2" customFormat="1" ht="24">
      <c r="A877" s="34"/>
      <c r="B877" s="35"/>
      <c r="C877" s="186" t="s">
        <v>661</v>
      </c>
      <c r="D877" s="186" t="s">
        <v>131</v>
      </c>
      <c r="E877" s="187" t="s">
        <v>662</v>
      </c>
      <c r="F877" s="188" t="s">
        <v>663</v>
      </c>
      <c r="G877" s="189" t="s">
        <v>238</v>
      </c>
      <c r="H877" s="190">
        <v>2</v>
      </c>
      <c r="I877" s="191"/>
      <c r="J877" s="192">
        <f>ROUND(I877*H877,2)</f>
        <v>0</v>
      </c>
      <c r="K877" s="188" t="s">
        <v>135</v>
      </c>
      <c r="L877" s="39"/>
      <c r="M877" s="193" t="s">
        <v>1</v>
      </c>
      <c r="N877" s="194" t="s">
        <v>45</v>
      </c>
      <c r="O877" s="71"/>
      <c r="P877" s="195">
        <f>O877*H877</f>
        <v>0</v>
      </c>
      <c r="Q877" s="195">
        <v>0</v>
      </c>
      <c r="R877" s="195">
        <f>Q877*H877</f>
        <v>0</v>
      </c>
      <c r="S877" s="195">
        <v>0</v>
      </c>
      <c r="T877" s="196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197" t="s">
        <v>136</v>
      </c>
      <c r="AT877" s="197" t="s">
        <v>131</v>
      </c>
      <c r="AU877" s="197" t="s">
        <v>90</v>
      </c>
      <c r="AY877" s="17" t="s">
        <v>129</v>
      </c>
      <c r="BE877" s="198">
        <f>IF(N877="základní",J877,0)</f>
        <v>0</v>
      </c>
      <c r="BF877" s="198">
        <f>IF(N877="snížená",J877,0)</f>
        <v>0</v>
      </c>
      <c r="BG877" s="198">
        <f>IF(N877="zákl. přenesená",J877,0)</f>
        <v>0</v>
      </c>
      <c r="BH877" s="198">
        <f>IF(N877="sníž. přenesená",J877,0)</f>
        <v>0</v>
      </c>
      <c r="BI877" s="198">
        <f>IF(N877="nulová",J877,0)</f>
        <v>0</v>
      </c>
      <c r="BJ877" s="17" t="s">
        <v>88</v>
      </c>
      <c r="BK877" s="198">
        <f>ROUND(I877*H877,2)</f>
        <v>0</v>
      </c>
      <c r="BL877" s="17" t="s">
        <v>136</v>
      </c>
      <c r="BM877" s="197" t="s">
        <v>664</v>
      </c>
    </row>
    <row r="878" spans="1:65" s="2" customFormat="1" ht="29.25">
      <c r="A878" s="34"/>
      <c r="B878" s="35"/>
      <c r="C878" s="36"/>
      <c r="D878" s="199" t="s">
        <v>138</v>
      </c>
      <c r="E878" s="36"/>
      <c r="F878" s="200" t="s">
        <v>665</v>
      </c>
      <c r="G878" s="36"/>
      <c r="H878" s="36"/>
      <c r="I878" s="201"/>
      <c r="J878" s="36"/>
      <c r="K878" s="36"/>
      <c r="L878" s="39"/>
      <c r="M878" s="202"/>
      <c r="N878" s="203"/>
      <c r="O878" s="71"/>
      <c r="P878" s="71"/>
      <c r="Q878" s="71"/>
      <c r="R878" s="71"/>
      <c r="S878" s="71"/>
      <c r="T878" s="72"/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T878" s="17" t="s">
        <v>138</v>
      </c>
      <c r="AU878" s="17" t="s">
        <v>90</v>
      </c>
    </row>
    <row r="879" spans="1:65" s="13" customFormat="1" ht="11.25">
      <c r="B879" s="204"/>
      <c r="C879" s="205"/>
      <c r="D879" s="199" t="s">
        <v>140</v>
      </c>
      <c r="E879" s="206" t="s">
        <v>1</v>
      </c>
      <c r="F879" s="207" t="s">
        <v>449</v>
      </c>
      <c r="G879" s="205"/>
      <c r="H879" s="206" t="s">
        <v>1</v>
      </c>
      <c r="I879" s="208"/>
      <c r="J879" s="205"/>
      <c r="K879" s="205"/>
      <c r="L879" s="209"/>
      <c r="M879" s="210"/>
      <c r="N879" s="211"/>
      <c r="O879" s="211"/>
      <c r="P879" s="211"/>
      <c r="Q879" s="211"/>
      <c r="R879" s="211"/>
      <c r="S879" s="211"/>
      <c r="T879" s="212"/>
      <c r="AT879" s="213" t="s">
        <v>140</v>
      </c>
      <c r="AU879" s="213" t="s">
        <v>90</v>
      </c>
      <c r="AV879" s="13" t="s">
        <v>88</v>
      </c>
      <c r="AW879" s="13" t="s">
        <v>36</v>
      </c>
      <c r="AX879" s="13" t="s">
        <v>80</v>
      </c>
      <c r="AY879" s="213" t="s">
        <v>129</v>
      </c>
    </row>
    <row r="880" spans="1:65" s="13" customFormat="1" ht="11.25">
      <c r="B880" s="204"/>
      <c r="C880" s="205"/>
      <c r="D880" s="199" t="s">
        <v>140</v>
      </c>
      <c r="E880" s="206" t="s">
        <v>1</v>
      </c>
      <c r="F880" s="207" t="s">
        <v>226</v>
      </c>
      <c r="G880" s="205"/>
      <c r="H880" s="206" t="s">
        <v>1</v>
      </c>
      <c r="I880" s="208"/>
      <c r="J880" s="205"/>
      <c r="K880" s="205"/>
      <c r="L880" s="209"/>
      <c r="M880" s="210"/>
      <c r="N880" s="211"/>
      <c r="O880" s="211"/>
      <c r="P880" s="211"/>
      <c r="Q880" s="211"/>
      <c r="R880" s="211"/>
      <c r="S880" s="211"/>
      <c r="T880" s="212"/>
      <c r="AT880" s="213" t="s">
        <v>140</v>
      </c>
      <c r="AU880" s="213" t="s">
        <v>90</v>
      </c>
      <c r="AV880" s="13" t="s">
        <v>88</v>
      </c>
      <c r="AW880" s="13" t="s">
        <v>36</v>
      </c>
      <c r="AX880" s="13" t="s">
        <v>80</v>
      </c>
      <c r="AY880" s="213" t="s">
        <v>129</v>
      </c>
    </row>
    <row r="881" spans="1:65" s="14" customFormat="1" ht="11.25">
      <c r="B881" s="214"/>
      <c r="C881" s="215"/>
      <c r="D881" s="199" t="s">
        <v>140</v>
      </c>
      <c r="E881" s="216" t="s">
        <v>1</v>
      </c>
      <c r="F881" s="217" t="s">
        <v>474</v>
      </c>
      <c r="G881" s="215"/>
      <c r="H881" s="218">
        <v>2</v>
      </c>
      <c r="I881" s="219"/>
      <c r="J881" s="215"/>
      <c r="K881" s="215"/>
      <c r="L881" s="220"/>
      <c r="M881" s="221"/>
      <c r="N881" s="222"/>
      <c r="O881" s="222"/>
      <c r="P881" s="222"/>
      <c r="Q881" s="222"/>
      <c r="R881" s="222"/>
      <c r="S881" s="222"/>
      <c r="T881" s="223"/>
      <c r="AT881" s="224" t="s">
        <v>140</v>
      </c>
      <c r="AU881" s="224" t="s">
        <v>90</v>
      </c>
      <c r="AV881" s="14" t="s">
        <v>90</v>
      </c>
      <c r="AW881" s="14" t="s">
        <v>36</v>
      </c>
      <c r="AX881" s="14" t="s">
        <v>80</v>
      </c>
      <c r="AY881" s="224" t="s">
        <v>129</v>
      </c>
    </row>
    <row r="882" spans="1:65" s="15" customFormat="1" ht="11.25">
      <c r="B882" s="225"/>
      <c r="C882" s="226"/>
      <c r="D882" s="199" t="s">
        <v>140</v>
      </c>
      <c r="E882" s="227" t="s">
        <v>1</v>
      </c>
      <c r="F882" s="228" t="s">
        <v>144</v>
      </c>
      <c r="G882" s="226"/>
      <c r="H882" s="229">
        <v>2</v>
      </c>
      <c r="I882" s="230"/>
      <c r="J882" s="226"/>
      <c r="K882" s="226"/>
      <c r="L882" s="231"/>
      <c r="M882" s="232"/>
      <c r="N882" s="233"/>
      <c r="O882" s="233"/>
      <c r="P882" s="233"/>
      <c r="Q882" s="233"/>
      <c r="R882" s="233"/>
      <c r="S882" s="233"/>
      <c r="T882" s="234"/>
      <c r="AT882" s="235" t="s">
        <v>140</v>
      </c>
      <c r="AU882" s="235" t="s">
        <v>90</v>
      </c>
      <c r="AV882" s="15" t="s">
        <v>136</v>
      </c>
      <c r="AW882" s="15" t="s">
        <v>36</v>
      </c>
      <c r="AX882" s="15" t="s">
        <v>88</v>
      </c>
      <c r="AY882" s="235" t="s">
        <v>129</v>
      </c>
    </row>
    <row r="883" spans="1:65" s="2" customFormat="1" ht="16.5" customHeight="1">
      <c r="A883" s="34"/>
      <c r="B883" s="35"/>
      <c r="C883" s="236" t="s">
        <v>666</v>
      </c>
      <c r="D883" s="236" t="s">
        <v>332</v>
      </c>
      <c r="E883" s="237" t="s">
        <v>667</v>
      </c>
      <c r="F883" s="238" t="s">
        <v>668</v>
      </c>
      <c r="G883" s="239" t="s">
        <v>238</v>
      </c>
      <c r="H883" s="240">
        <v>1</v>
      </c>
      <c r="I883" s="241"/>
      <c r="J883" s="242">
        <f>ROUND(I883*H883,2)</f>
        <v>0</v>
      </c>
      <c r="K883" s="238" t="s">
        <v>135</v>
      </c>
      <c r="L883" s="243"/>
      <c r="M883" s="244" t="s">
        <v>1</v>
      </c>
      <c r="N883" s="245" t="s">
        <v>45</v>
      </c>
      <c r="O883" s="71"/>
      <c r="P883" s="195">
        <f>O883*H883</f>
        <v>0</v>
      </c>
      <c r="Q883" s="195">
        <v>3.5899999999999999E-3</v>
      </c>
      <c r="R883" s="195">
        <f>Q883*H883</f>
        <v>3.5899999999999999E-3</v>
      </c>
      <c r="S883" s="195">
        <v>0</v>
      </c>
      <c r="T883" s="196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7" t="s">
        <v>192</v>
      </c>
      <c r="AT883" s="197" t="s">
        <v>332</v>
      </c>
      <c r="AU883" s="197" t="s">
        <v>90</v>
      </c>
      <c r="AY883" s="17" t="s">
        <v>129</v>
      </c>
      <c r="BE883" s="198">
        <f>IF(N883="základní",J883,0)</f>
        <v>0</v>
      </c>
      <c r="BF883" s="198">
        <f>IF(N883="snížená",J883,0)</f>
        <v>0</v>
      </c>
      <c r="BG883" s="198">
        <f>IF(N883="zákl. přenesená",J883,0)</f>
        <v>0</v>
      </c>
      <c r="BH883" s="198">
        <f>IF(N883="sníž. přenesená",J883,0)</f>
        <v>0</v>
      </c>
      <c r="BI883" s="198">
        <f>IF(N883="nulová",J883,0)</f>
        <v>0</v>
      </c>
      <c r="BJ883" s="17" t="s">
        <v>88</v>
      </c>
      <c r="BK883" s="198">
        <f>ROUND(I883*H883,2)</f>
        <v>0</v>
      </c>
      <c r="BL883" s="17" t="s">
        <v>136</v>
      </c>
      <c r="BM883" s="197" t="s">
        <v>669</v>
      </c>
    </row>
    <row r="884" spans="1:65" s="2" customFormat="1" ht="11.25">
      <c r="A884" s="34"/>
      <c r="B884" s="35"/>
      <c r="C884" s="36"/>
      <c r="D884" s="199" t="s">
        <v>138</v>
      </c>
      <c r="E884" s="36"/>
      <c r="F884" s="200" t="s">
        <v>668</v>
      </c>
      <c r="G884" s="36"/>
      <c r="H884" s="36"/>
      <c r="I884" s="201"/>
      <c r="J884" s="36"/>
      <c r="K884" s="36"/>
      <c r="L884" s="39"/>
      <c r="M884" s="202"/>
      <c r="N884" s="203"/>
      <c r="O884" s="71"/>
      <c r="P884" s="71"/>
      <c r="Q884" s="71"/>
      <c r="R884" s="71"/>
      <c r="S884" s="71"/>
      <c r="T884" s="72"/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T884" s="17" t="s">
        <v>138</v>
      </c>
      <c r="AU884" s="17" t="s">
        <v>90</v>
      </c>
    </row>
    <row r="885" spans="1:65" s="13" customFormat="1" ht="11.25">
      <c r="B885" s="204"/>
      <c r="C885" s="205"/>
      <c r="D885" s="199" t="s">
        <v>140</v>
      </c>
      <c r="E885" s="206" t="s">
        <v>1</v>
      </c>
      <c r="F885" s="207" t="s">
        <v>449</v>
      </c>
      <c r="G885" s="205"/>
      <c r="H885" s="206" t="s">
        <v>1</v>
      </c>
      <c r="I885" s="208"/>
      <c r="J885" s="205"/>
      <c r="K885" s="205"/>
      <c r="L885" s="209"/>
      <c r="M885" s="210"/>
      <c r="N885" s="211"/>
      <c r="O885" s="211"/>
      <c r="P885" s="211"/>
      <c r="Q885" s="211"/>
      <c r="R885" s="211"/>
      <c r="S885" s="211"/>
      <c r="T885" s="212"/>
      <c r="AT885" s="213" t="s">
        <v>140</v>
      </c>
      <c r="AU885" s="213" t="s">
        <v>90</v>
      </c>
      <c r="AV885" s="13" t="s">
        <v>88</v>
      </c>
      <c r="AW885" s="13" t="s">
        <v>36</v>
      </c>
      <c r="AX885" s="13" t="s">
        <v>80</v>
      </c>
      <c r="AY885" s="213" t="s">
        <v>129</v>
      </c>
    </row>
    <row r="886" spans="1:65" s="13" customFormat="1" ht="11.25">
      <c r="B886" s="204"/>
      <c r="C886" s="205"/>
      <c r="D886" s="199" t="s">
        <v>140</v>
      </c>
      <c r="E886" s="206" t="s">
        <v>1</v>
      </c>
      <c r="F886" s="207" t="s">
        <v>226</v>
      </c>
      <c r="G886" s="205"/>
      <c r="H886" s="206" t="s">
        <v>1</v>
      </c>
      <c r="I886" s="208"/>
      <c r="J886" s="205"/>
      <c r="K886" s="205"/>
      <c r="L886" s="209"/>
      <c r="M886" s="210"/>
      <c r="N886" s="211"/>
      <c r="O886" s="211"/>
      <c r="P886" s="211"/>
      <c r="Q886" s="211"/>
      <c r="R886" s="211"/>
      <c r="S886" s="211"/>
      <c r="T886" s="212"/>
      <c r="AT886" s="213" t="s">
        <v>140</v>
      </c>
      <c r="AU886" s="213" t="s">
        <v>90</v>
      </c>
      <c r="AV886" s="13" t="s">
        <v>88</v>
      </c>
      <c r="AW886" s="13" t="s">
        <v>36</v>
      </c>
      <c r="AX886" s="13" t="s">
        <v>80</v>
      </c>
      <c r="AY886" s="213" t="s">
        <v>129</v>
      </c>
    </row>
    <row r="887" spans="1:65" s="14" customFormat="1" ht="11.25">
      <c r="B887" s="214"/>
      <c r="C887" s="215"/>
      <c r="D887" s="199" t="s">
        <v>140</v>
      </c>
      <c r="E887" s="216" t="s">
        <v>1</v>
      </c>
      <c r="F887" s="217" t="s">
        <v>88</v>
      </c>
      <c r="G887" s="215"/>
      <c r="H887" s="218">
        <v>1</v>
      </c>
      <c r="I887" s="219"/>
      <c r="J887" s="215"/>
      <c r="K887" s="215"/>
      <c r="L887" s="220"/>
      <c r="M887" s="221"/>
      <c r="N887" s="222"/>
      <c r="O887" s="222"/>
      <c r="P887" s="222"/>
      <c r="Q887" s="222"/>
      <c r="R887" s="222"/>
      <c r="S887" s="222"/>
      <c r="T887" s="223"/>
      <c r="AT887" s="224" t="s">
        <v>140</v>
      </c>
      <c r="AU887" s="224" t="s">
        <v>90</v>
      </c>
      <c r="AV887" s="14" t="s">
        <v>90</v>
      </c>
      <c r="AW887" s="14" t="s">
        <v>36</v>
      </c>
      <c r="AX887" s="14" t="s">
        <v>80</v>
      </c>
      <c r="AY887" s="224" t="s">
        <v>129</v>
      </c>
    </row>
    <row r="888" spans="1:65" s="15" customFormat="1" ht="11.25">
      <c r="B888" s="225"/>
      <c r="C888" s="226"/>
      <c r="D888" s="199" t="s">
        <v>140</v>
      </c>
      <c r="E888" s="227" t="s">
        <v>1</v>
      </c>
      <c r="F888" s="228" t="s">
        <v>144</v>
      </c>
      <c r="G888" s="226"/>
      <c r="H888" s="229">
        <v>1</v>
      </c>
      <c r="I888" s="230"/>
      <c r="J888" s="226"/>
      <c r="K888" s="226"/>
      <c r="L888" s="231"/>
      <c r="M888" s="232"/>
      <c r="N888" s="233"/>
      <c r="O888" s="233"/>
      <c r="P888" s="233"/>
      <c r="Q888" s="233"/>
      <c r="R888" s="233"/>
      <c r="S888" s="233"/>
      <c r="T888" s="234"/>
      <c r="AT888" s="235" t="s">
        <v>140</v>
      </c>
      <c r="AU888" s="235" t="s">
        <v>90</v>
      </c>
      <c r="AV888" s="15" t="s">
        <v>136</v>
      </c>
      <c r="AW888" s="15" t="s">
        <v>36</v>
      </c>
      <c r="AX888" s="15" t="s">
        <v>88</v>
      </c>
      <c r="AY888" s="235" t="s">
        <v>129</v>
      </c>
    </row>
    <row r="889" spans="1:65" s="2" customFormat="1" ht="16.5" customHeight="1">
      <c r="A889" s="34"/>
      <c r="B889" s="35"/>
      <c r="C889" s="236" t="s">
        <v>670</v>
      </c>
      <c r="D889" s="236" t="s">
        <v>332</v>
      </c>
      <c r="E889" s="237" t="s">
        <v>671</v>
      </c>
      <c r="F889" s="238" t="s">
        <v>672</v>
      </c>
      <c r="G889" s="239" t="s">
        <v>238</v>
      </c>
      <c r="H889" s="240">
        <v>1</v>
      </c>
      <c r="I889" s="241"/>
      <c r="J889" s="242">
        <f>ROUND(I889*H889,2)</f>
        <v>0</v>
      </c>
      <c r="K889" s="238" t="s">
        <v>135</v>
      </c>
      <c r="L889" s="243"/>
      <c r="M889" s="244" t="s">
        <v>1</v>
      </c>
      <c r="N889" s="245" t="s">
        <v>45</v>
      </c>
      <c r="O889" s="71"/>
      <c r="P889" s="195">
        <f>O889*H889</f>
        <v>0</v>
      </c>
      <c r="Q889" s="195">
        <v>2.97E-3</v>
      </c>
      <c r="R889" s="195">
        <f>Q889*H889</f>
        <v>2.97E-3</v>
      </c>
      <c r="S889" s="195">
        <v>0</v>
      </c>
      <c r="T889" s="196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7" t="s">
        <v>192</v>
      </c>
      <c r="AT889" s="197" t="s">
        <v>332</v>
      </c>
      <c r="AU889" s="197" t="s">
        <v>90</v>
      </c>
      <c r="AY889" s="17" t="s">
        <v>129</v>
      </c>
      <c r="BE889" s="198">
        <f>IF(N889="základní",J889,0)</f>
        <v>0</v>
      </c>
      <c r="BF889" s="198">
        <f>IF(N889="snížená",J889,0)</f>
        <v>0</v>
      </c>
      <c r="BG889" s="198">
        <f>IF(N889="zákl. přenesená",J889,0)</f>
        <v>0</v>
      </c>
      <c r="BH889" s="198">
        <f>IF(N889="sníž. přenesená",J889,0)</f>
        <v>0</v>
      </c>
      <c r="BI889" s="198">
        <f>IF(N889="nulová",J889,0)</f>
        <v>0</v>
      </c>
      <c r="BJ889" s="17" t="s">
        <v>88</v>
      </c>
      <c r="BK889" s="198">
        <f>ROUND(I889*H889,2)</f>
        <v>0</v>
      </c>
      <c r="BL889" s="17" t="s">
        <v>136</v>
      </c>
      <c r="BM889" s="197" t="s">
        <v>673</v>
      </c>
    </row>
    <row r="890" spans="1:65" s="2" customFormat="1" ht="11.25">
      <c r="A890" s="34"/>
      <c r="B890" s="35"/>
      <c r="C890" s="36"/>
      <c r="D890" s="199" t="s">
        <v>138</v>
      </c>
      <c r="E890" s="36"/>
      <c r="F890" s="200" t="s">
        <v>672</v>
      </c>
      <c r="G890" s="36"/>
      <c r="H890" s="36"/>
      <c r="I890" s="201"/>
      <c r="J890" s="36"/>
      <c r="K890" s="36"/>
      <c r="L890" s="39"/>
      <c r="M890" s="202"/>
      <c r="N890" s="203"/>
      <c r="O890" s="71"/>
      <c r="P890" s="71"/>
      <c r="Q890" s="71"/>
      <c r="R890" s="71"/>
      <c r="S890" s="71"/>
      <c r="T890" s="72"/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T890" s="17" t="s">
        <v>138</v>
      </c>
      <c r="AU890" s="17" t="s">
        <v>90</v>
      </c>
    </row>
    <row r="891" spans="1:65" s="13" customFormat="1" ht="11.25">
      <c r="B891" s="204"/>
      <c r="C891" s="205"/>
      <c r="D891" s="199" t="s">
        <v>140</v>
      </c>
      <c r="E891" s="206" t="s">
        <v>1</v>
      </c>
      <c r="F891" s="207" t="s">
        <v>449</v>
      </c>
      <c r="G891" s="205"/>
      <c r="H891" s="206" t="s">
        <v>1</v>
      </c>
      <c r="I891" s="208"/>
      <c r="J891" s="205"/>
      <c r="K891" s="205"/>
      <c r="L891" s="209"/>
      <c r="M891" s="210"/>
      <c r="N891" s="211"/>
      <c r="O891" s="211"/>
      <c r="P891" s="211"/>
      <c r="Q891" s="211"/>
      <c r="R891" s="211"/>
      <c r="S891" s="211"/>
      <c r="T891" s="212"/>
      <c r="AT891" s="213" t="s">
        <v>140</v>
      </c>
      <c r="AU891" s="213" t="s">
        <v>90</v>
      </c>
      <c r="AV891" s="13" t="s">
        <v>88</v>
      </c>
      <c r="AW891" s="13" t="s">
        <v>36</v>
      </c>
      <c r="AX891" s="13" t="s">
        <v>80</v>
      </c>
      <c r="AY891" s="213" t="s">
        <v>129</v>
      </c>
    </row>
    <row r="892" spans="1:65" s="13" customFormat="1" ht="11.25">
      <c r="B892" s="204"/>
      <c r="C892" s="205"/>
      <c r="D892" s="199" t="s">
        <v>140</v>
      </c>
      <c r="E892" s="206" t="s">
        <v>1</v>
      </c>
      <c r="F892" s="207" t="s">
        <v>226</v>
      </c>
      <c r="G892" s="205"/>
      <c r="H892" s="206" t="s">
        <v>1</v>
      </c>
      <c r="I892" s="208"/>
      <c r="J892" s="205"/>
      <c r="K892" s="205"/>
      <c r="L892" s="209"/>
      <c r="M892" s="210"/>
      <c r="N892" s="211"/>
      <c r="O892" s="211"/>
      <c r="P892" s="211"/>
      <c r="Q892" s="211"/>
      <c r="R892" s="211"/>
      <c r="S892" s="211"/>
      <c r="T892" s="212"/>
      <c r="AT892" s="213" t="s">
        <v>140</v>
      </c>
      <c r="AU892" s="213" t="s">
        <v>90</v>
      </c>
      <c r="AV892" s="13" t="s">
        <v>88</v>
      </c>
      <c r="AW892" s="13" t="s">
        <v>36</v>
      </c>
      <c r="AX892" s="13" t="s">
        <v>80</v>
      </c>
      <c r="AY892" s="213" t="s">
        <v>129</v>
      </c>
    </row>
    <row r="893" spans="1:65" s="14" customFormat="1" ht="11.25">
      <c r="B893" s="214"/>
      <c r="C893" s="215"/>
      <c r="D893" s="199" t="s">
        <v>140</v>
      </c>
      <c r="E893" s="216" t="s">
        <v>1</v>
      </c>
      <c r="F893" s="217" t="s">
        <v>88</v>
      </c>
      <c r="G893" s="215"/>
      <c r="H893" s="218">
        <v>1</v>
      </c>
      <c r="I893" s="219"/>
      <c r="J893" s="215"/>
      <c r="K893" s="215"/>
      <c r="L893" s="220"/>
      <c r="M893" s="221"/>
      <c r="N893" s="222"/>
      <c r="O893" s="222"/>
      <c r="P893" s="222"/>
      <c r="Q893" s="222"/>
      <c r="R893" s="222"/>
      <c r="S893" s="222"/>
      <c r="T893" s="223"/>
      <c r="AT893" s="224" t="s">
        <v>140</v>
      </c>
      <c r="AU893" s="224" t="s">
        <v>90</v>
      </c>
      <c r="AV893" s="14" t="s">
        <v>90</v>
      </c>
      <c r="AW893" s="14" t="s">
        <v>36</v>
      </c>
      <c r="AX893" s="14" t="s">
        <v>80</v>
      </c>
      <c r="AY893" s="224" t="s">
        <v>129</v>
      </c>
    </row>
    <row r="894" spans="1:65" s="15" customFormat="1" ht="11.25">
      <c r="B894" s="225"/>
      <c r="C894" s="226"/>
      <c r="D894" s="199" t="s">
        <v>140</v>
      </c>
      <c r="E894" s="227" t="s">
        <v>1</v>
      </c>
      <c r="F894" s="228" t="s">
        <v>144</v>
      </c>
      <c r="G894" s="226"/>
      <c r="H894" s="229">
        <v>1</v>
      </c>
      <c r="I894" s="230"/>
      <c r="J894" s="226"/>
      <c r="K894" s="226"/>
      <c r="L894" s="231"/>
      <c r="M894" s="232"/>
      <c r="N894" s="233"/>
      <c r="O894" s="233"/>
      <c r="P894" s="233"/>
      <c r="Q894" s="233"/>
      <c r="R894" s="233"/>
      <c r="S894" s="233"/>
      <c r="T894" s="234"/>
      <c r="AT894" s="235" t="s">
        <v>140</v>
      </c>
      <c r="AU894" s="235" t="s">
        <v>90</v>
      </c>
      <c r="AV894" s="15" t="s">
        <v>136</v>
      </c>
      <c r="AW894" s="15" t="s">
        <v>36</v>
      </c>
      <c r="AX894" s="15" t="s">
        <v>88</v>
      </c>
      <c r="AY894" s="235" t="s">
        <v>129</v>
      </c>
    </row>
    <row r="895" spans="1:65" s="2" customFormat="1" ht="16.5" customHeight="1">
      <c r="A895" s="34"/>
      <c r="B895" s="35"/>
      <c r="C895" s="186" t="s">
        <v>674</v>
      </c>
      <c r="D895" s="186" t="s">
        <v>131</v>
      </c>
      <c r="E895" s="187" t="s">
        <v>675</v>
      </c>
      <c r="F895" s="188" t="s">
        <v>676</v>
      </c>
      <c r="G895" s="189" t="s">
        <v>238</v>
      </c>
      <c r="H895" s="190">
        <v>17</v>
      </c>
      <c r="I895" s="191"/>
      <c r="J895" s="192">
        <f>ROUND(I895*H895,2)</f>
        <v>0</v>
      </c>
      <c r="K895" s="188" t="s">
        <v>135</v>
      </c>
      <c r="L895" s="39"/>
      <c r="M895" s="193" t="s">
        <v>1</v>
      </c>
      <c r="N895" s="194" t="s">
        <v>45</v>
      </c>
      <c r="O895" s="71"/>
      <c r="P895" s="195">
        <f>O895*H895</f>
        <v>0</v>
      </c>
      <c r="Q895" s="195">
        <v>3.8000000000000002E-4</v>
      </c>
      <c r="R895" s="195">
        <f>Q895*H895</f>
        <v>6.4600000000000005E-3</v>
      </c>
      <c r="S895" s="195">
        <v>0</v>
      </c>
      <c r="T895" s="196">
        <f>S895*H895</f>
        <v>0</v>
      </c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R895" s="197" t="s">
        <v>136</v>
      </c>
      <c r="AT895" s="197" t="s">
        <v>131</v>
      </c>
      <c r="AU895" s="197" t="s">
        <v>90</v>
      </c>
      <c r="AY895" s="17" t="s">
        <v>129</v>
      </c>
      <c r="BE895" s="198">
        <f>IF(N895="základní",J895,0)</f>
        <v>0</v>
      </c>
      <c r="BF895" s="198">
        <f>IF(N895="snížená",J895,0)</f>
        <v>0</v>
      </c>
      <c r="BG895" s="198">
        <f>IF(N895="zákl. přenesená",J895,0)</f>
        <v>0</v>
      </c>
      <c r="BH895" s="198">
        <f>IF(N895="sníž. přenesená",J895,0)</f>
        <v>0</v>
      </c>
      <c r="BI895" s="198">
        <f>IF(N895="nulová",J895,0)</f>
        <v>0</v>
      </c>
      <c r="BJ895" s="17" t="s">
        <v>88</v>
      </c>
      <c r="BK895" s="198">
        <f>ROUND(I895*H895,2)</f>
        <v>0</v>
      </c>
      <c r="BL895" s="17" t="s">
        <v>136</v>
      </c>
      <c r="BM895" s="197" t="s">
        <v>677</v>
      </c>
    </row>
    <row r="896" spans="1:65" s="2" customFormat="1" ht="19.5">
      <c r="A896" s="34"/>
      <c r="B896" s="35"/>
      <c r="C896" s="36"/>
      <c r="D896" s="199" t="s">
        <v>138</v>
      </c>
      <c r="E896" s="36"/>
      <c r="F896" s="200" t="s">
        <v>678</v>
      </c>
      <c r="G896" s="36"/>
      <c r="H896" s="36"/>
      <c r="I896" s="201"/>
      <c r="J896" s="36"/>
      <c r="K896" s="36"/>
      <c r="L896" s="39"/>
      <c r="M896" s="202"/>
      <c r="N896" s="203"/>
      <c r="O896" s="71"/>
      <c r="P896" s="71"/>
      <c r="Q896" s="71"/>
      <c r="R896" s="71"/>
      <c r="S896" s="71"/>
      <c r="T896" s="72"/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T896" s="17" t="s">
        <v>138</v>
      </c>
      <c r="AU896" s="17" t="s">
        <v>90</v>
      </c>
    </row>
    <row r="897" spans="1:65" s="13" customFormat="1" ht="11.25">
      <c r="B897" s="204"/>
      <c r="C897" s="205"/>
      <c r="D897" s="199" t="s">
        <v>140</v>
      </c>
      <c r="E897" s="206" t="s">
        <v>1</v>
      </c>
      <c r="F897" s="207" t="s">
        <v>560</v>
      </c>
      <c r="G897" s="205"/>
      <c r="H897" s="206" t="s">
        <v>1</v>
      </c>
      <c r="I897" s="208"/>
      <c r="J897" s="205"/>
      <c r="K897" s="205"/>
      <c r="L897" s="209"/>
      <c r="M897" s="210"/>
      <c r="N897" s="211"/>
      <c r="O897" s="211"/>
      <c r="P897" s="211"/>
      <c r="Q897" s="211"/>
      <c r="R897" s="211"/>
      <c r="S897" s="211"/>
      <c r="T897" s="212"/>
      <c r="AT897" s="213" t="s">
        <v>140</v>
      </c>
      <c r="AU897" s="213" t="s">
        <v>90</v>
      </c>
      <c r="AV897" s="13" t="s">
        <v>88</v>
      </c>
      <c r="AW897" s="13" t="s">
        <v>36</v>
      </c>
      <c r="AX897" s="13" t="s">
        <v>80</v>
      </c>
      <c r="AY897" s="213" t="s">
        <v>129</v>
      </c>
    </row>
    <row r="898" spans="1:65" s="13" customFormat="1" ht="11.25">
      <c r="B898" s="204"/>
      <c r="C898" s="205"/>
      <c r="D898" s="199" t="s">
        <v>140</v>
      </c>
      <c r="E898" s="206" t="s">
        <v>1</v>
      </c>
      <c r="F898" s="207" t="s">
        <v>168</v>
      </c>
      <c r="G898" s="205"/>
      <c r="H898" s="206" t="s">
        <v>1</v>
      </c>
      <c r="I898" s="208"/>
      <c r="J898" s="205"/>
      <c r="K898" s="205"/>
      <c r="L898" s="209"/>
      <c r="M898" s="210"/>
      <c r="N898" s="211"/>
      <c r="O898" s="211"/>
      <c r="P898" s="211"/>
      <c r="Q898" s="211"/>
      <c r="R898" s="211"/>
      <c r="S898" s="211"/>
      <c r="T898" s="212"/>
      <c r="AT898" s="213" t="s">
        <v>140</v>
      </c>
      <c r="AU898" s="213" t="s">
        <v>90</v>
      </c>
      <c r="AV898" s="13" t="s">
        <v>88</v>
      </c>
      <c r="AW898" s="13" t="s">
        <v>36</v>
      </c>
      <c r="AX898" s="13" t="s">
        <v>80</v>
      </c>
      <c r="AY898" s="213" t="s">
        <v>129</v>
      </c>
    </row>
    <row r="899" spans="1:65" s="14" customFormat="1" ht="11.25">
      <c r="B899" s="214"/>
      <c r="C899" s="215"/>
      <c r="D899" s="199" t="s">
        <v>140</v>
      </c>
      <c r="E899" s="216" t="s">
        <v>1</v>
      </c>
      <c r="F899" s="217" t="s">
        <v>251</v>
      </c>
      <c r="G899" s="215"/>
      <c r="H899" s="218">
        <v>17</v>
      </c>
      <c r="I899" s="219"/>
      <c r="J899" s="215"/>
      <c r="K899" s="215"/>
      <c r="L899" s="220"/>
      <c r="M899" s="221"/>
      <c r="N899" s="222"/>
      <c r="O899" s="222"/>
      <c r="P899" s="222"/>
      <c r="Q899" s="222"/>
      <c r="R899" s="222"/>
      <c r="S899" s="222"/>
      <c r="T899" s="223"/>
      <c r="AT899" s="224" t="s">
        <v>140</v>
      </c>
      <c r="AU899" s="224" t="s">
        <v>90</v>
      </c>
      <c r="AV899" s="14" t="s">
        <v>90</v>
      </c>
      <c r="AW899" s="14" t="s">
        <v>36</v>
      </c>
      <c r="AX899" s="14" t="s">
        <v>88</v>
      </c>
      <c r="AY899" s="224" t="s">
        <v>129</v>
      </c>
    </row>
    <row r="900" spans="1:65" s="2" customFormat="1" ht="24.2" customHeight="1">
      <c r="A900" s="34"/>
      <c r="B900" s="35"/>
      <c r="C900" s="236" t="s">
        <v>679</v>
      </c>
      <c r="D900" s="236" t="s">
        <v>332</v>
      </c>
      <c r="E900" s="237" t="s">
        <v>680</v>
      </c>
      <c r="F900" s="238" t="s">
        <v>681</v>
      </c>
      <c r="G900" s="239" t="s">
        <v>238</v>
      </c>
      <c r="H900" s="240">
        <v>17</v>
      </c>
      <c r="I900" s="241"/>
      <c r="J900" s="242">
        <f>ROUND(I900*H900,2)</f>
        <v>0</v>
      </c>
      <c r="K900" s="238" t="s">
        <v>1</v>
      </c>
      <c r="L900" s="243"/>
      <c r="M900" s="244" t="s">
        <v>1</v>
      </c>
      <c r="N900" s="245" t="s">
        <v>45</v>
      </c>
      <c r="O900" s="71"/>
      <c r="P900" s="195">
        <f>O900*H900</f>
        <v>0</v>
      </c>
      <c r="Q900" s="195">
        <v>6.4999999999999997E-4</v>
      </c>
      <c r="R900" s="195">
        <f>Q900*H900</f>
        <v>1.1049999999999999E-2</v>
      </c>
      <c r="S900" s="195">
        <v>0</v>
      </c>
      <c r="T900" s="196">
        <f>S900*H900</f>
        <v>0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97" t="s">
        <v>192</v>
      </c>
      <c r="AT900" s="197" t="s">
        <v>332</v>
      </c>
      <c r="AU900" s="197" t="s">
        <v>90</v>
      </c>
      <c r="AY900" s="17" t="s">
        <v>129</v>
      </c>
      <c r="BE900" s="198">
        <f>IF(N900="základní",J900,0)</f>
        <v>0</v>
      </c>
      <c r="BF900" s="198">
        <f>IF(N900="snížená",J900,0)</f>
        <v>0</v>
      </c>
      <c r="BG900" s="198">
        <f>IF(N900="zákl. přenesená",J900,0)</f>
        <v>0</v>
      </c>
      <c r="BH900" s="198">
        <f>IF(N900="sníž. přenesená",J900,0)</f>
        <v>0</v>
      </c>
      <c r="BI900" s="198">
        <f>IF(N900="nulová",J900,0)</f>
        <v>0</v>
      </c>
      <c r="BJ900" s="17" t="s">
        <v>88</v>
      </c>
      <c r="BK900" s="198">
        <f>ROUND(I900*H900,2)</f>
        <v>0</v>
      </c>
      <c r="BL900" s="17" t="s">
        <v>136</v>
      </c>
      <c r="BM900" s="197" t="s">
        <v>682</v>
      </c>
    </row>
    <row r="901" spans="1:65" s="2" customFormat="1" ht="11.25">
      <c r="A901" s="34"/>
      <c r="B901" s="35"/>
      <c r="C901" s="36"/>
      <c r="D901" s="199" t="s">
        <v>138</v>
      </c>
      <c r="E901" s="36"/>
      <c r="F901" s="200" t="s">
        <v>683</v>
      </c>
      <c r="G901" s="36"/>
      <c r="H901" s="36"/>
      <c r="I901" s="201"/>
      <c r="J901" s="36"/>
      <c r="K901" s="36"/>
      <c r="L901" s="39"/>
      <c r="M901" s="202"/>
      <c r="N901" s="203"/>
      <c r="O901" s="71"/>
      <c r="P901" s="71"/>
      <c r="Q901" s="71"/>
      <c r="R901" s="71"/>
      <c r="S901" s="71"/>
      <c r="T901" s="72"/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T901" s="17" t="s">
        <v>138</v>
      </c>
      <c r="AU901" s="17" t="s">
        <v>90</v>
      </c>
    </row>
    <row r="902" spans="1:65" s="13" customFormat="1" ht="11.25">
      <c r="B902" s="204"/>
      <c r="C902" s="205"/>
      <c r="D902" s="199" t="s">
        <v>140</v>
      </c>
      <c r="E902" s="206" t="s">
        <v>1</v>
      </c>
      <c r="F902" s="207" t="s">
        <v>560</v>
      </c>
      <c r="G902" s="205"/>
      <c r="H902" s="206" t="s">
        <v>1</v>
      </c>
      <c r="I902" s="208"/>
      <c r="J902" s="205"/>
      <c r="K902" s="205"/>
      <c r="L902" s="209"/>
      <c r="M902" s="210"/>
      <c r="N902" s="211"/>
      <c r="O902" s="211"/>
      <c r="P902" s="211"/>
      <c r="Q902" s="211"/>
      <c r="R902" s="211"/>
      <c r="S902" s="211"/>
      <c r="T902" s="212"/>
      <c r="AT902" s="213" t="s">
        <v>140</v>
      </c>
      <c r="AU902" s="213" t="s">
        <v>90</v>
      </c>
      <c r="AV902" s="13" t="s">
        <v>88</v>
      </c>
      <c r="AW902" s="13" t="s">
        <v>36</v>
      </c>
      <c r="AX902" s="13" t="s">
        <v>80</v>
      </c>
      <c r="AY902" s="213" t="s">
        <v>129</v>
      </c>
    </row>
    <row r="903" spans="1:65" s="13" customFormat="1" ht="11.25">
      <c r="B903" s="204"/>
      <c r="C903" s="205"/>
      <c r="D903" s="199" t="s">
        <v>140</v>
      </c>
      <c r="E903" s="206" t="s">
        <v>1</v>
      </c>
      <c r="F903" s="207" t="s">
        <v>168</v>
      </c>
      <c r="G903" s="205"/>
      <c r="H903" s="206" t="s">
        <v>1</v>
      </c>
      <c r="I903" s="208"/>
      <c r="J903" s="205"/>
      <c r="K903" s="205"/>
      <c r="L903" s="209"/>
      <c r="M903" s="210"/>
      <c r="N903" s="211"/>
      <c r="O903" s="211"/>
      <c r="P903" s="211"/>
      <c r="Q903" s="211"/>
      <c r="R903" s="211"/>
      <c r="S903" s="211"/>
      <c r="T903" s="212"/>
      <c r="AT903" s="213" t="s">
        <v>140</v>
      </c>
      <c r="AU903" s="213" t="s">
        <v>90</v>
      </c>
      <c r="AV903" s="13" t="s">
        <v>88</v>
      </c>
      <c r="AW903" s="13" t="s">
        <v>36</v>
      </c>
      <c r="AX903" s="13" t="s">
        <v>80</v>
      </c>
      <c r="AY903" s="213" t="s">
        <v>129</v>
      </c>
    </row>
    <row r="904" spans="1:65" s="14" customFormat="1" ht="11.25">
      <c r="B904" s="214"/>
      <c r="C904" s="215"/>
      <c r="D904" s="199" t="s">
        <v>140</v>
      </c>
      <c r="E904" s="216" t="s">
        <v>1</v>
      </c>
      <c r="F904" s="217" t="s">
        <v>251</v>
      </c>
      <c r="G904" s="215"/>
      <c r="H904" s="218">
        <v>17</v>
      </c>
      <c r="I904" s="219"/>
      <c r="J904" s="215"/>
      <c r="K904" s="215"/>
      <c r="L904" s="220"/>
      <c r="M904" s="221"/>
      <c r="N904" s="222"/>
      <c r="O904" s="222"/>
      <c r="P904" s="222"/>
      <c r="Q904" s="222"/>
      <c r="R904" s="222"/>
      <c r="S904" s="222"/>
      <c r="T904" s="223"/>
      <c r="AT904" s="224" t="s">
        <v>140</v>
      </c>
      <c r="AU904" s="224" t="s">
        <v>90</v>
      </c>
      <c r="AV904" s="14" t="s">
        <v>90</v>
      </c>
      <c r="AW904" s="14" t="s">
        <v>36</v>
      </c>
      <c r="AX904" s="14" t="s">
        <v>88</v>
      </c>
      <c r="AY904" s="224" t="s">
        <v>129</v>
      </c>
    </row>
    <row r="905" spans="1:65" s="2" customFormat="1" ht="21.75" customHeight="1">
      <c r="A905" s="34"/>
      <c r="B905" s="35"/>
      <c r="C905" s="186" t="s">
        <v>684</v>
      </c>
      <c r="D905" s="186" t="s">
        <v>131</v>
      </c>
      <c r="E905" s="187" t="s">
        <v>685</v>
      </c>
      <c r="F905" s="188" t="s">
        <v>686</v>
      </c>
      <c r="G905" s="189" t="s">
        <v>238</v>
      </c>
      <c r="H905" s="190">
        <v>17</v>
      </c>
      <c r="I905" s="191"/>
      <c r="J905" s="192">
        <f>ROUND(I905*H905,2)</f>
        <v>0</v>
      </c>
      <c r="K905" s="188" t="s">
        <v>135</v>
      </c>
      <c r="L905" s="39"/>
      <c r="M905" s="193" t="s">
        <v>1</v>
      </c>
      <c r="N905" s="194" t="s">
        <v>45</v>
      </c>
      <c r="O905" s="71"/>
      <c r="P905" s="195">
        <f>O905*H905</f>
        <v>0</v>
      </c>
      <c r="Q905" s="195">
        <v>0</v>
      </c>
      <c r="R905" s="195">
        <f>Q905*H905</f>
        <v>0</v>
      </c>
      <c r="S905" s="195">
        <v>7.6800000000000002E-3</v>
      </c>
      <c r="T905" s="196">
        <f>S905*H905</f>
        <v>0.13056000000000001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97" t="s">
        <v>136</v>
      </c>
      <c r="AT905" s="197" t="s">
        <v>131</v>
      </c>
      <c r="AU905" s="197" t="s">
        <v>90</v>
      </c>
      <c r="AY905" s="17" t="s">
        <v>129</v>
      </c>
      <c r="BE905" s="198">
        <f>IF(N905="základní",J905,0)</f>
        <v>0</v>
      </c>
      <c r="BF905" s="198">
        <f>IF(N905="snížená",J905,0)</f>
        <v>0</v>
      </c>
      <c r="BG905" s="198">
        <f>IF(N905="zákl. přenesená",J905,0)</f>
        <v>0</v>
      </c>
      <c r="BH905" s="198">
        <f>IF(N905="sníž. přenesená",J905,0)</f>
        <v>0</v>
      </c>
      <c r="BI905" s="198">
        <f>IF(N905="nulová",J905,0)</f>
        <v>0</v>
      </c>
      <c r="BJ905" s="17" t="s">
        <v>88</v>
      </c>
      <c r="BK905" s="198">
        <f>ROUND(I905*H905,2)</f>
        <v>0</v>
      </c>
      <c r="BL905" s="17" t="s">
        <v>136</v>
      </c>
      <c r="BM905" s="197" t="s">
        <v>687</v>
      </c>
    </row>
    <row r="906" spans="1:65" s="2" customFormat="1" ht="19.5">
      <c r="A906" s="34"/>
      <c r="B906" s="35"/>
      <c r="C906" s="36"/>
      <c r="D906" s="199" t="s">
        <v>138</v>
      </c>
      <c r="E906" s="36"/>
      <c r="F906" s="200" t="s">
        <v>688</v>
      </c>
      <c r="G906" s="36"/>
      <c r="H906" s="36"/>
      <c r="I906" s="201"/>
      <c r="J906" s="36"/>
      <c r="K906" s="36"/>
      <c r="L906" s="39"/>
      <c r="M906" s="202"/>
      <c r="N906" s="203"/>
      <c r="O906" s="71"/>
      <c r="P906" s="71"/>
      <c r="Q906" s="71"/>
      <c r="R906" s="71"/>
      <c r="S906" s="71"/>
      <c r="T906" s="72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T906" s="17" t="s">
        <v>138</v>
      </c>
      <c r="AU906" s="17" t="s">
        <v>90</v>
      </c>
    </row>
    <row r="907" spans="1:65" s="13" customFormat="1" ht="11.25">
      <c r="B907" s="204"/>
      <c r="C907" s="205"/>
      <c r="D907" s="199" t="s">
        <v>140</v>
      </c>
      <c r="E907" s="206" t="s">
        <v>1</v>
      </c>
      <c r="F907" s="207" t="s">
        <v>689</v>
      </c>
      <c r="G907" s="205"/>
      <c r="H907" s="206" t="s">
        <v>1</v>
      </c>
      <c r="I907" s="208"/>
      <c r="J907" s="205"/>
      <c r="K907" s="205"/>
      <c r="L907" s="209"/>
      <c r="M907" s="210"/>
      <c r="N907" s="211"/>
      <c r="O907" s="211"/>
      <c r="P907" s="211"/>
      <c r="Q907" s="211"/>
      <c r="R907" s="211"/>
      <c r="S907" s="211"/>
      <c r="T907" s="212"/>
      <c r="AT907" s="213" t="s">
        <v>140</v>
      </c>
      <c r="AU907" s="213" t="s">
        <v>90</v>
      </c>
      <c r="AV907" s="13" t="s">
        <v>88</v>
      </c>
      <c r="AW907" s="13" t="s">
        <v>36</v>
      </c>
      <c r="AX907" s="13" t="s">
        <v>80</v>
      </c>
      <c r="AY907" s="213" t="s">
        <v>129</v>
      </c>
    </row>
    <row r="908" spans="1:65" s="13" customFormat="1" ht="11.25">
      <c r="B908" s="204"/>
      <c r="C908" s="205"/>
      <c r="D908" s="199" t="s">
        <v>140</v>
      </c>
      <c r="E908" s="206" t="s">
        <v>1</v>
      </c>
      <c r="F908" s="207" t="s">
        <v>168</v>
      </c>
      <c r="G908" s="205"/>
      <c r="H908" s="206" t="s">
        <v>1</v>
      </c>
      <c r="I908" s="208"/>
      <c r="J908" s="205"/>
      <c r="K908" s="205"/>
      <c r="L908" s="209"/>
      <c r="M908" s="210"/>
      <c r="N908" s="211"/>
      <c r="O908" s="211"/>
      <c r="P908" s="211"/>
      <c r="Q908" s="211"/>
      <c r="R908" s="211"/>
      <c r="S908" s="211"/>
      <c r="T908" s="212"/>
      <c r="AT908" s="213" t="s">
        <v>140</v>
      </c>
      <c r="AU908" s="213" t="s">
        <v>90</v>
      </c>
      <c r="AV908" s="13" t="s">
        <v>88</v>
      </c>
      <c r="AW908" s="13" t="s">
        <v>36</v>
      </c>
      <c r="AX908" s="13" t="s">
        <v>80</v>
      </c>
      <c r="AY908" s="213" t="s">
        <v>129</v>
      </c>
    </row>
    <row r="909" spans="1:65" s="14" customFormat="1" ht="11.25">
      <c r="B909" s="214"/>
      <c r="C909" s="215"/>
      <c r="D909" s="199" t="s">
        <v>140</v>
      </c>
      <c r="E909" s="216" t="s">
        <v>1</v>
      </c>
      <c r="F909" s="217" t="s">
        <v>251</v>
      </c>
      <c r="G909" s="215"/>
      <c r="H909" s="218">
        <v>17</v>
      </c>
      <c r="I909" s="219"/>
      <c r="J909" s="215"/>
      <c r="K909" s="215"/>
      <c r="L909" s="220"/>
      <c r="M909" s="221"/>
      <c r="N909" s="222"/>
      <c r="O909" s="222"/>
      <c r="P909" s="222"/>
      <c r="Q909" s="222"/>
      <c r="R909" s="222"/>
      <c r="S909" s="222"/>
      <c r="T909" s="223"/>
      <c r="AT909" s="224" t="s">
        <v>140</v>
      </c>
      <c r="AU909" s="224" t="s">
        <v>90</v>
      </c>
      <c r="AV909" s="14" t="s">
        <v>90</v>
      </c>
      <c r="AW909" s="14" t="s">
        <v>36</v>
      </c>
      <c r="AX909" s="14" t="s">
        <v>88</v>
      </c>
      <c r="AY909" s="224" t="s">
        <v>129</v>
      </c>
    </row>
    <row r="910" spans="1:65" s="2" customFormat="1" ht="21.75" customHeight="1">
      <c r="A910" s="34"/>
      <c r="B910" s="35"/>
      <c r="C910" s="186" t="s">
        <v>690</v>
      </c>
      <c r="D910" s="186" t="s">
        <v>131</v>
      </c>
      <c r="E910" s="187" t="s">
        <v>691</v>
      </c>
      <c r="F910" s="188" t="s">
        <v>692</v>
      </c>
      <c r="G910" s="189" t="s">
        <v>238</v>
      </c>
      <c r="H910" s="190">
        <v>4</v>
      </c>
      <c r="I910" s="191"/>
      <c r="J910" s="192">
        <f>ROUND(I910*H910,2)</f>
        <v>0</v>
      </c>
      <c r="K910" s="188" t="s">
        <v>135</v>
      </c>
      <c r="L910" s="39"/>
      <c r="M910" s="193" t="s">
        <v>1</v>
      </c>
      <c r="N910" s="194" t="s">
        <v>45</v>
      </c>
      <c r="O910" s="71"/>
      <c r="P910" s="195">
        <f>O910*H910</f>
        <v>0</v>
      </c>
      <c r="Q910" s="195">
        <v>1.6199999999999999E-3</v>
      </c>
      <c r="R910" s="195">
        <f>Q910*H910</f>
        <v>6.4799999999999996E-3</v>
      </c>
      <c r="S910" s="195">
        <v>0</v>
      </c>
      <c r="T910" s="196">
        <f>S910*H910</f>
        <v>0</v>
      </c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R910" s="197" t="s">
        <v>136</v>
      </c>
      <c r="AT910" s="197" t="s">
        <v>131</v>
      </c>
      <c r="AU910" s="197" t="s">
        <v>90</v>
      </c>
      <c r="AY910" s="17" t="s">
        <v>129</v>
      </c>
      <c r="BE910" s="198">
        <f>IF(N910="základní",J910,0)</f>
        <v>0</v>
      </c>
      <c r="BF910" s="198">
        <f>IF(N910="snížená",J910,0)</f>
        <v>0</v>
      </c>
      <c r="BG910" s="198">
        <f>IF(N910="zákl. přenesená",J910,0)</f>
        <v>0</v>
      </c>
      <c r="BH910" s="198">
        <f>IF(N910="sníž. přenesená",J910,0)</f>
        <v>0</v>
      </c>
      <c r="BI910" s="198">
        <f>IF(N910="nulová",J910,0)</f>
        <v>0</v>
      </c>
      <c r="BJ910" s="17" t="s">
        <v>88</v>
      </c>
      <c r="BK910" s="198">
        <f>ROUND(I910*H910,2)</f>
        <v>0</v>
      </c>
      <c r="BL910" s="17" t="s">
        <v>136</v>
      </c>
      <c r="BM910" s="197" t="s">
        <v>693</v>
      </c>
    </row>
    <row r="911" spans="1:65" s="2" customFormat="1" ht="11.25">
      <c r="A911" s="34"/>
      <c r="B911" s="35"/>
      <c r="C911" s="36"/>
      <c r="D911" s="199" t="s">
        <v>138</v>
      </c>
      <c r="E911" s="36"/>
      <c r="F911" s="200" t="s">
        <v>692</v>
      </c>
      <c r="G911" s="36"/>
      <c r="H911" s="36"/>
      <c r="I911" s="201"/>
      <c r="J911" s="36"/>
      <c r="K911" s="36"/>
      <c r="L911" s="39"/>
      <c r="M911" s="202"/>
      <c r="N911" s="203"/>
      <c r="O911" s="71"/>
      <c r="P911" s="71"/>
      <c r="Q911" s="71"/>
      <c r="R911" s="71"/>
      <c r="S911" s="71"/>
      <c r="T911" s="72"/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T911" s="17" t="s">
        <v>138</v>
      </c>
      <c r="AU911" s="17" t="s">
        <v>90</v>
      </c>
    </row>
    <row r="912" spans="1:65" s="13" customFormat="1" ht="11.25">
      <c r="B912" s="204"/>
      <c r="C912" s="205"/>
      <c r="D912" s="199" t="s">
        <v>140</v>
      </c>
      <c r="E912" s="206" t="s">
        <v>1</v>
      </c>
      <c r="F912" s="207" t="s">
        <v>629</v>
      </c>
      <c r="G912" s="205"/>
      <c r="H912" s="206" t="s">
        <v>1</v>
      </c>
      <c r="I912" s="208"/>
      <c r="J912" s="205"/>
      <c r="K912" s="205"/>
      <c r="L912" s="209"/>
      <c r="M912" s="210"/>
      <c r="N912" s="211"/>
      <c r="O912" s="211"/>
      <c r="P912" s="211"/>
      <c r="Q912" s="211"/>
      <c r="R912" s="211"/>
      <c r="S912" s="211"/>
      <c r="T912" s="212"/>
      <c r="AT912" s="213" t="s">
        <v>140</v>
      </c>
      <c r="AU912" s="213" t="s">
        <v>90</v>
      </c>
      <c r="AV912" s="13" t="s">
        <v>88</v>
      </c>
      <c r="AW912" s="13" t="s">
        <v>36</v>
      </c>
      <c r="AX912" s="13" t="s">
        <v>80</v>
      </c>
      <c r="AY912" s="213" t="s">
        <v>129</v>
      </c>
    </row>
    <row r="913" spans="1:65" s="13" customFormat="1" ht="11.25">
      <c r="B913" s="204"/>
      <c r="C913" s="205"/>
      <c r="D913" s="199" t="s">
        <v>140</v>
      </c>
      <c r="E913" s="206" t="s">
        <v>1</v>
      </c>
      <c r="F913" s="207" t="s">
        <v>226</v>
      </c>
      <c r="G913" s="205"/>
      <c r="H913" s="206" t="s">
        <v>1</v>
      </c>
      <c r="I913" s="208"/>
      <c r="J913" s="205"/>
      <c r="K913" s="205"/>
      <c r="L913" s="209"/>
      <c r="M913" s="210"/>
      <c r="N913" s="211"/>
      <c r="O913" s="211"/>
      <c r="P913" s="211"/>
      <c r="Q913" s="211"/>
      <c r="R913" s="211"/>
      <c r="S913" s="211"/>
      <c r="T913" s="212"/>
      <c r="AT913" s="213" t="s">
        <v>140</v>
      </c>
      <c r="AU913" s="213" t="s">
        <v>90</v>
      </c>
      <c r="AV913" s="13" t="s">
        <v>88</v>
      </c>
      <c r="AW913" s="13" t="s">
        <v>36</v>
      </c>
      <c r="AX913" s="13" t="s">
        <v>80</v>
      </c>
      <c r="AY913" s="213" t="s">
        <v>129</v>
      </c>
    </row>
    <row r="914" spans="1:65" s="14" customFormat="1" ht="11.25">
      <c r="B914" s="214"/>
      <c r="C914" s="215"/>
      <c r="D914" s="199" t="s">
        <v>140</v>
      </c>
      <c r="E914" s="216" t="s">
        <v>1</v>
      </c>
      <c r="F914" s="217" t="s">
        <v>150</v>
      </c>
      <c r="G914" s="215"/>
      <c r="H914" s="218">
        <v>3</v>
      </c>
      <c r="I914" s="219"/>
      <c r="J914" s="215"/>
      <c r="K914" s="215"/>
      <c r="L914" s="220"/>
      <c r="M914" s="221"/>
      <c r="N914" s="222"/>
      <c r="O914" s="222"/>
      <c r="P914" s="222"/>
      <c r="Q914" s="222"/>
      <c r="R914" s="222"/>
      <c r="S914" s="222"/>
      <c r="T914" s="223"/>
      <c r="AT914" s="224" t="s">
        <v>140</v>
      </c>
      <c r="AU914" s="224" t="s">
        <v>90</v>
      </c>
      <c r="AV914" s="14" t="s">
        <v>90</v>
      </c>
      <c r="AW914" s="14" t="s">
        <v>36</v>
      </c>
      <c r="AX914" s="14" t="s">
        <v>80</v>
      </c>
      <c r="AY914" s="224" t="s">
        <v>129</v>
      </c>
    </row>
    <row r="915" spans="1:65" s="13" customFormat="1" ht="11.25">
      <c r="B915" s="204"/>
      <c r="C915" s="205"/>
      <c r="D915" s="199" t="s">
        <v>140</v>
      </c>
      <c r="E915" s="206" t="s">
        <v>1</v>
      </c>
      <c r="F915" s="207" t="s">
        <v>142</v>
      </c>
      <c r="G915" s="205"/>
      <c r="H915" s="206" t="s">
        <v>1</v>
      </c>
      <c r="I915" s="208"/>
      <c r="J915" s="205"/>
      <c r="K915" s="205"/>
      <c r="L915" s="209"/>
      <c r="M915" s="210"/>
      <c r="N915" s="211"/>
      <c r="O915" s="211"/>
      <c r="P915" s="211"/>
      <c r="Q915" s="211"/>
      <c r="R915" s="211"/>
      <c r="S915" s="211"/>
      <c r="T915" s="212"/>
      <c r="AT915" s="213" t="s">
        <v>140</v>
      </c>
      <c r="AU915" s="213" t="s">
        <v>90</v>
      </c>
      <c r="AV915" s="13" t="s">
        <v>88</v>
      </c>
      <c r="AW915" s="13" t="s">
        <v>36</v>
      </c>
      <c r="AX915" s="13" t="s">
        <v>80</v>
      </c>
      <c r="AY915" s="213" t="s">
        <v>129</v>
      </c>
    </row>
    <row r="916" spans="1:65" s="14" customFormat="1" ht="11.25">
      <c r="B916" s="214"/>
      <c r="C916" s="215"/>
      <c r="D916" s="199" t="s">
        <v>140</v>
      </c>
      <c r="E916" s="216" t="s">
        <v>1</v>
      </c>
      <c r="F916" s="217" t="s">
        <v>88</v>
      </c>
      <c r="G916" s="215"/>
      <c r="H916" s="218">
        <v>1</v>
      </c>
      <c r="I916" s="219"/>
      <c r="J916" s="215"/>
      <c r="K916" s="215"/>
      <c r="L916" s="220"/>
      <c r="M916" s="221"/>
      <c r="N916" s="222"/>
      <c r="O916" s="222"/>
      <c r="P916" s="222"/>
      <c r="Q916" s="222"/>
      <c r="R916" s="222"/>
      <c r="S916" s="222"/>
      <c r="T916" s="223"/>
      <c r="AT916" s="224" t="s">
        <v>140</v>
      </c>
      <c r="AU916" s="224" t="s">
        <v>90</v>
      </c>
      <c r="AV916" s="14" t="s">
        <v>90</v>
      </c>
      <c r="AW916" s="14" t="s">
        <v>36</v>
      </c>
      <c r="AX916" s="14" t="s">
        <v>80</v>
      </c>
      <c r="AY916" s="224" t="s">
        <v>129</v>
      </c>
    </row>
    <row r="917" spans="1:65" s="15" customFormat="1" ht="11.25">
      <c r="B917" s="225"/>
      <c r="C917" s="226"/>
      <c r="D917" s="199" t="s">
        <v>140</v>
      </c>
      <c r="E917" s="227" t="s">
        <v>1</v>
      </c>
      <c r="F917" s="228" t="s">
        <v>144</v>
      </c>
      <c r="G917" s="226"/>
      <c r="H917" s="229">
        <v>4</v>
      </c>
      <c r="I917" s="230"/>
      <c r="J917" s="226"/>
      <c r="K917" s="226"/>
      <c r="L917" s="231"/>
      <c r="M917" s="232"/>
      <c r="N917" s="233"/>
      <c r="O917" s="233"/>
      <c r="P917" s="233"/>
      <c r="Q917" s="233"/>
      <c r="R917" s="233"/>
      <c r="S917" s="233"/>
      <c r="T917" s="234"/>
      <c r="AT917" s="235" t="s">
        <v>140</v>
      </c>
      <c r="AU917" s="235" t="s">
        <v>90</v>
      </c>
      <c r="AV917" s="15" t="s">
        <v>136</v>
      </c>
      <c r="AW917" s="15" t="s">
        <v>36</v>
      </c>
      <c r="AX917" s="15" t="s">
        <v>88</v>
      </c>
      <c r="AY917" s="235" t="s">
        <v>129</v>
      </c>
    </row>
    <row r="918" spans="1:65" s="2" customFormat="1" ht="24.2" customHeight="1">
      <c r="A918" s="34"/>
      <c r="B918" s="35"/>
      <c r="C918" s="236" t="s">
        <v>694</v>
      </c>
      <c r="D918" s="236" t="s">
        <v>332</v>
      </c>
      <c r="E918" s="237" t="s">
        <v>695</v>
      </c>
      <c r="F918" s="238" t="s">
        <v>696</v>
      </c>
      <c r="G918" s="239" t="s">
        <v>238</v>
      </c>
      <c r="H918" s="240">
        <v>4</v>
      </c>
      <c r="I918" s="241"/>
      <c r="J918" s="242">
        <f>ROUND(I918*H918,2)</f>
        <v>0</v>
      </c>
      <c r="K918" s="238" t="s">
        <v>1</v>
      </c>
      <c r="L918" s="243"/>
      <c r="M918" s="244" t="s">
        <v>1</v>
      </c>
      <c r="N918" s="245" t="s">
        <v>45</v>
      </c>
      <c r="O918" s="71"/>
      <c r="P918" s="195">
        <f>O918*H918</f>
        <v>0</v>
      </c>
      <c r="Q918" s="195">
        <v>1.8499999999999999E-2</v>
      </c>
      <c r="R918" s="195">
        <f>Q918*H918</f>
        <v>7.3999999999999996E-2</v>
      </c>
      <c r="S918" s="195">
        <v>0</v>
      </c>
      <c r="T918" s="196">
        <f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197" t="s">
        <v>192</v>
      </c>
      <c r="AT918" s="197" t="s">
        <v>332</v>
      </c>
      <c r="AU918" s="197" t="s">
        <v>90</v>
      </c>
      <c r="AY918" s="17" t="s">
        <v>129</v>
      </c>
      <c r="BE918" s="198">
        <f>IF(N918="základní",J918,0)</f>
        <v>0</v>
      </c>
      <c r="BF918" s="198">
        <f>IF(N918="snížená",J918,0)</f>
        <v>0</v>
      </c>
      <c r="BG918" s="198">
        <f>IF(N918="zákl. přenesená",J918,0)</f>
        <v>0</v>
      </c>
      <c r="BH918" s="198">
        <f>IF(N918="sníž. přenesená",J918,0)</f>
        <v>0</v>
      </c>
      <c r="BI918" s="198">
        <f>IF(N918="nulová",J918,0)</f>
        <v>0</v>
      </c>
      <c r="BJ918" s="17" t="s">
        <v>88</v>
      </c>
      <c r="BK918" s="198">
        <f>ROUND(I918*H918,2)</f>
        <v>0</v>
      </c>
      <c r="BL918" s="17" t="s">
        <v>136</v>
      </c>
      <c r="BM918" s="197" t="s">
        <v>697</v>
      </c>
    </row>
    <row r="919" spans="1:65" s="2" customFormat="1" ht="11.25">
      <c r="A919" s="34"/>
      <c r="B919" s="35"/>
      <c r="C919" s="36"/>
      <c r="D919" s="199" t="s">
        <v>138</v>
      </c>
      <c r="E919" s="36"/>
      <c r="F919" s="200" t="s">
        <v>696</v>
      </c>
      <c r="G919" s="36"/>
      <c r="H919" s="36"/>
      <c r="I919" s="201"/>
      <c r="J919" s="36"/>
      <c r="K919" s="36"/>
      <c r="L919" s="39"/>
      <c r="M919" s="202"/>
      <c r="N919" s="203"/>
      <c r="O919" s="71"/>
      <c r="P919" s="71"/>
      <c r="Q919" s="71"/>
      <c r="R919" s="71"/>
      <c r="S919" s="71"/>
      <c r="T919" s="72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T919" s="17" t="s">
        <v>138</v>
      </c>
      <c r="AU919" s="17" t="s">
        <v>90</v>
      </c>
    </row>
    <row r="920" spans="1:65" s="13" customFormat="1" ht="11.25">
      <c r="B920" s="204"/>
      <c r="C920" s="205"/>
      <c r="D920" s="199" t="s">
        <v>140</v>
      </c>
      <c r="E920" s="206" t="s">
        <v>1</v>
      </c>
      <c r="F920" s="207" t="s">
        <v>629</v>
      </c>
      <c r="G920" s="205"/>
      <c r="H920" s="206" t="s">
        <v>1</v>
      </c>
      <c r="I920" s="208"/>
      <c r="J920" s="205"/>
      <c r="K920" s="205"/>
      <c r="L920" s="209"/>
      <c r="M920" s="210"/>
      <c r="N920" s="211"/>
      <c r="O920" s="211"/>
      <c r="P920" s="211"/>
      <c r="Q920" s="211"/>
      <c r="R920" s="211"/>
      <c r="S920" s="211"/>
      <c r="T920" s="212"/>
      <c r="AT920" s="213" t="s">
        <v>140</v>
      </c>
      <c r="AU920" s="213" t="s">
        <v>90</v>
      </c>
      <c r="AV920" s="13" t="s">
        <v>88</v>
      </c>
      <c r="AW920" s="13" t="s">
        <v>36</v>
      </c>
      <c r="AX920" s="13" t="s">
        <v>80</v>
      </c>
      <c r="AY920" s="213" t="s">
        <v>129</v>
      </c>
    </row>
    <row r="921" spans="1:65" s="13" customFormat="1" ht="11.25">
      <c r="B921" s="204"/>
      <c r="C921" s="205"/>
      <c r="D921" s="199" t="s">
        <v>140</v>
      </c>
      <c r="E921" s="206" t="s">
        <v>1</v>
      </c>
      <c r="F921" s="207" t="s">
        <v>226</v>
      </c>
      <c r="G921" s="205"/>
      <c r="H921" s="206" t="s">
        <v>1</v>
      </c>
      <c r="I921" s="208"/>
      <c r="J921" s="205"/>
      <c r="K921" s="205"/>
      <c r="L921" s="209"/>
      <c r="M921" s="210"/>
      <c r="N921" s="211"/>
      <c r="O921" s="211"/>
      <c r="P921" s="211"/>
      <c r="Q921" s="211"/>
      <c r="R921" s="211"/>
      <c r="S921" s="211"/>
      <c r="T921" s="212"/>
      <c r="AT921" s="213" t="s">
        <v>140</v>
      </c>
      <c r="AU921" s="213" t="s">
        <v>90</v>
      </c>
      <c r="AV921" s="13" t="s">
        <v>88</v>
      </c>
      <c r="AW921" s="13" t="s">
        <v>36</v>
      </c>
      <c r="AX921" s="13" t="s">
        <v>80</v>
      </c>
      <c r="AY921" s="213" t="s">
        <v>129</v>
      </c>
    </row>
    <row r="922" spans="1:65" s="14" customFormat="1" ht="11.25">
      <c r="B922" s="214"/>
      <c r="C922" s="215"/>
      <c r="D922" s="199" t="s">
        <v>140</v>
      </c>
      <c r="E922" s="216" t="s">
        <v>1</v>
      </c>
      <c r="F922" s="217" t="s">
        <v>150</v>
      </c>
      <c r="G922" s="215"/>
      <c r="H922" s="218">
        <v>3</v>
      </c>
      <c r="I922" s="219"/>
      <c r="J922" s="215"/>
      <c r="K922" s="215"/>
      <c r="L922" s="220"/>
      <c r="M922" s="221"/>
      <c r="N922" s="222"/>
      <c r="O922" s="222"/>
      <c r="P922" s="222"/>
      <c r="Q922" s="222"/>
      <c r="R922" s="222"/>
      <c r="S922" s="222"/>
      <c r="T922" s="223"/>
      <c r="AT922" s="224" t="s">
        <v>140</v>
      </c>
      <c r="AU922" s="224" t="s">
        <v>90</v>
      </c>
      <c r="AV922" s="14" t="s">
        <v>90</v>
      </c>
      <c r="AW922" s="14" t="s">
        <v>36</v>
      </c>
      <c r="AX922" s="14" t="s">
        <v>80</v>
      </c>
      <c r="AY922" s="224" t="s">
        <v>129</v>
      </c>
    </row>
    <row r="923" spans="1:65" s="13" customFormat="1" ht="11.25">
      <c r="B923" s="204"/>
      <c r="C923" s="205"/>
      <c r="D923" s="199" t="s">
        <v>140</v>
      </c>
      <c r="E923" s="206" t="s">
        <v>1</v>
      </c>
      <c r="F923" s="207" t="s">
        <v>142</v>
      </c>
      <c r="G923" s="205"/>
      <c r="H923" s="206" t="s">
        <v>1</v>
      </c>
      <c r="I923" s="208"/>
      <c r="J923" s="205"/>
      <c r="K923" s="205"/>
      <c r="L923" s="209"/>
      <c r="M923" s="210"/>
      <c r="N923" s="211"/>
      <c r="O923" s="211"/>
      <c r="P923" s="211"/>
      <c r="Q923" s="211"/>
      <c r="R923" s="211"/>
      <c r="S923" s="211"/>
      <c r="T923" s="212"/>
      <c r="AT923" s="213" t="s">
        <v>140</v>
      </c>
      <c r="AU923" s="213" t="s">
        <v>90</v>
      </c>
      <c r="AV923" s="13" t="s">
        <v>88</v>
      </c>
      <c r="AW923" s="13" t="s">
        <v>36</v>
      </c>
      <c r="AX923" s="13" t="s">
        <v>80</v>
      </c>
      <c r="AY923" s="213" t="s">
        <v>129</v>
      </c>
    </row>
    <row r="924" spans="1:65" s="14" customFormat="1" ht="11.25">
      <c r="B924" s="214"/>
      <c r="C924" s="215"/>
      <c r="D924" s="199" t="s">
        <v>140</v>
      </c>
      <c r="E924" s="216" t="s">
        <v>1</v>
      </c>
      <c r="F924" s="217" t="s">
        <v>88</v>
      </c>
      <c r="G924" s="215"/>
      <c r="H924" s="218">
        <v>1</v>
      </c>
      <c r="I924" s="219"/>
      <c r="J924" s="215"/>
      <c r="K924" s="215"/>
      <c r="L924" s="220"/>
      <c r="M924" s="221"/>
      <c r="N924" s="222"/>
      <c r="O924" s="222"/>
      <c r="P924" s="222"/>
      <c r="Q924" s="222"/>
      <c r="R924" s="222"/>
      <c r="S924" s="222"/>
      <c r="T924" s="223"/>
      <c r="AT924" s="224" t="s">
        <v>140</v>
      </c>
      <c r="AU924" s="224" t="s">
        <v>90</v>
      </c>
      <c r="AV924" s="14" t="s">
        <v>90</v>
      </c>
      <c r="AW924" s="14" t="s">
        <v>36</v>
      </c>
      <c r="AX924" s="14" t="s">
        <v>80</v>
      </c>
      <c r="AY924" s="224" t="s">
        <v>129</v>
      </c>
    </row>
    <row r="925" spans="1:65" s="15" customFormat="1" ht="11.25">
      <c r="B925" s="225"/>
      <c r="C925" s="226"/>
      <c r="D925" s="199" t="s">
        <v>140</v>
      </c>
      <c r="E925" s="227" t="s">
        <v>1</v>
      </c>
      <c r="F925" s="228" t="s">
        <v>144</v>
      </c>
      <c r="G925" s="226"/>
      <c r="H925" s="229">
        <v>4</v>
      </c>
      <c r="I925" s="230"/>
      <c r="J925" s="226"/>
      <c r="K925" s="226"/>
      <c r="L925" s="231"/>
      <c r="M925" s="232"/>
      <c r="N925" s="233"/>
      <c r="O925" s="233"/>
      <c r="P925" s="233"/>
      <c r="Q925" s="233"/>
      <c r="R925" s="233"/>
      <c r="S925" s="233"/>
      <c r="T925" s="234"/>
      <c r="AT925" s="235" t="s">
        <v>140</v>
      </c>
      <c r="AU925" s="235" t="s">
        <v>90</v>
      </c>
      <c r="AV925" s="15" t="s">
        <v>136</v>
      </c>
      <c r="AW925" s="15" t="s">
        <v>36</v>
      </c>
      <c r="AX925" s="15" t="s">
        <v>88</v>
      </c>
      <c r="AY925" s="235" t="s">
        <v>129</v>
      </c>
    </row>
    <row r="926" spans="1:65" s="2" customFormat="1" ht="24.2" customHeight="1">
      <c r="A926" s="34"/>
      <c r="B926" s="35"/>
      <c r="C926" s="236" t="s">
        <v>698</v>
      </c>
      <c r="D926" s="236" t="s">
        <v>332</v>
      </c>
      <c r="E926" s="237" t="s">
        <v>699</v>
      </c>
      <c r="F926" s="238" t="s">
        <v>700</v>
      </c>
      <c r="G926" s="239" t="s">
        <v>701</v>
      </c>
      <c r="H926" s="240">
        <v>4</v>
      </c>
      <c r="I926" s="241"/>
      <c r="J926" s="242">
        <f>ROUND(I926*H926,2)</f>
        <v>0</v>
      </c>
      <c r="K926" s="238" t="s">
        <v>1</v>
      </c>
      <c r="L926" s="243"/>
      <c r="M926" s="244" t="s">
        <v>1</v>
      </c>
      <c r="N926" s="245" t="s">
        <v>45</v>
      </c>
      <c r="O926" s="71"/>
      <c r="P926" s="195">
        <f>O926*H926</f>
        <v>0</v>
      </c>
      <c r="Q926" s="195">
        <v>7.3</v>
      </c>
      <c r="R926" s="195">
        <f>Q926*H926</f>
        <v>29.2</v>
      </c>
      <c r="S926" s="195">
        <v>0</v>
      </c>
      <c r="T926" s="196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7" t="s">
        <v>192</v>
      </c>
      <c r="AT926" s="197" t="s">
        <v>332</v>
      </c>
      <c r="AU926" s="197" t="s">
        <v>90</v>
      </c>
      <c r="AY926" s="17" t="s">
        <v>129</v>
      </c>
      <c r="BE926" s="198">
        <f>IF(N926="základní",J926,0)</f>
        <v>0</v>
      </c>
      <c r="BF926" s="198">
        <f>IF(N926="snížená",J926,0)</f>
        <v>0</v>
      </c>
      <c r="BG926" s="198">
        <f>IF(N926="zákl. přenesená",J926,0)</f>
        <v>0</v>
      </c>
      <c r="BH926" s="198">
        <f>IF(N926="sníž. přenesená",J926,0)</f>
        <v>0</v>
      </c>
      <c r="BI926" s="198">
        <f>IF(N926="nulová",J926,0)</f>
        <v>0</v>
      </c>
      <c r="BJ926" s="17" t="s">
        <v>88</v>
      </c>
      <c r="BK926" s="198">
        <f>ROUND(I926*H926,2)</f>
        <v>0</v>
      </c>
      <c r="BL926" s="17" t="s">
        <v>136</v>
      </c>
      <c r="BM926" s="197" t="s">
        <v>702</v>
      </c>
    </row>
    <row r="927" spans="1:65" s="2" customFormat="1" ht="11.25">
      <c r="A927" s="34"/>
      <c r="B927" s="35"/>
      <c r="C927" s="36"/>
      <c r="D927" s="199" t="s">
        <v>138</v>
      </c>
      <c r="E927" s="36"/>
      <c r="F927" s="200" t="s">
        <v>700</v>
      </c>
      <c r="G927" s="36"/>
      <c r="H927" s="36"/>
      <c r="I927" s="201"/>
      <c r="J927" s="36"/>
      <c r="K927" s="36"/>
      <c r="L927" s="39"/>
      <c r="M927" s="202"/>
      <c r="N927" s="203"/>
      <c r="O927" s="71"/>
      <c r="P927" s="71"/>
      <c r="Q927" s="71"/>
      <c r="R927" s="71"/>
      <c r="S927" s="71"/>
      <c r="T927" s="72"/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T927" s="17" t="s">
        <v>138</v>
      </c>
      <c r="AU927" s="17" t="s">
        <v>90</v>
      </c>
    </row>
    <row r="928" spans="1:65" s="13" customFormat="1" ht="11.25">
      <c r="B928" s="204"/>
      <c r="C928" s="205"/>
      <c r="D928" s="199" t="s">
        <v>140</v>
      </c>
      <c r="E928" s="206" t="s">
        <v>1</v>
      </c>
      <c r="F928" s="207" t="s">
        <v>629</v>
      </c>
      <c r="G928" s="205"/>
      <c r="H928" s="206" t="s">
        <v>1</v>
      </c>
      <c r="I928" s="208"/>
      <c r="J928" s="205"/>
      <c r="K928" s="205"/>
      <c r="L928" s="209"/>
      <c r="M928" s="210"/>
      <c r="N928" s="211"/>
      <c r="O928" s="211"/>
      <c r="P928" s="211"/>
      <c r="Q928" s="211"/>
      <c r="R928" s="211"/>
      <c r="S928" s="211"/>
      <c r="T928" s="212"/>
      <c r="AT928" s="213" t="s">
        <v>140</v>
      </c>
      <c r="AU928" s="213" t="s">
        <v>90</v>
      </c>
      <c r="AV928" s="13" t="s">
        <v>88</v>
      </c>
      <c r="AW928" s="13" t="s">
        <v>36</v>
      </c>
      <c r="AX928" s="13" t="s">
        <v>80</v>
      </c>
      <c r="AY928" s="213" t="s">
        <v>129</v>
      </c>
    </row>
    <row r="929" spans="1:65" s="13" customFormat="1" ht="11.25">
      <c r="B929" s="204"/>
      <c r="C929" s="205"/>
      <c r="D929" s="199" t="s">
        <v>140</v>
      </c>
      <c r="E929" s="206" t="s">
        <v>1</v>
      </c>
      <c r="F929" s="207" t="s">
        <v>226</v>
      </c>
      <c r="G929" s="205"/>
      <c r="H929" s="206" t="s">
        <v>1</v>
      </c>
      <c r="I929" s="208"/>
      <c r="J929" s="205"/>
      <c r="K929" s="205"/>
      <c r="L929" s="209"/>
      <c r="M929" s="210"/>
      <c r="N929" s="211"/>
      <c r="O929" s="211"/>
      <c r="P929" s="211"/>
      <c r="Q929" s="211"/>
      <c r="R929" s="211"/>
      <c r="S929" s="211"/>
      <c r="T929" s="212"/>
      <c r="AT929" s="213" t="s">
        <v>140</v>
      </c>
      <c r="AU929" s="213" t="s">
        <v>90</v>
      </c>
      <c r="AV929" s="13" t="s">
        <v>88</v>
      </c>
      <c r="AW929" s="13" t="s">
        <v>36</v>
      </c>
      <c r="AX929" s="13" t="s">
        <v>80</v>
      </c>
      <c r="AY929" s="213" t="s">
        <v>129</v>
      </c>
    </row>
    <row r="930" spans="1:65" s="14" customFormat="1" ht="11.25">
      <c r="B930" s="214"/>
      <c r="C930" s="215"/>
      <c r="D930" s="199" t="s">
        <v>140</v>
      </c>
      <c r="E930" s="216" t="s">
        <v>1</v>
      </c>
      <c r="F930" s="217" t="s">
        <v>150</v>
      </c>
      <c r="G930" s="215"/>
      <c r="H930" s="218">
        <v>3</v>
      </c>
      <c r="I930" s="219"/>
      <c r="J930" s="215"/>
      <c r="K930" s="215"/>
      <c r="L930" s="220"/>
      <c r="M930" s="221"/>
      <c r="N930" s="222"/>
      <c r="O930" s="222"/>
      <c r="P930" s="222"/>
      <c r="Q930" s="222"/>
      <c r="R930" s="222"/>
      <c r="S930" s="222"/>
      <c r="T930" s="223"/>
      <c r="AT930" s="224" t="s">
        <v>140</v>
      </c>
      <c r="AU930" s="224" t="s">
        <v>90</v>
      </c>
      <c r="AV930" s="14" t="s">
        <v>90</v>
      </c>
      <c r="AW930" s="14" t="s">
        <v>36</v>
      </c>
      <c r="AX930" s="14" t="s">
        <v>80</v>
      </c>
      <c r="AY930" s="224" t="s">
        <v>129</v>
      </c>
    </row>
    <row r="931" spans="1:65" s="13" customFormat="1" ht="11.25">
      <c r="B931" s="204"/>
      <c r="C931" s="205"/>
      <c r="D931" s="199" t="s">
        <v>140</v>
      </c>
      <c r="E931" s="206" t="s">
        <v>1</v>
      </c>
      <c r="F931" s="207" t="s">
        <v>142</v>
      </c>
      <c r="G931" s="205"/>
      <c r="H931" s="206" t="s">
        <v>1</v>
      </c>
      <c r="I931" s="208"/>
      <c r="J931" s="205"/>
      <c r="K931" s="205"/>
      <c r="L931" s="209"/>
      <c r="M931" s="210"/>
      <c r="N931" s="211"/>
      <c r="O931" s="211"/>
      <c r="P931" s="211"/>
      <c r="Q931" s="211"/>
      <c r="R931" s="211"/>
      <c r="S931" s="211"/>
      <c r="T931" s="212"/>
      <c r="AT931" s="213" t="s">
        <v>140</v>
      </c>
      <c r="AU931" s="213" t="s">
        <v>90</v>
      </c>
      <c r="AV931" s="13" t="s">
        <v>88</v>
      </c>
      <c r="AW931" s="13" t="s">
        <v>36</v>
      </c>
      <c r="AX931" s="13" t="s">
        <v>80</v>
      </c>
      <c r="AY931" s="213" t="s">
        <v>129</v>
      </c>
    </row>
    <row r="932" spans="1:65" s="14" customFormat="1" ht="11.25">
      <c r="B932" s="214"/>
      <c r="C932" s="215"/>
      <c r="D932" s="199" t="s">
        <v>140</v>
      </c>
      <c r="E932" s="216" t="s">
        <v>1</v>
      </c>
      <c r="F932" s="217" t="s">
        <v>88</v>
      </c>
      <c r="G932" s="215"/>
      <c r="H932" s="218">
        <v>1</v>
      </c>
      <c r="I932" s="219"/>
      <c r="J932" s="215"/>
      <c r="K932" s="215"/>
      <c r="L932" s="220"/>
      <c r="M932" s="221"/>
      <c r="N932" s="222"/>
      <c r="O932" s="222"/>
      <c r="P932" s="222"/>
      <c r="Q932" s="222"/>
      <c r="R932" s="222"/>
      <c r="S932" s="222"/>
      <c r="T932" s="223"/>
      <c r="AT932" s="224" t="s">
        <v>140</v>
      </c>
      <c r="AU932" s="224" t="s">
        <v>90</v>
      </c>
      <c r="AV932" s="14" t="s">
        <v>90</v>
      </c>
      <c r="AW932" s="14" t="s">
        <v>36</v>
      </c>
      <c r="AX932" s="14" t="s">
        <v>80</v>
      </c>
      <c r="AY932" s="224" t="s">
        <v>129</v>
      </c>
    </row>
    <row r="933" spans="1:65" s="15" customFormat="1" ht="11.25">
      <c r="B933" s="225"/>
      <c r="C933" s="226"/>
      <c r="D933" s="199" t="s">
        <v>140</v>
      </c>
      <c r="E933" s="227" t="s">
        <v>1</v>
      </c>
      <c r="F933" s="228" t="s">
        <v>144</v>
      </c>
      <c r="G933" s="226"/>
      <c r="H933" s="229">
        <v>4</v>
      </c>
      <c r="I933" s="230"/>
      <c r="J933" s="226"/>
      <c r="K933" s="226"/>
      <c r="L933" s="231"/>
      <c r="M933" s="232"/>
      <c r="N933" s="233"/>
      <c r="O933" s="233"/>
      <c r="P933" s="233"/>
      <c r="Q933" s="233"/>
      <c r="R933" s="233"/>
      <c r="S933" s="233"/>
      <c r="T933" s="234"/>
      <c r="AT933" s="235" t="s">
        <v>140</v>
      </c>
      <c r="AU933" s="235" t="s">
        <v>90</v>
      </c>
      <c r="AV933" s="15" t="s">
        <v>136</v>
      </c>
      <c r="AW933" s="15" t="s">
        <v>36</v>
      </c>
      <c r="AX933" s="15" t="s">
        <v>88</v>
      </c>
      <c r="AY933" s="235" t="s">
        <v>129</v>
      </c>
    </row>
    <row r="934" spans="1:65" s="2" customFormat="1" ht="21.75" customHeight="1">
      <c r="A934" s="34"/>
      <c r="B934" s="35"/>
      <c r="C934" s="186" t="s">
        <v>703</v>
      </c>
      <c r="D934" s="186" t="s">
        <v>131</v>
      </c>
      <c r="E934" s="187" t="s">
        <v>704</v>
      </c>
      <c r="F934" s="188" t="s">
        <v>705</v>
      </c>
      <c r="G934" s="189" t="s">
        <v>238</v>
      </c>
      <c r="H934" s="190">
        <v>3</v>
      </c>
      <c r="I934" s="191"/>
      <c r="J934" s="192">
        <f>ROUND(I934*H934,2)</f>
        <v>0</v>
      </c>
      <c r="K934" s="188" t="s">
        <v>135</v>
      </c>
      <c r="L934" s="39"/>
      <c r="M934" s="193" t="s">
        <v>1</v>
      </c>
      <c r="N934" s="194" t="s">
        <v>45</v>
      </c>
      <c r="O934" s="71"/>
      <c r="P934" s="195">
        <f>O934*H934</f>
        <v>0</v>
      </c>
      <c r="Q934" s="195">
        <v>0</v>
      </c>
      <c r="R934" s="195">
        <f>Q934*H934</f>
        <v>0</v>
      </c>
      <c r="S934" s="195">
        <v>1.7299999999999999E-2</v>
      </c>
      <c r="T934" s="196">
        <f>S934*H934</f>
        <v>5.1900000000000002E-2</v>
      </c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R934" s="197" t="s">
        <v>136</v>
      </c>
      <c r="AT934" s="197" t="s">
        <v>131</v>
      </c>
      <c r="AU934" s="197" t="s">
        <v>90</v>
      </c>
      <c r="AY934" s="17" t="s">
        <v>129</v>
      </c>
      <c r="BE934" s="198">
        <f>IF(N934="základní",J934,0)</f>
        <v>0</v>
      </c>
      <c r="BF934" s="198">
        <f>IF(N934="snížená",J934,0)</f>
        <v>0</v>
      </c>
      <c r="BG934" s="198">
        <f>IF(N934="zákl. přenesená",J934,0)</f>
        <v>0</v>
      </c>
      <c r="BH934" s="198">
        <f>IF(N934="sníž. přenesená",J934,0)</f>
        <v>0</v>
      </c>
      <c r="BI934" s="198">
        <f>IF(N934="nulová",J934,0)</f>
        <v>0</v>
      </c>
      <c r="BJ934" s="17" t="s">
        <v>88</v>
      </c>
      <c r="BK934" s="198">
        <f>ROUND(I934*H934,2)</f>
        <v>0</v>
      </c>
      <c r="BL934" s="17" t="s">
        <v>136</v>
      </c>
      <c r="BM934" s="197" t="s">
        <v>706</v>
      </c>
    </row>
    <row r="935" spans="1:65" s="2" customFormat="1" ht="19.5">
      <c r="A935" s="34"/>
      <c r="B935" s="35"/>
      <c r="C935" s="36"/>
      <c r="D935" s="199" t="s">
        <v>138</v>
      </c>
      <c r="E935" s="36"/>
      <c r="F935" s="200" t="s">
        <v>707</v>
      </c>
      <c r="G935" s="36"/>
      <c r="H935" s="36"/>
      <c r="I935" s="201"/>
      <c r="J935" s="36"/>
      <c r="K935" s="36"/>
      <c r="L935" s="39"/>
      <c r="M935" s="202"/>
      <c r="N935" s="203"/>
      <c r="O935" s="71"/>
      <c r="P935" s="71"/>
      <c r="Q935" s="71"/>
      <c r="R935" s="71"/>
      <c r="S935" s="71"/>
      <c r="T935" s="72"/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T935" s="17" t="s">
        <v>138</v>
      </c>
      <c r="AU935" s="17" t="s">
        <v>90</v>
      </c>
    </row>
    <row r="936" spans="1:65" s="13" customFormat="1" ht="11.25">
      <c r="B936" s="204"/>
      <c r="C936" s="205"/>
      <c r="D936" s="199" t="s">
        <v>140</v>
      </c>
      <c r="E936" s="206" t="s">
        <v>1</v>
      </c>
      <c r="F936" s="207" t="s">
        <v>689</v>
      </c>
      <c r="G936" s="205"/>
      <c r="H936" s="206" t="s">
        <v>1</v>
      </c>
      <c r="I936" s="208"/>
      <c r="J936" s="205"/>
      <c r="K936" s="205"/>
      <c r="L936" s="209"/>
      <c r="M936" s="210"/>
      <c r="N936" s="211"/>
      <c r="O936" s="211"/>
      <c r="P936" s="211"/>
      <c r="Q936" s="211"/>
      <c r="R936" s="211"/>
      <c r="S936" s="211"/>
      <c r="T936" s="212"/>
      <c r="AT936" s="213" t="s">
        <v>140</v>
      </c>
      <c r="AU936" s="213" t="s">
        <v>90</v>
      </c>
      <c r="AV936" s="13" t="s">
        <v>88</v>
      </c>
      <c r="AW936" s="13" t="s">
        <v>36</v>
      </c>
      <c r="AX936" s="13" t="s">
        <v>80</v>
      </c>
      <c r="AY936" s="213" t="s">
        <v>129</v>
      </c>
    </row>
    <row r="937" spans="1:65" s="13" customFormat="1" ht="11.25">
      <c r="B937" s="204"/>
      <c r="C937" s="205"/>
      <c r="D937" s="199" t="s">
        <v>140</v>
      </c>
      <c r="E937" s="206" t="s">
        <v>1</v>
      </c>
      <c r="F937" s="207" t="s">
        <v>280</v>
      </c>
      <c r="G937" s="205"/>
      <c r="H937" s="206" t="s">
        <v>1</v>
      </c>
      <c r="I937" s="208"/>
      <c r="J937" s="205"/>
      <c r="K937" s="205"/>
      <c r="L937" s="209"/>
      <c r="M937" s="210"/>
      <c r="N937" s="211"/>
      <c r="O937" s="211"/>
      <c r="P937" s="211"/>
      <c r="Q937" s="211"/>
      <c r="R937" s="211"/>
      <c r="S937" s="211"/>
      <c r="T937" s="212"/>
      <c r="AT937" s="213" t="s">
        <v>140</v>
      </c>
      <c r="AU937" s="213" t="s">
        <v>90</v>
      </c>
      <c r="AV937" s="13" t="s">
        <v>88</v>
      </c>
      <c r="AW937" s="13" t="s">
        <v>36</v>
      </c>
      <c r="AX937" s="13" t="s">
        <v>80</v>
      </c>
      <c r="AY937" s="213" t="s">
        <v>129</v>
      </c>
    </row>
    <row r="938" spans="1:65" s="14" customFormat="1" ht="11.25">
      <c r="B938" s="214"/>
      <c r="C938" s="215"/>
      <c r="D938" s="199" t="s">
        <v>140</v>
      </c>
      <c r="E938" s="216" t="s">
        <v>1</v>
      </c>
      <c r="F938" s="217" t="s">
        <v>150</v>
      </c>
      <c r="G938" s="215"/>
      <c r="H938" s="218">
        <v>3</v>
      </c>
      <c r="I938" s="219"/>
      <c r="J938" s="215"/>
      <c r="K938" s="215"/>
      <c r="L938" s="220"/>
      <c r="M938" s="221"/>
      <c r="N938" s="222"/>
      <c r="O938" s="222"/>
      <c r="P938" s="222"/>
      <c r="Q938" s="222"/>
      <c r="R938" s="222"/>
      <c r="S938" s="222"/>
      <c r="T938" s="223"/>
      <c r="AT938" s="224" t="s">
        <v>140</v>
      </c>
      <c r="AU938" s="224" t="s">
        <v>90</v>
      </c>
      <c r="AV938" s="14" t="s">
        <v>90</v>
      </c>
      <c r="AW938" s="14" t="s">
        <v>36</v>
      </c>
      <c r="AX938" s="14" t="s">
        <v>80</v>
      </c>
      <c r="AY938" s="224" t="s">
        <v>129</v>
      </c>
    </row>
    <row r="939" spans="1:65" s="15" customFormat="1" ht="11.25">
      <c r="B939" s="225"/>
      <c r="C939" s="226"/>
      <c r="D939" s="199" t="s">
        <v>140</v>
      </c>
      <c r="E939" s="227" t="s">
        <v>1</v>
      </c>
      <c r="F939" s="228" t="s">
        <v>144</v>
      </c>
      <c r="G939" s="226"/>
      <c r="H939" s="229">
        <v>3</v>
      </c>
      <c r="I939" s="230"/>
      <c r="J939" s="226"/>
      <c r="K939" s="226"/>
      <c r="L939" s="231"/>
      <c r="M939" s="232"/>
      <c r="N939" s="233"/>
      <c r="O939" s="233"/>
      <c r="P939" s="233"/>
      <c r="Q939" s="233"/>
      <c r="R939" s="233"/>
      <c r="S939" s="233"/>
      <c r="T939" s="234"/>
      <c r="AT939" s="235" t="s">
        <v>140</v>
      </c>
      <c r="AU939" s="235" t="s">
        <v>90</v>
      </c>
      <c r="AV939" s="15" t="s">
        <v>136</v>
      </c>
      <c r="AW939" s="15" t="s">
        <v>36</v>
      </c>
      <c r="AX939" s="15" t="s">
        <v>88</v>
      </c>
      <c r="AY939" s="235" t="s">
        <v>129</v>
      </c>
    </row>
    <row r="940" spans="1:65" s="2" customFormat="1" ht="16.5" customHeight="1">
      <c r="A940" s="34"/>
      <c r="B940" s="35"/>
      <c r="C940" s="186" t="s">
        <v>708</v>
      </c>
      <c r="D940" s="186" t="s">
        <v>131</v>
      </c>
      <c r="E940" s="187" t="s">
        <v>709</v>
      </c>
      <c r="F940" s="188" t="s">
        <v>710</v>
      </c>
      <c r="G940" s="189" t="s">
        <v>238</v>
      </c>
      <c r="H940" s="190">
        <v>3</v>
      </c>
      <c r="I940" s="191"/>
      <c r="J940" s="192">
        <f>ROUND(I940*H940,2)</f>
        <v>0</v>
      </c>
      <c r="K940" s="188" t="s">
        <v>1</v>
      </c>
      <c r="L940" s="39"/>
      <c r="M940" s="193" t="s">
        <v>1</v>
      </c>
      <c r="N940" s="194" t="s">
        <v>45</v>
      </c>
      <c r="O940" s="71"/>
      <c r="P940" s="195">
        <f>O940*H940</f>
        <v>0</v>
      </c>
      <c r="Q940" s="195">
        <v>0</v>
      </c>
      <c r="R940" s="195">
        <f>Q940*H940</f>
        <v>0</v>
      </c>
      <c r="S940" s="195">
        <v>1.7299999999999999E-2</v>
      </c>
      <c r="T940" s="196">
        <f>S940*H940</f>
        <v>5.1900000000000002E-2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97" t="s">
        <v>136</v>
      </c>
      <c r="AT940" s="197" t="s">
        <v>131</v>
      </c>
      <c r="AU940" s="197" t="s">
        <v>90</v>
      </c>
      <c r="AY940" s="17" t="s">
        <v>129</v>
      </c>
      <c r="BE940" s="198">
        <f>IF(N940="základní",J940,0)</f>
        <v>0</v>
      </c>
      <c r="BF940" s="198">
        <f>IF(N940="snížená",J940,0)</f>
        <v>0</v>
      </c>
      <c r="BG940" s="198">
        <f>IF(N940="zákl. přenesená",J940,0)</f>
        <v>0</v>
      </c>
      <c r="BH940" s="198">
        <f>IF(N940="sníž. přenesená",J940,0)</f>
        <v>0</v>
      </c>
      <c r="BI940" s="198">
        <f>IF(N940="nulová",J940,0)</f>
        <v>0</v>
      </c>
      <c r="BJ940" s="17" t="s">
        <v>88</v>
      </c>
      <c r="BK940" s="198">
        <f>ROUND(I940*H940,2)</f>
        <v>0</v>
      </c>
      <c r="BL940" s="17" t="s">
        <v>136</v>
      </c>
      <c r="BM940" s="197" t="s">
        <v>711</v>
      </c>
    </row>
    <row r="941" spans="1:65" s="2" customFormat="1" ht="11.25">
      <c r="A941" s="34"/>
      <c r="B941" s="35"/>
      <c r="C941" s="36"/>
      <c r="D941" s="199" t="s">
        <v>138</v>
      </c>
      <c r="E941" s="36"/>
      <c r="F941" s="200" t="s">
        <v>710</v>
      </c>
      <c r="G941" s="36"/>
      <c r="H941" s="36"/>
      <c r="I941" s="201"/>
      <c r="J941" s="36"/>
      <c r="K941" s="36"/>
      <c r="L941" s="39"/>
      <c r="M941" s="202"/>
      <c r="N941" s="203"/>
      <c r="O941" s="71"/>
      <c r="P941" s="71"/>
      <c r="Q941" s="71"/>
      <c r="R941" s="71"/>
      <c r="S941" s="71"/>
      <c r="T941" s="72"/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T941" s="17" t="s">
        <v>138</v>
      </c>
      <c r="AU941" s="17" t="s">
        <v>90</v>
      </c>
    </row>
    <row r="942" spans="1:65" s="13" customFormat="1" ht="11.25">
      <c r="B942" s="204"/>
      <c r="C942" s="205"/>
      <c r="D942" s="199" t="s">
        <v>140</v>
      </c>
      <c r="E942" s="206" t="s">
        <v>1</v>
      </c>
      <c r="F942" s="207" t="s">
        <v>689</v>
      </c>
      <c r="G942" s="205"/>
      <c r="H942" s="206" t="s">
        <v>1</v>
      </c>
      <c r="I942" s="208"/>
      <c r="J942" s="205"/>
      <c r="K942" s="205"/>
      <c r="L942" s="209"/>
      <c r="M942" s="210"/>
      <c r="N942" s="211"/>
      <c r="O942" s="211"/>
      <c r="P942" s="211"/>
      <c r="Q942" s="211"/>
      <c r="R942" s="211"/>
      <c r="S942" s="211"/>
      <c r="T942" s="212"/>
      <c r="AT942" s="213" t="s">
        <v>140</v>
      </c>
      <c r="AU942" s="213" t="s">
        <v>90</v>
      </c>
      <c r="AV942" s="13" t="s">
        <v>88</v>
      </c>
      <c r="AW942" s="13" t="s">
        <v>36</v>
      </c>
      <c r="AX942" s="13" t="s">
        <v>80</v>
      </c>
      <c r="AY942" s="213" t="s">
        <v>129</v>
      </c>
    </row>
    <row r="943" spans="1:65" s="13" customFormat="1" ht="11.25">
      <c r="B943" s="204"/>
      <c r="C943" s="205"/>
      <c r="D943" s="199" t="s">
        <v>140</v>
      </c>
      <c r="E943" s="206" t="s">
        <v>1</v>
      </c>
      <c r="F943" s="207" t="s">
        <v>712</v>
      </c>
      <c r="G943" s="205"/>
      <c r="H943" s="206" t="s">
        <v>1</v>
      </c>
      <c r="I943" s="208"/>
      <c r="J943" s="205"/>
      <c r="K943" s="205"/>
      <c r="L943" s="209"/>
      <c r="M943" s="210"/>
      <c r="N943" s="211"/>
      <c r="O943" s="211"/>
      <c r="P943" s="211"/>
      <c r="Q943" s="211"/>
      <c r="R943" s="211"/>
      <c r="S943" s="211"/>
      <c r="T943" s="212"/>
      <c r="AT943" s="213" t="s">
        <v>140</v>
      </c>
      <c r="AU943" s="213" t="s">
        <v>90</v>
      </c>
      <c r="AV943" s="13" t="s">
        <v>88</v>
      </c>
      <c r="AW943" s="13" t="s">
        <v>36</v>
      </c>
      <c r="AX943" s="13" t="s">
        <v>80</v>
      </c>
      <c r="AY943" s="213" t="s">
        <v>129</v>
      </c>
    </row>
    <row r="944" spans="1:65" s="14" customFormat="1" ht="11.25">
      <c r="B944" s="214"/>
      <c r="C944" s="215"/>
      <c r="D944" s="199" t="s">
        <v>140</v>
      </c>
      <c r="E944" s="216" t="s">
        <v>1</v>
      </c>
      <c r="F944" s="217" t="s">
        <v>150</v>
      </c>
      <c r="G944" s="215"/>
      <c r="H944" s="218">
        <v>3</v>
      </c>
      <c r="I944" s="219"/>
      <c r="J944" s="215"/>
      <c r="K944" s="215"/>
      <c r="L944" s="220"/>
      <c r="M944" s="221"/>
      <c r="N944" s="222"/>
      <c r="O944" s="222"/>
      <c r="P944" s="222"/>
      <c r="Q944" s="222"/>
      <c r="R944" s="222"/>
      <c r="S944" s="222"/>
      <c r="T944" s="223"/>
      <c r="AT944" s="224" t="s">
        <v>140</v>
      </c>
      <c r="AU944" s="224" t="s">
        <v>90</v>
      </c>
      <c r="AV944" s="14" t="s">
        <v>90</v>
      </c>
      <c r="AW944" s="14" t="s">
        <v>36</v>
      </c>
      <c r="AX944" s="14" t="s">
        <v>88</v>
      </c>
      <c r="AY944" s="224" t="s">
        <v>129</v>
      </c>
    </row>
    <row r="945" spans="1:65" s="2" customFormat="1" ht="16.5" customHeight="1">
      <c r="A945" s="34"/>
      <c r="B945" s="35"/>
      <c r="C945" s="186" t="s">
        <v>713</v>
      </c>
      <c r="D945" s="186" t="s">
        <v>131</v>
      </c>
      <c r="E945" s="187" t="s">
        <v>714</v>
      </c>
      <c r="F945" s="188" t="s">
        <v>715</v>
      </c>
      <c r="G945" s="189" t="s">
        <v>238</v>
      </c>
      <c r="H945" s="190">
        <v>3</v>
      </c>
      <c r="I945" s="191"/>
      <c r="J945" s="192">
        <f>ROUND(I945*H945,2)</f>
        <v>0</v>
      </c>
      <c r="K945" s="188" t="s">
        <v>135</v>
      </c>
      <c r="L945" s="39"/>
      <c r="M945" s="193" t="s">
        <v>1</v>
      </c>
      <c r="N945" s="194" t="s">
        <v>45</v>
      </c>
      <c r="O945" s="71"/>
      <c r="P945" s="195">
        <f>O945*H945</f>
        <v>0</v>
      </c>
      <c r="Q945" s="195">
        <v>3.6000000000000002E-4</v>
      </c>
      <c r="R945" s="195">
        <f>Q945*H945</f>
        <v>1.08E-3</v>
      </c>
      <c r="S945" s="195">
        <v>0</v>
      </c>
      <c r="T945" s="196">
        <f>S945*H945</f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197" t="s">
        <v>136</v>
      </c>
      <c r="AT945" s="197" t="s">
        <v>131</v>
      </c>
      <c r="AU945" s="197" t="s">
        <v>90</v>
      </c>
      <c r="AY945" s="17" t="s">
        <v>129</v>
      </c>
      <c r="BE945" s="198">
        <f>IF(N945="základní",J945,0)</f>
        <v>0</v>
      </c>
      <c r="BF945" s="198">
        <f>IF(N945="snížená",J945,0)</f>
        <v>0</v>
      </c>
      <c r="BG945" s="198">
        <f>IF(N945="zákl. přenesená",J945,0)</f>
        <v>0</v>
      </c>
      <c r="BH945" s="198">
        <f>IF(N945="sníž. přenesená",J945,0)</f>
        <v>0</v>
      </c>
      <c r="BI945" s="198">
        <f>IF(N945="nulová",J945,0)</f>
        <v>0</v>
      </c>
      <c r="BJ945" s="17" t="s">
        <v>88</v>
      </c>
      <c r="BK945" s="198">
        <f>ROUND(I945*H945,2)</f>
        <v>0</v>
      </c>
      <c r="BL945" s="17" t="s">
        <v>136</v>
      </c>
      <c r="BM945" s="197" t="s">
        <v>716</v>
      </c>
    </row>
    <row r="946" spans="1:65" s="2" customFormat="1" ht="11.25">
      <c r="A946" s="34"/>
      <c r="B946" s="35"/>
      <c r="C946" s="36"/>
      <c r="D946" s="199" t="s">
        <v>138</v>
      </c>
      <c r="E946" s="36"/>
      <c r="F946" s="200" t="s">
        <v>715</v>
      </c>
      <c r="G946" s="36"/>
      <c r="H946" s="36"/>
      <c r="I946" s="201"/>
      <c r="J946" s="36"/>
      <c r="K946" s="36"/>
      <c r="L946" s="39"/>
      <c r="M946" s="202"/>
      <c r="N946" s="203"/>
      <c r="O946" s="71"/>
      <c r="P946" s="71"/>
      <c r="Q946" s="71"/>
      <c r="R946" s="71"/>
      <c r="S946" s="71"/>
      <c r="T946" s="72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T946" s="17" t="s">
        <v>138</v>
      </c>
      <c r="AU946" s="17" t="s">
        <v>90</v>
      </c>
    </row>
    <row r="947" spans="1:65" s="13" customFormat="1" ht="11.25">
      <c r="B947" s="204"/>
      <c r="C947" s="205"/>
      <c r="D947" s="199" t="s">
        <v>140</v>
      </c>
      <c r="E947" s="206" t="s">
        <v>1</v>
      </c>
      <c r="F947" s="207" t="s">
        <v>449</v>
      </c>
      <c r="G947" s="205"/>
      <c r="H947" s="206" t="s">
        <v>1</v>
      </c>
      <c r="I947" s="208"/>
      <c r="J947" s="205"/>
      <c r="K947" s="205"/>
      <c r="L947" s="209"/>
      <c r="M947" s="210"/>
      <c r="N947" s="211"/>
      <c r="O947" s="211"/>
      <c r="P947" s="211"/>
      <c r="Q947" s="211"/>
      <c r="R947" s="211"/>
      <c r="S947" s="211"/>
      <c r="T947" s="212"/>
      <c r="AT947" s="213" t="s">
        <v>140</v>
      </c>
      <c r="AU947" s="213" t="s">
        <v>90</v>
      </c>
      <c r="AV947" s="13" t="s">
        <v>88</v>
      </c>
      <c r="AW947" s="13" t="s">
        <v>36</v>
      </c>
      <c r="AX947" s="13" t="s">
        <v>80</v>
      </c>
      <c r="AY947" s="213" t="s">
        <v>129</v>
      </c>
    </row>
    <row r="948" spans="1:65" s="13" customFormat="1" ht="11.25">
      <c r="B948" s="204"/>
      <c r="C948" s="205"/>
      <c r="D948" s="199" t="s">
        <v>140</v>
      </c>
      <c r="E948" s="206" t="s">
        <v>1</v>
      </c>
      <c r="F948" s="207" t="s">
        <v>280</v>
      </c>
      <c r="G948" s="205"/>
      <c r="H948" s="206" t="s">
        <v>1</v>
      </c>
      <c r="I948" s="208"/>
      <c r="J948" s="205"/>
      <c r="K948" s="205"/>
      <c r="L948" s="209"/>
      <c r="M948" s="210"/>
      <c r="N948" s="211"/>
      <c r="O948" s="211"/>
      <c r="P948" s="211"/>
      <c r="Q948" s="211"/>
      <c r="R948" s="211"/>
      <c r="S948" s="211"/>
      <c r="T948" s="212"/>
      <c r="AT948" s="213" t="s">
        <v>140</v>
      </c>
      <c r="AU948" s="213" t="s">
        <v>90</v>
      </c>
      <c r="AV948" s="13" t="s">
        <v>88</v>
      </c>
      <c r="AW948" s="13" t="s">
        <v>36</v>
      </c>
      <c r="AX948" s="13" t="s">
        <v>80</v>
      </c>
      <c r="AY948" s="213" t="s">
        <v>129</v>
      </c>
    </row>
    <row r="949" spans="1:65" s="14" customFormat="1" ht="11.25">
      <c r="B949" s="214"/>
      <c r="C949" s="215"/>
      <c r="D949" s="199" t="s">
        <v>140</v>
      </c>
      <c r="E949" s="216" t="s">
        <v>1</v>
      </c>
      <c r="F949" s="217" t="s">
        <v>150</v>
      </c>
      <c r="G949" s="215"/>
      <c r="H949" s="218">
        <v>3</v>
      </c>
      <c r="I949" s="219"/>
      <c r="J949" s="215"/>
      <c r="K949" s="215"/>
      <c r="L949" s="220"/>
      <c r="M949" s="221"/>
      <c r="N949" s="222"/>
      <c r="O949" s="222"/>
      <c r="P949" s="222"/>
      <c r="Q949" s="222"/>
      <c r="R949" s="222"/>
      <c r="S949" s="222"/>
      <c r="T949" s="223"/>
      <c r="AT949" s="224" t="s">
        <v>140</v>
      </c>
      <c r="AU949" s="224" t="s">
        <v>90</v>
      </c>
      <c r="AV949" s="14" t="s">
        <v>90</v>
      </c>
      <c r="AW949" s="14" t="s">
        <v>36</v>
      </c>
      <c r="AX949" s="14" t="s">
        <v>80</v>
      </c>
      <c r="AY949" s="224" t="s">
        <v>129</v>
      </c>
    </row>
    <row r="950" spans="1:65" s="15" customFormat="1" ht="11.25">
      <c r="B950" s="225"/>
      <c r="C950" s="226"/>
      <c r="D950" s="199" t="s">
        <v>140</v>
      </c>
      <c r="E950" s="227" t="s">
        <v>1</v>
      </c>
      <c r="F950" s="228" t="s">
        <v>144</v>
      </c>
      <c r="G950" s="226"/>
      <c r="H950" s="229">
        <v>3</v>
      </c>
      <c r="I950" s="230"/>
      <c r="J950" s="226"/>
      <c r="K950" s="226"/>
      <c r="L950" s="231"/>
      <c r="M950" s="232"/>
      <c r="N950" s="233"/>
      <c r="O950" s="233"/>
      <c r="P950" s="233"/>
      <c r="Q950" s="233"/>
      <c r="R950" s="233"/>
      <c r="S950" s="233"/>
      <c r="T950" s="234"/>
      <c r="AT950" s="235" t="s">
        <v>140</v>
      </c>
      <c r="AU950" s="235" t="s">
        <v>90</v>
      </c>
      <c r="AV950" s="15" t="s">
        <v>136</v>
      </c>
      <c r="AW950" s="15" t="s">
        <v>36</v>
      </c>
      <c r="AX950" s="15" t="s">
        <v>88</v>
      </c>
      <c r="AY950" s="235" t="s">
        <v>129</v>
      </c>
    </row>
    <row r="951" spans="1:65" s="2" customFormat="1" ht="24">
      <c r="A951" s="34"/>
      <c r="B951" s="35"/>
      <c r="C951" s="236" t="s">
        <v>717</v>
      </c>
      <c r="D951" s="236" t="s">
        <v>332</v>
      </c>
      <c r="E951" s="237" t="s">
        <v>718</v>
      </c>
      <c r="F951" s="238" t="s">
        <v>719</v>
      </c>
      <c r="G951" s="239" t="s">
        <v>238</v>
      </c>
      <c r="H951" s="240">
        <v>3</v>
      </c>
      <c r="I951" s="241"/>
      <c r="J951" s="242">
        <f>ROUND(I951*H951,2)</f>
        <v>0</v>
      </c>
      <c r="K951" s="238" t="s">
        <v>1</v>
      </c>
      <c r="L951" s="243"/>
      <c r="M951" s="244" t="s">
        <v>1</v>
      </c>
      <c r="N951" s="245" t="s">
        <v>45</v>
      </c>
      <c r="O951" s="71"/>
      <c r="P951" s="195">
        <f>O951*H951</f>
        <v>0</v>
      </c>
      <c r="Q951" s="195">
        <v>3.7999999999999999E-2</v>
      </c>
      <c r="R951" s="195">
        <f>Q951*H951</f>
        <v>0.11399999999999999</v>
      </c>
      <c r="S951" s="195">
        <v>0</v>
      </c>
      <c r="T951" s="196">
        <f>S951*H951</f>
        <v>0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97" t="s">
        <v>192</v>
      </c>
      <c r="AT951" s="197" t="s">
        <v>332</v>
      </c>
      <c r="AU951" s="197" t="s">
        <v>90</v>
      </c>
      <c r="AY951" s="17" t="s">
        <v>129</v>
      </c>
      <c r="BE951" s="198">
        <f>IF(N951="základní",J951,0)</f>
        <v>0</v>
      </c>
      <c r="BF951" s="198">
        <f>IF(N951="snížená",J951,0)</f>
        <v>0</v>
      </c>
      <c r="BG951" s="198">
        <f>IF(N951="zákl. přenesená",J951,0)</f>
        <v>0</v>
      </c>
      <c r="BH951" s="198">
        <f>IF(N951="sníž. přenesená",J951,0)</f>
        <v>0</v>
      </c>
      <c r="BI951" s="198">
        <f>IF(N951="nulová",J951,0)</f>
        <v>0</v>
      </c>
      <c r="BJ951" s="17" t="s">
        <v>88</v>
      </c>
      <c r="BK951" s="198">
        <f>ROUND(I951*H951,2)</f>
        <v>0</v>
      </c>
      <c r="BL951" s="17" t="s">
        <v>136</v>
      </c>
      <c r="BM951" s="197" t="s">
        <v>720</v>
      </c>
    </row>
    <row r="952" spans="1:65" s="2" customFormat="1" ht="11.25">
      <c r="A952" s="34"/>
      <c r="B952" s="35"/>
      <c r="C952" s="36"/>
      <c r="D952" s="199" t="s">
        <v>138</v>
      </c>
      <c r="E952" s="36"/>
      <c r="F952" s="200" t="s">
        <v>719</v>
      </c>
      <c r="G952" s="36"/>
      <c r="H952" s="36"/>
      <c r="I952" s="201"/>
      <c r="J952" s="36"/>
      <c r="K952" s="36"/>
      <c r="L952" s="39"/>
      <c r="M952" s="202"/>
      <c r="N952" s="203"/>
      <c r="O952" s="71"/>
      <c r="P952" s="71"/>
      <c r="Q952" s="71"/>
      <c r="R952" s="71"/>
      <c r="S952" s="71"/>
      <c r="T952" s="72"/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T952" s="17" t="s">
        <v>138</v>
      </c>
      <c r="AU952" s="17" t="s">
        <v>90</v>
      </c>
    </row>
    <row r="953" spans="1:65" s="13" customFormat="1" ht="11.25">
      <c r="B953" s="204"/>
      <c r="C953" s="205"/>
      <c r="D953" s="199" t="s">
        <v>140</v>
      </c>
      <c r="E953" s="206" t="s">
        <v>1</v>
      </c>
      <c r="F953" s="207" t="s">
        <v>449</v>
      </c>
      <c r="G953" s="205"/>
      <c r="H953" s="206" t="s">
        <v>1</v>
      </c>
      <c r="I953" s="208"/>
      <c r="J953" s="205"/>
      <c r="K953" s="205"/>
      <c r="L953" s="209"/>
      <c r="M953" s="210"/>
      <c r="N953" s="211"/>
      <c r="O953" s="211"/>
      <c r="P953" s="211"/>
      <c r="Q953" s="211"/>
      <c r="R953" s="211"/>
      <c r="S953" s="211"/>
      <c r="T953" s="212"/>
      <c r="AT953" s="213" t="s">
        <v>140</v>
      </c>
      <c r="AU953" s="213" t="s">
        <v>90</v>
      </c>
      <c r="AV953" s="13" t="s">
        <v>88</v>
      </c>
      <c r="AW953" s="13" t="s">
        <v>36</v>
      </c>
      <c r="AX953" s="13" t="s">
        <v>80</v>
      </c>
      <c r="AY953" s="213" t="s">
        <v>129</v>
      </c>
    </row>
    <row r="954" spans="1:65" s="13" customFormat="1" ht="11.25">
      <c r="B954" s="204"/>
      <c r="C954" s="205"/>
      <c r="D954" s="199" t="s">
        <v>140</v>
      </c>
      <c r="E954" s="206" t="s">
        <v>1</v>
      </c>
      <c r="F954" s="207" t="s">
        <v>280</v>
      </c>
      <c r="G954" s="205"/>
      <c r="H954" s="206" t="s">
        <v>1</v>
      </c>
      <c r="I954" s="208"/>
      <c r="J954" s="205"/>
      <c r="K954" s="205"/>
      <c r="L954" s="209"/>
      <c r="M954" s="210"/>
      <c r="N954" s="211"/>
      <c r="O954" s="211"/>
      <c r="P954" s="211"/>
      <c r="Q954" s="211"/>
      <c r="R954" s="211"/>
      <c r="S954" s="211"/>
      <c r="T954" s="212"/>
      <c r="AT954" s="213" t="s">
        <v>140</v>
      </c>
      <c r="AU954" s="213" t="s">
        <v>90</v>
      </c>
      <c r="AV954" s="13" t="s">
        <v>88</v>
      </c>
      <c r="AW954" s="13" t="s">
        <v>36</v>
      </c>
      <c r="AX954" s="13" t="s">
        <v>80</v>
      </c>
      <c r="AY954" s="213" t="s">
        <v>129</v>
      </c>
    </row>
    <row r="955" spans="1:65" s="14" customFormat="1" ht="11.25">
      <c r="B955" s="214"/>
      <c r="C955" s="215"/>
      <c r="D955" s="199" t="s">
        <v>140</v>
      </c>
      <c r="E955" s="216" t="s">
        <v>1</v>
      </c>
      <c r="F955" s="217" t="s">
        <v>150</v>
      </c>
      <c r="G955" s="215"/>
      <c r="H955" s="218">
        <v>3</v>
      </c>
      <c r="I955" s="219"/>
      <c r="J955" s="215"/>
      <c r="K955" s="215"/>
      <c r="L955" s="220"/>
      <c r="M955" s="221"/>
      <c r="N955" s="222"/>
      <c r="O955" s="222"/>
      <c r="P955" s="222"/>
      <c r="Q955" s="222"/>
      <c r="R955" s="222"/>
      <c r="S955" s="222"/>
      <c r="T955" s="223"/>
      <c r="AT955" s="224" t="s">
        <v>140</v>
      </c>
      <c r="AU955" s="224" t="s">
        <v>90</v>
      </c>
      <c r="AV955" s="14" t="s">
        <v>90</v>
      </c>
      <c r="AW955" s="14" t="s">
        <v>36</v>
      </c>
      <c r="AX955" s="14" t="s">
        <v>80</v>
      </c>
      <c r="AY955" s="224" t="s">
        <v>129</v>
      </c>
    </row>
    <row r="956" spans="1:65" s="15" customFormat="1" ht="11.25">
      <c r="B956" s="225"/>
      <c r="C956" s="226"/>
      <c r="D956" s="199" t="s">
        <v>140</v>
      </c>
      <c r="E956" s="227" t="s">
        <v>1</v>
      </c>
      <c r="F956" s="228" t="s">
        <v>144</v>
      </c>
      <c r="G956" s="226"/>
      <c r="H956" s="229">
        <v>3</v>
      </c>
      <c r="I956" s="230"/>
      <c r="J956" s="226"/>
      <c r="K956" s="226"/>
      <c r="L956" s="231"/>
      <c r="M956" s="232"/>
      <c r="N956" s="233"/>
      <c r="O956" s="233"/>
      <c r="P956" s="233"/>
      <c r="Q956" s="233"/>
      <c r="R956" s="233"/>
      <c r="S956" s="233"/>
      <c r="T956" s="234"/>
      <c r="AT956" s="235" t="s">
        <v>140</v>
      </c>
      <c r="AU956" s="235" t="s">
        <v>90</v>
      </c>
      <c r="AV956" s="15" t="s">
        <v>136</v>
      </c>
      <c r="AW956" s="15" t="s">
        <v>36</v>
      </c>
      <c r="AX956" s="15" t="s">
        <v>88</v>
      </c>
      <c r="AY956" s="235" t="s">
        <v>129</v>
      </c>
    </row>
    <row r="957" spans="1:65" s="2" customFormat="1" ht="24.2" customHeight="1">
      <c r="A957" s="34"/>
      <c r="B957" s="35"/>
      <c r="C957" s="236" t="s">
        <v>721</v>
      </c>
      <c r="D957" s="236" t="s">
        <v>332</v>
      </c>
      <c r="E957" s="237" t="s">
        <v>722</v>
      </c>
      <c r="F957" s="238" t="s">
        <v>723</v>
      </c>
      <c r="G957" s="239" t="s">
        <v>701</v>
      </c>
      <c r="H957" s="240">
        <v>3</v>
      </c>
      <c r="I957" s="241"/>
      <c r="J957" s="242">
        <f>ROUND(I957*H957,2)</f>
        <v>0</v>
      </c>
      <c r="K957" s="238" t="s">
        <v>1</v>
      </c>
      <c r="L957" s="243"/>
      <c r="M957" s="244" t="s">
        <v>1</v>
      </c>
      <c r="N957" s="245" t="s">
        <v>45</v>
      </c>
      <c r="O957" s="71"/>
      <c r="P957" s="195">
        <f>O957*H957</f>
        <v>0</v>
      </c>
      <c r="Q957" s="195">
        <v>5.0000000000000001E-4</v>
      </c>
      <c r="R957" s="195">
        <f>Q957*H957</f>
        <v>1.5E-3</v>
      </c>
      <c r="S957" s="195">
        <v>0</v>
      </c>
      <c r="T957" s="196">
        <f>S957*H957</f>
        <v>0</v>
      </c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R957" s="197" t="s">
        <v>192</v>
      </c>
      <c r="AT957" s="197" t="s">
        <v>332</v>
      </c>
      <c r="AU957" s="197" t="s">
        <v>90</v>
      </c>
      <c r="AY957" s="17" t="s">
        <v>129</v>
      </c>
      <c r="BE957" s="198">
        <f>IF(N957="základní",J957,0)</f>
        <v>0</v>
      </c>
      <c r="BF957" s="198">
        <f>IF(N957="snížená",J957,0)</f>
        <v>0</v>
      </c>
      <c r="BG957" s="198">
        <f>IF(N957="zákl. přenesená",J957,0)</f>
        <v>0</v>
      </c>
      <c r="BH957" s="198">
        <f>IF(N957="sníž. přenesená",J957,0)</f>
        <v>0</v>
      </c>
      <c r="BI957" s="198">
        <f>IF(N957="nulová",J957,0)</f>
        <v>0</v>
      </c>
      <c r="BJ957" s="17" t="s">
        <v>88</v>
      </c>
      <c r="BK957" s="198">
        <f>ROUND(I957*H957,2)</f>
        <v>0</v>
      </c>
      <c r="BL957" s="17" t="s">
        <v>136</v>
      </c>
      <c r="BM957" s="197" t="s">
        <v>724</v>
      </c>
    </row>
    <row r="958" spans="1:65" s="2" customFormat="1" ht="11.25">
      <c r="A958" s="34"/>
      <c r="B958" s="35"/>
      <c r="C958" s="36"/>
      <c r="D958" s="199" t="s">
        <v>138</v>
      </c>
      <c r="E958" s="36"/>
      <c r="F958" s="200" t="s">
        <v>723</v>
      </c>
      <c r="G958" s="36"/>
      <c r="H958" s="36"/>
      <c r="I958" s="201"/>
      <c r="J958" s="36"/>
      <c r="K958" s="36"/>
      <c r="L958" s="39"/>
      <c r="M958" s="202"/>
      <c r="N958" s="203"/>
      <c r="O958" s="71"/>
      <c r="P958" s="71"/>
      <c r="Q958" s="71"/>
      <c r="R958" s="71"/>
      <c r="S958" s="71"/>
      <c r="T958" s="72"/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T958" s="17" t="s">
        <v>138</v>
      </c>
      <c r="AU958" s="17" t="s">
        <v>90</v>
      </c>
    </row>
    <row r="959" spans="1:65" s="13" customFormat="1" ht="11.25">
      <c r="B959" s="204"/>
      <c r="C959" s="205"/>
      <c r="D959" s="199" t="s">
        <v>140</v>
      </c>
      <c r="E959" s="206" t="s">
        <v>1</v>
      </c>
      <c r="F959" s="207" t="s">
        <v>629</v>
      </c>
      <c r="G959" s="205"/>
      <c r="H959" s="206" t="s">
        <v>1</v>
      </c>
      <c r="I959" s="208"/>
      <c r="J959" s="205"/>
      <c r="K959" s="205"/>
      <c r="L959" s="209"/>
      <c r="M959" s="210"/>
      <c r="N959" s="211"/>
      <c r="O959" s="211"/>
      <c r="P959" s="211"/>
      <c r="Q959" s="211"/>
      <c r="R959" s="211"/>
      <c r="S959" s="211"/>
      <c r="T959" s="212"/>
      <c r="AT959" s="213" t="s">
        <v>140</v>
      </c>
      <c r="AU959" s="213" t="s">
        <v>90</v>
      </c>
      <c r="AV959" s="13" t="s">
        <v>88</v>
      </c>
      <c r="AW959" s="13" t="s">
        <v>36</v>
      </c>
      <c r="AX959" s="13" t="s">
        <v>80</v>
      </c>
      <c r="AY959" s="213" t="s">
        <v>129</v>
      </c>
    </row>
    <row r="960" spans="1:65" s="13" customFormat="1" ht="11.25">
      <c r="B960" s="204"/>
      <c r="C960" s="205"/>
      <c r="D960" s="199" t="s">
        <v>140</v>
      </c>
      <c r="E960" s="206" t="s">
        <v>1</v>
      </c>
      <c r="F960" s="207" t="s">
        <v>280</v>
      </c>
      <c r="G960" s="205"/>
      <c r="H960" s="206" t="s">
        <v>1</v>
      </c>
      <c r="I960" s="208"/>
      <c r="J960" s="205"/>
      <c r="K960" s="205"/>
      <c r="L960" s="209"/>
      <c r="M960" s="210"/>
      <c r="N960" s="211"/>
      <c r="O960" s="211"/>
      <c r="P960" s="211"/>
      <c r="Q960" s="211"/>
      <c r="R960" s="211"/>
      <c r="S960" s="211"/>
      <c r="T960" s="212"/>
      <c r="AT960" s="213" t="s">
        <v>140</v>
      </c>
      <c r="AU960" s="213" t="s">
        <v>90</v>
      </c>
      <c r="AV960" s="13" t="s">
        <v>88</v>
      </c>
      <c r="AW960" s="13" t="s">
        <v>36</v>
      </c>
      <c r="AX960" s="13" t="s">
        <v>80</v>
      </c>
      <c r="AY960" s="213" t="s">
        <v>129</v>
      </c>
    </row>
    <row r="961" spans="1:65" s="14" customFormat="1" ht="11.25">
      <c r="B961" s="214"/>
      <c r="C961" s="215"/>
      <c r="D961" s="199" t="s">
        <v>140</v>
      </c>
      <c r="E961" s="216" t="s">
        <v>1</v>
      </c>
      <c r="F961" s="217" t="s">
        <v>150</v>
      </c>
      <c r="G961" s="215"/>
      <c r="H961" s="218">
        <v>3</v>
      </c>
      <c r="I961" s="219"/>
      <c r="J961" s="215"/>
      <c r="K961" s="215"/>
      <c r="L961" s="220"/>
      <c r="M961" s="221"/>
      <c r="N961" s="222"/>
      <c r="O961" s="222"/>
      <c r="P961" s="222"/>
      <c r="Q961" s="222"/>
      <c r="R961" s="222"/>
      <c r="S961" s="222"/>
      <c r="T961" s="223"/>
      <c r="AT961" s="224" t="s">
        <v>140</v>
      </c>
      <c r="AU961" s="224" t="s">
        <v>90</v>
      </c>
      <c r="AV961" s="14" t="s">
        <v>90</v>
      </c>
      <c r="AW961" s="14" t="s">
        <v>36</v>
      </c>
      <c r="AX961" s="14" t="s">
        <v>80</v>
      </c>
      <c r="AY961" s="224" t="s">
        <v>129</v>
      </c>
    </row>
    <row r="962" spans="1:65" s="15" customFormat="1" ht="11.25">
      <c r="B962" s="225"/>
      <c r="C962" s="226"/>
      <c r="D962" s="199" t="s">
        <v>140</v>
      </c>
      <c r="E962" s="227" t="s">
        <v>1</v>
      </c>
      <c r="F962" s="228" t="s">
        <v>144</v>
      </c>
      <c r="G962" s="226"/>
      <c r="H962" s="229">
        <v>3</v>
      </c>
      <c r="I962" s="230"/>
      <c r="J962" s="226"/>
      <c r="K962" s="226"/>
      <c r="L962" s="231"/>
      <c r="M962" s="232"/>
      <c r="N962" s="233"/>
      <c r="O962" s="233"/>
      <c r="P962" s="233"/>
      <c r="Q962" s="233"/>
      <c r="R962" s="233"/>
      <c r="S962" s="233"/>
      <c r="T962" s="234"/>
      <c r="AT962" s="235" t="s">
        <v>140</v>
      </c>
      <c r="AU962" s="235" t="s">
        <v>90</v>
      </c>
      <c r="AV962" s="15" t="s">
        <v>136</v>
      </c>
      <c r="AW962" s="15" t="s">
        <v>36</v>
      </c>
      <c r="AX962" s="15" t="s">
        <v>88</v>
      </c>
      <c r="AY962" s="235" t="s">
        <v>129</v>
      </c>
    </row>
    <row r="963" spans="1:65" s="2" customFormat="1" ht="16.5" customHeight="1">
      <c r="A963" s="34"/>
      <c r="B963" s="35"/>
      <c r="C963" s="186" t="s">
        <v>725</v>
      </c>
      <c r="D963" s="186" t="s">
        <v>131</v>
      </c>
      <c r="E963" s="187" t="s">
        <v>726</v>
      </c>
      <c r="F963" s="188" t="s">
        <v>727</v>
      </c>
      <c r="G963" s="189" t="s">
        <v>238</v>
      </c>
      <c r="H963" s="190">
        <v>1</v>
      </c>
      <c r="I963" s="191"/>
      <c r="J963" s="192">
        <f>ROUND(I963*H963,2)</f>
        <v>0</v>
      </c>
      <c r="K963" s="188" t="s">
        <v>135</v>
      </c>
      <c r="L963" s="39"/>
      <c r="M963" s="193" t="s">
        <v>1</v>
      </c>
      <c r="N963" s="194" t="s">
        <v>45</v>
      </c>
      <c r="O963" s="71"/>
      <c r="P963" s="195">
        <f>O963*H963</f>
        <v>0</v>
      </c>
      <c r="Q963" s="195">
        <v>3.6000000000000002E-4</v>
      </c>
      <c r="R963" s="195">
        <f>Q963*H963</f>
        <v>3.6000000000000002E-4</v>
      </c>
      <c r="S963" s="195">
        <v>0</v>
      </c>
      <c r="T963" s="196">
        <f>S963*H963</f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7" t="s">
        <v>136</v>
      </c>
      <c r="AT963" s="197" t="s">
        <v>131</v>
      </c>
      <c r="AU963" s="197" t="s">
        <v>90</v>
      </c>
      <c r="AY963" s="17" t="s">
        <v>129</v>
      </c>
      <c r="BE963" s="198">
        <f>IF(N963="základní",J963,0)</f>
        <v>0</v>
      </c>
      <c r="BF963" s="198">
        <f>IF(N963="snížená",J963,0)</f>
        <v>0</v>
      </c>
      <c r="BG963" s="198">
        <f>IF(N963="zákl. přenesená",J963,0)</f>
        <v>0</v>
      </c>
      <c r="BH963" s="198">
        <f>IF(N963="sníž. přenesená",J963,0)</f>
        <v>0</v>
      </c>
      <c r="BI963" s="198">
        <f>IF(N963="nulová",J963,0)</f>
        <v>0</v>
      </c>
      <c r="BJ963" s="17" t="s">
        <v>88</v>
      </c>
      <c r="BK963" s="198">
        <f>ROUND(I963*H963,2)</f>
        <v>0</v>
      </c>
      <c r="BL963" s="17" t="s">
        <v>136</v>
      </c>
      <c r="BM963" s="197" t="s">
        <v>728</v>
      </c>
    </row>
    <row r="964" spans="1:65" s="2" customFormat="1" ht="19.5">
      <c r="A964" s="34"/>
      <c r="B964" s="35"/>
      <c r="C964" s="36"/>
      <c r="D964" s="199" t="s">
        <v>138</v>
      </c>
      <c r="E964" s="36"/>
      <c r="F964" s="200" t="s">
        <v>729</v>
      </c>
      <c r="G964" s="36"/>
      <c r="H964" s="36"/>
      <c r="I964" s="201"/>
      <c r="J964" s="36"/>
      <c r="K964" s="36"/>
      <c r="L964" s="39"/>
      <c r="M964" s="202"/>
      <c r="N964" s="203"/>
      <c r="O964" s="71"/>
      <c r="P964" s="71"/>
      <c r="Q964" s="71"/>
      <c r="R964" s="71"/>
      <c r="S964" s="71"/>
      <c r="T964" s="72"/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T964" s="17" t="s">
        <v>138</v>
      </c>
      <c r="AU964" s="17" t="s">
        <v>90</v>
      </c>
    </row>
    <row r="965" spans="1:65" s="13" customFormat="1" ht="11.25">
      <c r="B965" s="204"/>
      <c r="C965" s="205"/>
      <c r="D965" s="199" t="s">
        <v>140</v>
      </c>
      <c r="E965" s="206" t="s">
        <v>1</v>
      </c>
      <c r="F965" s="207" t="s">
        <v>629</v>
      </c>
      <c r="G965" s="205"/>
      <c r="H965" s="206" t="s">
        <v>1</v>
      </c>
      <c r="I965" s="208"/>
      <c r="J965" s="205"/>
      <c r="K965" s="205"/>
      <c r="L965" s="209"/>
      <c r="M965" s="210"/>
      <c r="N965" s="211"/>
      <c r="O965" s="211"/>
      <c r="P965" s="211"/>
      <c r="Q965" s="211"/>
      <c r="R965" s="211"/>
      <c r="S965" s="211"/>
      <c r="T965" s="212"/>
      <c r="AT965" s="213" t="s">
        <v>140</v>
      </c>
      <c r="AU965" s="213" t="s">
        <v>90</v>
      </c>
      <c r="AV965" s="13" t="s">
        <v>88</v>
      </c>
      <c r="AW965" s="13" t="s">
        <v>36</v>
      </c>
      <c r="AX965" s="13" t="s">
        <v>80</v>
      </c>
      <c r="AY965" s="213" t="s">
        <v>129</v>
      </c>
    </row>
    <row r="966" spans="1:65" s="13" customFormat="1" ht="11.25">
      <c r="B966" s="204"/>
      <c r="C966" s="205"/>
      <c r="D966" s="199" t="s">
        <v>140</v>
      </c>
      <c r="E966" s="206" t="s">
        <v>1</v>
      </c>
      <c r="F966" s="207" t="s">
        <v>142</v>
      </c>
      <c r="G966" s="205"/>
      <c r="H966" s="206" t="s">
        <v>1</v>
      </c>
      <c r="I966" s="208"/>
      <c r="J966" s="205"/>
      <c r="K966" s="205"/>
      <c r="L966" s="209"/>
      <c r="M966" s="210"/>
      <c r="N966" s="211"/>
      <c r="O966" s="211"/>
      <c r="P966" s="211"/>
      <c r="Q966" s="211"/>
      <c r="R966" s="211"/>
      <c r="S966" s="211"/>
      <c r="T966" s="212"/>
      <c r="AT966" s="213" t="s">
        <v>140</v>
      </c>
      <c r="AU966" s="213" t="s">
        <v>90</v>
      </c>
      <c r="AV966" s="13" t="s">
        <v>88</v>
      </c>
      <c r="AW966" s="13" t="s">
        <v>36</v>
      </c>
      <c r="AX966" s="13" t="s">
        <v>80</v>
      </c>
      <c r="AY966" s="213" t="s">
        <v>129</v>
      </c>
    </row>
    <row r="967" spans="1:65" s="14" customFormat="1" ht="11.25">
      <c r="B967" s="214"/>
      <c r="C967" s="215"/>
      <c r="D967" s="199" t="s">
        <v>140</v>
      </c>
      <c r="E967" s="216" t="s">
        <v>1</v>
      </c>
      <c r="F967" s="217" t="s">
        <v>88</v>
      </c>
      <c r="G967" s="215"/>
      <c r="H967" s="218">
        <v>1</v>
      </c>
      <c r="I967" s="219"/>
      <c r="J967" s="215"/>
      <c r="K967" s="215"/>
      <c r="L967" s="220"/>
      <c r="M967" s="221"/>
      <c r="N967" s="222"/>
      <c r="O967" s="222"/>
      <c r="P967" s="222"/>
      <c r="Q967" s="222"/>
      <c r="R967" s="222"/>
      <c r="S967" s="222"/>
      <c r="T967" s="223"/>
      <c r="AT967" s="224" t="s">
        <v>140</v>
      </c>
      <c r="AU967" s="224" t="s">
        <v>90</v>
      </c>
      <c r="AV967" s="14" t="s">
        <v>90</v>
      </c>
      <c r="AW967" s="14" t="s">
        <v>36</v>
      </c>
      <c r="AX967" s="14" t="s">
        <v>80</v>
      </c>
      <c r="AY967" s="224" t="s">
        <v>129</v>
      </c>
    </row>
    <row r="968" spans="1:65" s="15" customFormat="1" ht="11.25">
      <c r="B968" s="225"/>
      <c r="C968" s="226"/>
      <c r="D968" s="199" t="s">
        <v>140</v>
      </c>
      <c r="E968" s="227" t="s">
        <v>1</v>
      </c>
      <c r="F968" s="228" t="s">
        <v>144</v>
      </c>
      <c r="G968" s="226"/>
      <c r="H968" s="229">
        <v>1</v>
      </c>
      <c r="I968" s="230"/>
      <c r="J968" s="226"/>
      <c r="K968" s="226"/>
      <c r="L968" s="231"/>
      <c r="M968" s="232"/>
      <c r="N968" s="233"/>
      <c r="O968" s="233"/>
      <c r="P968" s="233"/>
      <c r="Q968" s="233"/>
      <c r="R968" s="233"/>
      <c r="S968" s="233"/>
      <c r="T968" s="234"/>
      <c r="AT968" s="235" t="s">
        <v>140</v>
      </c>
      <c r="AU968" s="235" t="s">
        <v>90</v>
      </c>
      <c r="AV968" s="15" t="s">
        <v>136</v>
      </c>
      <c r="AW968" s="15" t="s">
        <v>36</v>
      </c>
      <c r="AX968" s="15" t="s">
        <v>88</v>
      </c>
      <c r="AY968" s="235" t="s">
        <v>129</v>
      </c>
    </row>
    <row r="969" spans="1:65" s="2" customFormat="1" ht="24">
      <c r="A969" s="34"/>
      <c r="B969" s="35"/>
      <c r="C969" s="236" t="s">
        <v>730</v>
      </c>
      <c r="D969" s="236" t="s">
        <v>332</v>
      </c>
      <c r="E969" s="237" t="s">
        <v>731</v>
      </c>
      <c r="F969" s="238" t="s">
        <v>732</v>
      </c>
      <c r="G969" s="239" t="s">
        <v>238</v>
      </c>
      <c r="H969" s="240">
        <v>1</v>
      </c>
      <c r="I969" s="241"/>
      <c r="J969" s="242">
        <f>ROUND(I969*H969,2)</f>
        <v>0</v>
      </c>
      <c r="K969" s="238" t="s">
        <v>1</v>
      </c>
      <c r="L969" s="243"/>
      <c r="M969" s="244" t="s">
        <v>1</v>
      </c>
      <c r="N969" s="245" t="s">
        <v>45</v>
      </c>
      <c r="O969" s="71"/>
      <c r="P969" s="195">
        <f>O969*H969</f>
        <v>0</v>
      </c>
      <c r="Q969" s="195">
        <v>4.1000000000000002E-2</v>
      </c>
      <c r="R969" s="195">
        <f>Q969*H969</f>
        <v>4.1000000000000002E-2</v>
      </c>
      <c r="S969" s="195">
        <v>0</v>
      </c>
      <c r="T969" s="196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97" t="s">
        <v>192</v>
      </c>
      <c r="AT969" s="197" t="s">
        <v>332</v>
      </c>
      <c r="AU969" s="197" t="s">
        <v>90</v>
      </c>
      <c r="AY969" s="17" t="s">
        <v>129</v>
      </c>
      <c r="BE969" s="198">
        <f>IF(N969="základní",J969,0)</f>
        <v>0</v>
      </c>
      <c r="BF969" s="198">
        <f>IF(N969="snížená",J969,0)</f>
        <v>0</v>
      </c>
      <c r="BG969" s="198">
        <f>IF(N969="zákl. přenesená",J969,0)</f>
        <v>0</v>
      </c>
      <c r="BH969" s="198">
        <f>IF(N969="sníž. přenesená",J969,0)</f>
        <v>0</v>
      </c>
      <c r="BI969" s="198">
        <f>IF(N969="nulová",J969,0)</f>
        <v>0</v>
      </c>
      <c r="BJ969" s="17" t="s">
        <v>88</v>
      </c>
      <c r="BK969" s="198">
        <f>ROUND(I969*H969,2)</f>
        <v>0</v>
      </c>
      <c r="BL969" s="17" t="s">
        <v>136</v>
      </c>
      <c r="BM969" s="197" t="s">
        <v>733</v>
      </c>
    </row>
    <row r="970" spans="1:65" s="2" customFormat="1" ht="11.25">
      <c r="A970" s="34"/>
      <c r="B970" s="35"/>
      <c r="C970" s="36"/>
      <c r="D970" s="199" t="s">
        <v>138</v>
      </c>
      <c r="E970" s="36"/>
      <c r="F970" s="200" t="s">
        <v>732</v>
      </c>
      <c r="G970" s="36"/>
      <c r="H970" s="36"/>
      <c r="I970" s="201"/>
      <c r="J970" s="36"/>
      <c r="K970" s="36"/>
      <c r="L970" s="39"/>
      <c r="M970" s="202"/>
      <c r="N970" s="203"/>
      <c r="O970" s="71"/>
      <c r="P970" s="71"/>
      <c r="Q970" s="71"/>
      <c r="R970" s="71"/>
      <c r="S970" s="71"/>
      <c r="T970" s="72"/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T970" s="17" t="s">
        <v>138</v>
      </c>
      <c r="AU970" s="17" t="s">
        <v>90</v>
      </c>
    </row>
    <row r="971" spans="1:65" s="13" customFormat="1" ht="11.25">
      <c r="B971" s="204"/>
      <c r="C971" s="205"/>
      <c r="D971" s="199" t="s">
        <v>140</v>
      </c>
      <c r="E971" s="206" t="s">
        <v>1</v>
      </c>
      <c r="F971" s="207" t="s">
        <v>629</v>
      </c>
      <c r="G971" s="205"/>
      <c r="H971" s="206" t="s">
        <v>1</v>
      </c>
      <c r="I971" s="208"/>
      <c r="J971" s="205"/>
      <c r="K971" s="205"/>
      <c r="L971" s="209"/>
      <c r="M971" s="210"/>
      <c r="N971" s="211"/>
      <c r="O971" s="211"/>
      <c r="P971" s="211"/>
      <c r="Q971" s="211"/>
      <c r="R971" s="211"/>
      <c r="S971" s="211"/>
      <c r="T971" s="212"/>
      <c r="AT971" s="213" t="s">
        <v>140</v>
      </c>
      <c r="AU971" s="213" t="s">
        <v>90</v>
      </c>
      <c r="AV971" s="13" t="s">
        <v>88</v>
      </c>
      <c r="AW971" s="13" t="s">
        <v>36</v>
      </c>
      <c r="AX971" s="13" t="s">
        <v>80</v>
      </c>
      <c r="AY971" s="213" t="s">
        <v>129</v>
      </c>
    </row>
    <row r="972" spans="1:65" s="13" customFormat="1" ht="11.25">
      <c r="B972" s="204"/>
      <c r="C972" s="205"/>
      <c r="D972" s="199" t="s">
        <v>140</v>
      </c>
      <c r="E972" s="206" t="s">
        <v>1</v>
      </c>
      <c r="F972" s="207" t="s">
        <v>142</v>
      </c>
      <c r="G972" s="205"/>
      <c r="H972" s="206" t="s">
        <v>1</v>
      </c>
      <c r="I972" s="208"/>
      <c r="J972" s="205"/>
      <c r="K972" s="205"/>
      <c r="L972" s="209"/>
      <c r="M972" s="210"/>
      <c r="N972" s="211"/>
      <c r="O972" s="211"/>
      <c r="P972" s="211"/>
      <c r="Q972" s="211"/>
      <c r="R972" s="211"/>
      <c r="S972" s="211"/>
      <c r="T972" s="212"/>
      <c r="AT972" s="213" t="s">
        <v>140</v>
      </c>
      <c r="AU972" s="213" t="s">
        <v>90</v>
      </c>
      <c r="AV972" s="13" t="s">
        <v>88</v>
      </c>
      <c r="AW972" s="13" t="s">
        <v>36</v>
      </c>
      <c r="AX972" s="13" t="s">
        <v>80</v>
      </c>
      <c r="AY972" s="213" t="s">
        <v>129</v>
      </c>
    </row>
    <row r="973" spans="1:65" s="14" customFormat="1" ht="11.25">
      <c r="B973" s="214"/>
      <c r="C973" s="215"/>
      <c r="D973" s="199" t="s">
        <v>140</v>
      </c>
      <c r="E973" s="216" t="s">
        <v>1</v>
      </c>
      <c r="F973" s="217" t="s">
        <v>88</v>
      </c>
      <c r="G973" s="215"/>
      <c r="H973" s="218">
        <v>1</v>
      </c>
      <c r="I973" s="219"/>
      <c r="J973" s="215"/>
      <c r="K973" s="215"/>
      <c r="L973" s="220"/>
      <c r="M973" s="221"/>
      <c r="N973" s="222"/>
      <c r="O973" s="222"/>
      <c r="P973" s="222"/>
      <c r="Q973" s="222"/>
      <c r="R973" s="222"/>
      <c r="S973" s="222"/>
      <c r="T973" s="223"/>
      <c r="AT973" s="224" t="s">
        <v>140</v>
      </c>
      <c r="AU973" s="224" t="s">
        <v>90</v>
      </c>
      <c r="AV973" s="14" t="s">
        <v>90</v>
      </c>
      <c r="AW973" s="14" t="s">
        <v>36</v>
      </c>
      <c r="AX973" s="14" t="s">
        <v>80</v>
      </c>
      <c r="AY973" s="224" t="s">
        <v>129</v>
      </c>
    </row>
    <row r="974" spans="1:65" s="15" customFormat="1" ht="11.25">
      <c r="B974" s="225"/>
      <c r="C974" s="226"/>
      <c r="D974" s="199" t="s">
        <v>140</v>
      </c>
      <c r="E974" s="227" t="s">
        <v>1</v>
      </c>
      <c r="F974" s="228" t="s">
        <v>144</v>
      </c>
      <c r="G974" s="226"/>
      <c r="H974" s="229">
        <v>1</v>
      </c>
      <c r="I974" s="230"/>
      <c r="J974" s="226"/>
      <c r="K974" s="226"/>
      <c r="L974" s="231"/>
      <c r="M974" s="232"/>
      <c r="N974" s="233"/>
      <c r="O974" s="233"/>
      <c r="P974" s="233"/>
      <c r="Q974" s="233"/>
      <c r="R974" s="233"/>
      <c r="S974" s="233"/>
      <c r="T974" s="234"/>
      <c r="AT974" s="235" t="s">
        <v>140</v>
      </c>
      <c r="AU974" s="235" t="s">
        <v>90</v>
      </c>
      <c r="AV974" s="15" t="s">
        <v>136</v>
      </c>
      <c r="AW974" s="15" t="s">
        <v>36</v>
      </c>
      <c r="AX974" s="15" t="s">
        <v>88</v>
      </c>
      <c r="AY974" s="235" t="s">
        <v>129</v>
      </c>
    </row>
    <row r="975" spans="1:65" s="2" customFormat="1" ht="24.2" customHeight="1">
      <c r="A975" s="34"/>
      <c r="B975" s="35"/>
      <c r="C975" s="236" t="s">
        <v>734</v>
      </c>
      <c r="D975" s="236" t="s">
        <v>332</v>
      </c>
      <c r="E975" s="237" t="s">
        <v>735</v>
      </c>
      <c r="F975" s="238" t="s">
        <v>736</v>
      </c>
      <c r="G975" s="239" t="s">
        <v>701</v>
      </c>
      <c r="H975" s="240">
        <v>1</v>
      </c>
      <c r="I975" s="241"/>
      <c r="J975" s="242">
        <f>ROUND(I975*H975,2)</f>
        <v>0</v>
      </c>
      <c r="K975" s="238" t="s">
        <v>1</v>
      </c>
      <c r="L975" s="243"/>
      <c r="M975" s="244" t="s">
        <v>1</v>
      </c>
      <c r="N975" s="245" t="s">
        <v>45</v>
      </c>
      <c r="O975" s="71"/>
      <c r="P975" s="195">
        <f>O975*H975</f>
        <v>0</v>
      </c>
      <c r="Q975" s="195">
        <v>5.0000000000000001E-4</v>
      </c>
      <c r="R975" s="195">
        <f>Q975*H975</f>
        <v>5.0000000000000001E-4</v>
      </c>
      <c r="S975" s="195">
        <v>0</v>
      </c>
      <c r="T975" s="196">
        <f>S975*H975</f>
        <v>0</v>
      </c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R975" s="197" t="s">
        <v>192</v>
      </c>
      <c r="AT975" s="197" t="s">
        <v>332</v>
      </c>
      <c r="AU975" s="197" t="s">
        <v>90</v>
      </c>
      <c r="AY975" s="17" t="s">
        <v>129</v>
      </c>
      <c r="BE975" s="198">
        <f>IF(N975="základní",J975,0)</f>
        <v>0</v>
      </c>
      <c r="BF975" s="198">
        <f>IF(N975="snížená",J975,0)</f>
        <v>0</v>
      </c>
      <c r="BG975" s="198">
        <f>IF(N975="zákl. přenesená",J975,0)</f>
        <v>0</v>
      </c>
      <c r="BH975" s="198">
        <f>IF(N975="sníž. přenesená",J975,0)</f>
        <v>0</v>
      </c>
      <c r="BI975" s="198">
        <f>IF(N975="nulová",J975,0)</f>
        <v>0</v>
      </c>
      <c r="BJ975" s="17" t="s">
        <v>88</v>
      </c>
      <c r="BK975" s="198">
        <f>ROUND(I975*H975,2)</f>
        <v>0</v>
      </c>
      <c r="BL975" s="17" t="s">
        <v>136</v>
      </c>
      <c r="BM975" s="197" t="s">
        <v>737</v>
      </c>
    </row>
    <row r="976" spans="1:65" s="2" customFormat="1" ht="11.25">
      <c r="A976" s="34"/>
      <c r="B976" s="35"/>
      <c r="C976" s="36"/>
      <c r="D976" s="199" t="s">
        <v>138</v>
      </c>
      <c r="E976" s="36"/>
      <c r="F976" s="200" t="s">
        <v>736</v>
      </c>
      <c r="G976" s="36"/>
      <c r="H976" s="36"/>
      <c r="I976" s="201"/>
      <c r="J976" s="36"/>
      <c r="K976" s="36"/>
      <c r="L976" s="39"/>
      <c r="M976" s="202"/>
      <c r="N976" s="203"/>
      <c r="O976" s="71"/>
      <c r="P976" s="71"/>
      <c r="Q976" s="71"/>
      <c r="R976" s="71"/>
      <c r="S976" s="71"/>
      <c r="T976" s="72"/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T976" s="17" t="s">
        <v>138</v>
      </c>
      <c r="AU976" s="17" t="s">
        <v>90</v>
      </c>
    </row>
    <row r="977" spans="1:65" s="13" customFormat="1" ht="11.25">
      <c r="B977" s="204"/>
      <c r="C977" s="205"/>
      <c r="D977" s="199" t="s">
        <v>140</v>
      </c>
      <c r="E977" s="206" t="s">
        <v>1</v>
      </c>
      <c r="F977" s="207" t="s">
        <v>629</v>
      </c>
      <c r="G977" s="205"/>
      <c r="H977" s="206" t="s">
        <v>1</v>
      </c>
      <c r="I977" s="208"/>
      <c r="J977" s="205"/>
      <c r="K977" s="205"/>
      <c r="L977" s="209"/>
      <c r="M977" s="210"/>
      <c r="N977" s="211"/>
      <c r="O977" s="211"/>
      <c r="P977" s="211"/>
      <c r="Q977" s="211"/>
      <c r="R977" s="211"/>
      <c r="S977" s="211"/>
      <c r="T977" s="212"/>
      <c r="AT977" s="213" t="s">
        <v>140</v>
      </c>
      <c r="AU977" s="213" t="s">
        <v>90</v>
      </c>
      <c r="AV977" s="13" t="s">
        <v>88</v>
      </c>
      <c r="AW977" s="13" t="s">
        <v>36</v>
      </c>
      <c r="AX977" s="13" t="s">
        <v>80</v>
      </c>
      <c r="AY977" s="213" t="s">
        <v>129</v>
      </c>
    </row>
    <row r="978" spans="1:65" s="13" customFormat="1" ht="11.25">
      <c r="B978" s="204"/>
      <c r="C978" s="205"/>
      <c r="D978" s="199" t="s">
        <v>140</v>
      </c>
      <c r="E978" s="206" t="s">
        <v>1</v>
      </c>
      <c r="F978" s="207" t="s">
        <v>142</v>
      </c>
      <c r="G978" s="205"/>
      <c r="H978" s="206" t="s">
        <v>1</v>
      </c>
      <c r="I978" s="208"/>
      <c r="J978" s="205"/>
      <c r="K978" s="205"/>
      <c r="L978" s="209"/>
      <c r="M978" s="210"/>
      <c r="N978" s="211"/>
      <c r="O978" s="211"/>
      <c r="P978" s="211"/>
      <c r="Q978" s="211"/>
      <c r="R978" s="211"/>
      <c r="S978" s="211"/>
      <c r="T978" s="212"/>
      <c r="AT978" s="213" t="s">
        <v>140</v>
      </c>
      <c r="AU978" s="213" t="s">
        <v>90</v>
      </c>
      <c r="AV978" s="13" t="s">
        <v>88</v>
      </c>
      <c r="AW978" s="13" t="s">
        <v>36</v>
      </c>
      <c r="AX978" s="13" t="s">
        <v>80</v>
      </c>
      <c r="AY978" s="213" t="s">
        <v>129</v>
      </c>
    </row>
    <row r="979" spans="1:65" s="14" customFormat="1" ht="11.25">
      <c r="B979" s="214"/>
      <c r="C979" s="215"/>
      <c r="D979" s="199" t="s">
        <v>140</v>
      </c>
      <c r="E979" s="216" t="s">
        <v>1</v>
      </c>
      <c r="F979" s="217" t="s">
        <v>88</v>
      </c>
      <c r="G979" s="215"/>
      <c r="H979" s="218">
        <v>1</v>
      </c>
      <c r="I979" s="219"/>
      <c r="J979" s="215"/>
      <c r="K979" s="215"/>
      <c r="L979" s="220"/>
      <c r="M979" s="221"/>
      <c r="N979" s="222"/>
      <c r="O979" s="222"/>
      <c r="P979" s="222"/>
      <c r="Q979" s="222"/>
      <c r="R979" s="222"/>
      <c r="S979" s="222"/>
      <c r="T979" s="223"/>
      <c r="AT979" s="224" t="s">
        <v>140</v>
      </c>
      <c r="AU979" s="224" t="s">
        <v>90</v>
      </c>
      <c r="AV979" s="14" t="s">
        <v>90</v>
      </c>
      <c r="AW979" s="14" t="s">
        <v>36</v>
      </c>
      <c r="AX979" s="14" t="s">
        <v>80</v>
      </c>
      <c r="AY979" s="224" t="s">
        <v>129</v>
      </c>
    </row>
    <row r="980" spans="1:65" s="15" customFormat="1" ht="11.25">
      <c r="B980" s="225"/>
      <c r="C980" s="226"/>
      <c r="D980" s="199" t="s">
        <v>140</v>
      </c>
      <c r="E980" s="227" t="s">
        <v>1</v>
      </c>
      <c r="F980" s="228" t="s">
        <v>144</v>
      </c>
      <c r="G980" s="226"/>
      <c r="H980" s="229">
        <v>1</v>
      </c>
      <c r="I980" s="230"/>
      <c r="J980" s="226"/>
      <c r="K980" s="226"/>
      <c r="L980" s="231"/>
      <c r="M980" s="232"/>
      <c r="N980" s="233"/>
      <c r="O980" s="233"/>
      <c r="P980" s="233"/>
      <c r="Q980" s="233"/>
      <c r="R980" s="233"/>
      <c r="S980" s="233"/>
      <c r="T980" s="234"/>
      <c r="AT980" s="235" t="s">
        <v>140</v>
      </c>
      <c r="AU980" s="235" t="s">
        <v>90</v>
      </c>
      <c r="AV980" s="15" t="s">
        <v>136</v>
      </c>
      <c r="AW980" s="15" t="s">
        <v>36</v>
      </c>
      <c r="AX980" s="15" t="s">
        <v>88</v>
      </c>
      <c r="AY980" s="235" t="s">
        <v>129</v>
      </c>
    </row>
    <row r="981" spans="1:65" s="2" customFormat="1" ht="21.75" customHeight="1">
      <c r="A981" s="34"/>
      <c r="B981" s="35"/>
      <c r="C981" s="186" t="s">
        <v>738</v>
      </c>
      <c r="D981" s="186" t="s">
        <v>131</v>
      </c>
      <c r="E981" s="187" t="s">
        <v>739</v>
      </c>
      <c r="F981" s="188" t="s">
        <v>740</v>
      </c>
      <c r="G981" s="189" t="s">
        <v>238</v>
      </c>
      <c r="H981" s="190">
        <v>12</v>
      </c>
      <c r="I981" s="191"/>
      <c r="J981" s="192">
        <f>ROUND(I981*H981,2)</f>
        <v>0</v>
      </c>
      <c r="K981" s="188" t="s">
        <v>135</v>
      </c>
      <c r="L981" s="39"/>
      <c r="M981" s="193" t="s">
        <v>1</v>
      </c>
      <c r="N981" s="194" t="s">
        <v>45</v>
      </c>
      <c r="O981" s="71"/>
      <c r="P981" s="195">
        <f>O981*H981</f>
        <v>0</v>
      </c>
      <c r="Q981" s="195">
        <v>1.65E-3</v>
      </c>
      <c r="R981" s="195">
        <f>Q981*H981</f>
        <v>1.9799999999999998E-2</v>
      </c>
      <c r="S981" s="195">
        <v>0</v>
      </c>
      <c r="T981" s="196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97" t="s">
        <v>136</v>
      </c>
      <c r="AT981" s="197" t="s">
        <v>131</v>
      </c>
      <c r="AU981" s="197" t="s">
        <v>90</v>
      </c>
      <c r="AY981" s="17" t="s">
        <v>129</v>
      </c>
      <c r="BE981" s="198">
        <f>IF(N981="základní",J981,0)</f>
        <v>0</v>
      </c>
      <c r="BF981" s="198">
        <f>IF(N981="snížená",J981,0)</f>
        <v>0</v>
      </c>
      <c r="BG981" s="198">
        <f>IF(N981="zákl. přenesená",J981,0)</f>
        <v>0</v>
      </c>
      <c r="BH981" s="198">
        <f>IF(N981="sníž. přenesená",J981,0)</f>
        <v>0</v>
      </c>
      <c r="BI981" s="198">
        <f>IF(N981="nulová",J981,0)</f>
        <v>0</v>
      </c>
      <c r="BJ981" s="17" t="s">
        <v>88</v>
      </c>
      <c r="BK981" s="198">
        <f>ROUND(I981*H981,2)</f>
        <v>0</v>
      </c>
      <c r="BL981" s="17" t="s">
        <v>136</v>
      </c>
      <c r="BM981" s="197" t="s">
        <v>741</v>
      </c>
    </row>
    <row r="982" spans="1:65" s="2" customFormat="1" ht="29.25">
      <c r="A982" s="34"/>
      <c r="B982" s="35"/>
      <c r="C982" s="36"/>
      <c r="D982" s="199" t="s">
        <v>138</v>
      </c>
      <c r="E982" s="36"/>
      <c r="F982" s="200" t="s">
        <v>742</v>
      </c>
      <c r="G982" s="36"/>
      <c r="H982" s="36"/>
      <c r="I982" s="201"/>
      <c r="J982" s="36"/>
      <c r="K982" s="36"/>
      <c r="L982" s="39"/>
      <c r="M982" s="202"/>
      <c r="N982" s="203"/>
      <c r="O982" s="71"/>
      <c r="P982" s="71"/>
      <c r="Q982" s="71"/>
      <c r="R982" s="71"/>
      <c r="S982" s="71"/>
      <c r="T982" s="72"/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T982" s="17" t="s">
        <v>138</v>
      </c>
      <c r="AU982" s="17" t="s">
        <v>90</v>
      </c>
    </row>
    <row r="983" spans="1:65" s="13" customFormat="1" ht="11.25">
      <c r="B983" s="204"/>
      <c r="C983" s="205"/>
      <c r="D983" s="199" t="s">
        <v>140</v>
      </c>
      <c r="E983" s="206" t="s">
        <v>1</v>
      </c>
      <c r="F983" s="207" t="s">
        <v>433</v>
      </c>
      <c r="G983" s="205"/>
      <c r="H983" s="206" t="s">
        <v>1</v>
      </c>
      <c r="I983" s="208"/>
      <c r="J983" s="205"/>
      <c r="K983" s="205"/>
      <c r="L983" s="209"/>
      <c r="M983" s="210"/>
      <c r="N983" s="211"/>
      <c r="O983" s="211"/>
      <c r="P983" s="211"/>
      <c r="Q983" s="211"/>
      <c r="R983" s="211"/>
      <c r="S983" s="211"/>
      <c r="T983" s="212"/>
      <c r="AT983" s="213" t="s">
        <v>140</v>
      </c>
      <c r="AU983" s="213" t="s">
        <v>90</v>
      </c>
      <c r="AV983" s="13" t="s">
        <v>88</v>
      </c>
      <c r="AW983" s="13" t="s">
        <v>36</v>
      </c>
      <c r="AX983" s="13" t="s">
        <v>80</v>
      </c>
      <c r="AY983" s="213" t="s">
        <v>129</v>
      </c>
    </row>
    <row r="984" spans="1:65" s="13" customFormat="1" ht="11.25">
      <c r="B984" s="204"/>
      <c r="C984" s="205"/>
      <c r="D984" s="199" t="s">
        <v>140</v>
      </c>
      <c r="E984" s="206" t="s">
        <v>1</v>
      </c>
      <c r="F984" s="207" t="s">
        <v>280</v>
      </c>
      <c r="G984" s="205"/>
      <c r="H984" s="206" t="s">
        <v>1</v>
      </c>
      <c r="I984" s="208"/>
      <c r="J984" s="205"/>
      <c r="K984" s="205"/>
      <c r="L984" s="209"/>
      <c r="M984" s="210"/>
      <c r="N984" s="211"/>
      <c r="O984" s="211"/>
      <c r="P984" s="211"/>
      <c r="Q984" s="211"/>
      <c r="R984" s="211"/>
      <c r="S984" s="211"/>
      <c r="T984" s="212"/>
      <c r="AT984" s="213" t="s">
        <v>140</v>
      </c>
      <c r="AU984" s="213" t="s">
        <v>90</v>
      </c>
      <c r="AV984" s="13" t="s">
        <v>88</v>
      </c>
      <c r="AW984" s="13" t="s">
        <v>36</v>
      </c>
      <c r="AX984" s="13" t="s">
        <v>80</v>
      </c>
      <c r="AY984" s="213" t="s">
        <v>129</v>
      </c>
    </row>
    <row r="985" spans="1:65" s="14" customFormat="1" ht="11.25">
      <c r="B985" s="214"/>
      <c r="C985" s="215"/>
      <c r="D985" s="199" t="s">
        <v>140</v>
      </c>
      <c r="E985" s="216" t="s">
        <v>1</v>
      </c>
      <c r="F985" s="217" t="s">
        <v>200</v>
      </c>
      <c r="G985" s="215"/>
      <c r="H985" s="218">
        <v>9</v>
      </c>
      <c r="I985" s="219"/>
      <c r="J985" s="215"/>
      <c r="K985" s="215"/>
      <c r="L985" s="220"/>
      <c r="M985" s="221"/>
      <c r="N985" s="222"/>
      <c r="O985" s="222"/>
      <c r="P985" s="222"/>
      <c r="Q985" s="222"/>
      <c r="R985" s="222"/>
      <c r="S985" s="222"/>
      <c r="T985" s="223"/>
      <c r="AT985" s="224" t="s">
        <v>140</v>
      </c>
      <c r="AU985" s="224" t="s">
        <v>90</v>
      </c>
      <c r="AV985" s="14" t="s">
        <v>90</v>
      </c>
      <c r="AW985" s="14" t="s">
        <v>36</v>
      </c>
      <c r="AX985" s="14" t="s">
        <v>80</v>
      </c>
      <c r="AY985" s="224" t="s">
        <v>129</v>
      </c>
    </row>
    <row r="986" spans="1:65" s="13" customFormat="1" ht="11.25">
      <c r="B986" s="204"/>
      <c r="C986" s="205"/>
      <c r="D986" s="199" t="s">
        <v>140</v>
      </c>
      <c r="E986" s="206" t="s">
        <v>1</v>
      </c>
      <c r="F986" s="207" t="s">
        <v>164</v>
      </c>
      <c r="G986" s="205"/>
      <c r="H986" s="206" t="s">
        <v>1</v>
      </c>
      <c r="I986" s="208"/>
      <c r="J986" s="205"/>
      <c r="K986" s="205"/>
      <c r="L986" s="209"/>
      <c r="M986" s="210"/>
      <c r="N986" s="211"/>
      <c r="O986" s="211"/>
      <c r="P986" s="211"/>
      <c r="Q986" s="211"/>
      <c r="R986" s="211"/>
      <c r="S986" s="211"/>
      <c r="T986" s="212"/>
      <c r="AT986" s="213" t="s">
        <v>140</v>
      </c>
      <c r="AU986" s="213" t="s">
        <v>90</v>
      </c>
      <c r="AV986" s="13" t="s">
        <v>88</v>
      </c>
      <c r="AW986" s="13" t="s">
        <v>36</v>
      </c>
      <c r="AX986" s="13" t="s">
        <v>80</v>
      </c>
      <c r="AY986" s="213" t="s">
        <v>129</v>
      </c>
    </row>
    <row r="987" spans="1:65" s="14" customFormat="1" ht="11.25">
      <c r="B987" s="214"/>
      <c r="C987" s="215"/>
      <c r="D987" s="199" t="s">
        <v>140</v>
      </c>
      <c r="E987" s="216" t="s">
        <v>1</v>
      </c>
      <c r="F987" s="217" t="s">
        <v>88</v>
      </c>
      <c r="G987" s="215"/>
      <c r="H987" s="218">
        <v>1</v>
      </c>
      <c r="I987" s="219"/>
      <c r="J987" s="215"/>
      <c r="K987" s="215"/>
      <c r="L987" s="220"/>
      <c r="M987" s="221"/>
      <c r="N987" s="222"/>
      <c r="O987" s="222"/>
      <c r="P987" s="222"/>
      <c r="Q987" s="222"/>
      <c r="R987" s="222"/>
      <c r="S987" s="222"/>
      <c r="T987" s="223"/>
      <c r="AT987" s="224" t="s">
        <v>140</v>
      </c>
      <c r="AU987" s="224" t="s">
        <v>90</v>
      </c>
      <c r="AV987" s="14" t="s">
        <v>90</v>
      </c>
      <c r="AW987" s="14" t="s">
        <v>36</v>
      </c>
      <c r="AX987" s="14" t="s">
        <v>80</v>
      </c>
      <c r="AY987" s="224" t="s">
        <v>129</v>
      </c>
    </row>
    <row r="988" spans="1:65" s="13" customFormat="1" ht="11.25">
      <c r="B988" s="204"/>
      <c r="C988" s="205"/>
      <c r="D988" s="199" t="s">
        <v>140</v>
      </c>
      <c r="E988" s="206" t="s">
        <v>1</v>
      </c>
      <c r="F988" s="207" t="s">
        <v>142</v>
      </c>
      <c r="G988" s="205"/>
      <c r="H988" s="206" t="s">
        <v>1</v>
      </c>
      <c r="I988" s="208"/>
      <c r="J988" s="205"/>
      <c r="K988" s="205"/>
      <c r="L988" s="209"/>
      <c r="M988" s="210"/>
      <c r="N988" s="211"/>
      <c r="O988" s="211"/>
      <c r="P988" s="211"/>
      <c r="Q988" s="211"/>
      <c r="R988" s="211"/>
      <c r="S988" s="211"/>
      <c r="T988" s="212"/>
      <c r="AT988" s="213" t="s">
        <v>140</v>
      </c>
      <c r="AU988" s="213" t="s">
        <v>90</v>
      </c>
      <c r="AV988" s="13" t="s">
        <v>88</v>
      </c>
      <c r="AW988" s="13" t="s">
        <v>36</v>
      </c>
      <c r="AX988" s="13" t="s">
        <v>80</v>
      </c>
      <c r="AY988" s="213" t="s">
        <v>129</v>
      </c>
    </row>
    <row r="989" spans="1:65" s="14" customFormat="1" ht="11.25">
      <c r="B989" s="214"/>
      <c r="C989" s="215"/>
      <c r="D989" s="199" t="s">
        <v>140</v>
      </c>
      <c r="E989" s="216" t="s">
        <v>1</v>
      </c>
      <c r="F989" s="217" t="s">
        <v>88</v>
      </c>
      <c r="G989" s="215"/>
      <c r="H989" s="218">
        <v>1</v>
      </c>
      <c r="I989" s="219"/>
      <c r="J989" s="215"/>
      <c r="K989" s="215"/>
      <c r="L989" s="220"/>
      <c r="M989" s="221"/>
      <c r="N989" s="222"/>
      <c r="O989" s="222"/>
      <c r="P989" s="222"/>
      <c r="Q989" s="222"/>
      <c r="R989" s="222"/>
      <c r="S989" s="222"/>
      <c r="T989" s="223"/>
      <c r="AT989" s="224" t="s">
        <v>140</v>
      </c>
      <c r="AU989" s="224" t="s">
        <v>90</v>
      </c>
      <c r="AV989" s="14" t="s">
        <v>90</v>
      </c>
      <c r="AW989" s="14" t="s">
        <v>36</v>
      </c>
      <c r="AX989" s="14" t="s">
        <v>80</v>
      </c>
      <c r="AY989" s="224" t="s">
        <v>129</v>
      </c>
    </row>
    <row r="990" spans="1:65" s="13" customFormat="1" ht="11.25">
      <c r="B990" s="204"/>
      <c r="C990" s="205"/>
      <c r="D990" s="199" t="s">
        <v>140</v>
      </c>
      <c r="E990" s="206" t="s">
        <v>1</v>
      </c>
      <c r="F990" s="207" t="s">
        <v>167</v>
      </c>
      <c r="G990" s="205"/>
      <c r="H990" s="206" t="s">
        <v>1</v>
      </c>
      <c r="I990" s="208"/>
      <c r="J990" s="205"/>
      <c r="K990" s="205"/>
      <c r="L990" s="209"/>
      <c r="M990" s="210"/>
      <c r="N990" s="211"/>
      <c r="O990" s="211"/>
      <c r="P990" s="211"/>
      <c r="Q990" s="211"/>
      <c r="R990" s="211"/>
      <c r="S990" s="211"/>
      <c r="T990" s="212"/>
      <c r="AT990" s="213" t="s">
        <v>140</v>
      </c>
      <c r="AU990" s="213" t="s">
        <v>90</v>
      </c>
      <c r="AV990" s="13" t="s">
        <v>88</v>
      </c>
      <c r="AW990" s="13" t="s">
        <v>36</v>
      </c>
      <c r="AX990" s="13" t="s">
        <v>80</v>
      </c>
      <c r="AY990" s="213" t="s">
        <v>129</v>
      </c>
    </row>
    <row r="991" spans="1:65" s="14" customFormat="1" ht="11.25">
      <c r="B991" s="214"/>
      <c r="C991" s="215"/>
      <c r="D991" s="199" t="s">
        <v>140</v>
      </c>
      <c r="E991" s="216" t="s">
        <v>1</v>
      </c>
      <c r="F991" s="217" t="s">
        <v>88</v>
      </c>
      <c r="G991" s="215"/>
      <c r="H991" s="218">
        <v>1</v>
      </c>
      <c r="I991" s="219"/>
      <c r="J991" s="215"/>
      <c r="K991" s="215"/>
      <c r="L991" s="220"/>
      <c r="M991" s="221"/>
      <c r="N991" s="222"/>
      <c r="O991" s="222"/>
      <c r="P991" s="222"/>
      <c r="Q991" s="222"/>
      <c r="R991" s="222"/>
      <c r="S991" s="222"/>
      <c r="T991" s="223"/>
      <c r="AT991" s="224" t="s">
        <v>140</v>
      </c>
      <c r="AU991" s="224" t="s">
        <v>90</v>
      </c>
      <c r="AV991" s="14" t="s">
        <v>90</v>
      </c>
      <c r="AW991" s="14" t="s">
        <v>36</v>
      </c>
      <c r="AX991" s="14" t="s">
        <v>80</v>
      </c>
      <c r="AY991" s="224" t="s">
        <v>129</v>
      </c>
    </row>
    <row r="992" spans="1:65" s="15" customFormat="1" ht="11.25">
      <c r="B992" s="225"/>
      <c r="C992" s="226"/>
      <c r="D992" s="199" t="s">
        <v>140</v>
      </c>
      <c r="E992" s="227" t="s">
        <v>1</v>
      </c>
      <c r="F992" s="228" t="s">
        <v>144</v>
      </c>
      <c r="G992" s="226"/>
      <c r="H992" s="229">
        <v>12</v>
      </c>
      <c r="I992" s="230"/>
      <c r="J992" s="226"/>
      <c r="K992" s="226"/>
      <c r="L992" s="231"/>
      <c r="M992" s="232"/>
      <c r="N992" s="233"/>
      <c r="O992" s="233"/>
      <c r="P992" s="233"/>
      <c r="Q992" s="233"/>
      <c r="R992" s="233"/>
      <c r="S992" s="233"/>
      <c r="T992" s="234"/>
      <c r="AT992" s="235" t="s">
        <v>140</v>
      </c>
      <c r="AU992" s="235" t="s">
        <v>90</v>
      </c>
      <c r="AV992" s="15" t="s">
        <v>136</v>
      </c>
      <c r="AW992" s="15" t="s">
        <v>36</v>
      </c>
      <c r="AX992" s="15" t="s">
        <v>88</v>
      </c>
      <c r="AY992" s="235" t="s">
        <v>129</v>
      </c>
    </row>
    <row r="993" spans="1:65" s="2" customFormat="1" ht="24.2" customHeight="1">
      <c r="A993" s="34"/>
      <c r="B993" s="35"/>
      <c r="C993" s="236" t="s">
        <v>743</v>
      </c>
      <c r="D993" s="236" t="s">
        <v>332</v>
      </c>
      <c r="E993" s="237" t="s">
        <v>744</v>
      </c>
      <c r="F993" s="238" t="s">
        <v>745</v>
      </c>
      <c r="G993" s="239" t="s">
        <v>238</v>
      </c>
      <c r="H993" s="240">
        <v>12</v>
      </c>
      <c r="I993" s="241"/>
      <c r="J993" s="242">
        <f>ROUND(I993*H993,2)</f>
        <v>0</v>
      </c>
      <c r="K993" s="238" t="s">
        <v>1</v>
      </c>
      <c r="L993" s="243"/>
      <c r="M993" s="244" t="s">
        <v>1</v>
      </c>
      <c r="N993" s="245" t="s">
        <v>45</v>
      </c>
      <c r="O993" s="71"/>
      <c r="P993" s="195">
        <f>O993*H993</f>
        <v>0</v>
      </c>
      <c r="Q993" s="195">
        <v>2.4500000000000001E-2</v>
      </c>
      <c r="R993" s="195">
        <f>Q993*H993</f>
        <v>0.29400000000000004</v>
      </c>
      <c r="S993" s="195">
        <v>0</v>
      </c>
      <c r="T993" s="196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97" t="s">
        <v>192</v>
      </c>
      <c r="AT993" s="197" t="s">
        <v>332</v>
      </c>
      <c r="AU993" s="197" t="s">
        <v>90</v>
      </c>
      <c r="AY993" s="17" t="s">
        <v>129</v>
      </c>
      <c r="BE993" s="198">
        <f>IF(N993="základní",J993,0)</f>
        <v>0</v>
      </c>
      <c r="BF993" s="198">
        <f>IF(N993="snížená",J993,0)</f>
        <v>0</v>
      </c>
      <c r="BG993" s="198">
        <f>IF(N993="zákl. přenesená",J993,0)</f>
        <v>0</v>
      </c>
      <c r="BH993" s="198">
        <f>IF(N993="sníž. přenesená",J993,0)</f>
        <v>0</v>
      </c>
      <c r="BI993" s="198">
        <f>IF(N993="nulová",J993,0)</f>
        <v>0</v>
      </c>
      <c r="BJ993" s="17" t="s">
        <v>88</v>
      </c>
      <c r="BK993" s="198">
        <f>ROUND(I993*H993,2)</f>
        <v>0</v>
      </c>
      <c r="BL993" s="17" t="s">
        <v>136</v>
      </c>
      <c r="BM993" s="197" t="s">
        <v>746</v>
      </c>
    </row>
    <row r="994" spans="1:65" s="2" customFormat="1" ht="11.25">
      <c r="A994" s="34"/>
      <c r="B994" s="35"/>
      <c r="C994" s="36"/>
      <c r="D994" s="199" t="s">
        <v>138</v>
      </c>
      <c r="E994" s="36"/>
      <c r="F994" s="200" t="s">
        <v>745</v>
      </c>
      <c r="G994" s="36"/>
      <c r="H994" s="36"/>
      <c r="I994" s="201"/>
      <c r="J994" s="36"/>
      <c r="K994" s="36"/>
      <c r="L994" s="39"/>
      <c r="M994" s="202"/>
      <c r="N994" s="203"/>
      <c r="O994" s="71"/>
      <c r="P994" s="71"/>
      <c r="Q994" s="71"/>
      <c r="R994" s="71"/>
      <c r="S994" s="71"/>
      <c r="T994" s="72"/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T994" s="17" t="s">
        <v>138</v>
      </c>
      <c r="AU994" s="17" t="s">
        <v>90</v>
      </c>
    </row>
    <row r="995" spans="1:65" s="13" customFormat="1" ht="11.25">
      <c r="B995" s="204"/>
      <c r="C995" s="205"/>
      <c r="D995" s="199" t="s">
        <v>140</v>
      </c>
      <c r="E995" s="206" t="s">
        <v>1</v>
      </c>
      <c r="F995" s="207" t="s">
        <v>433</v>
      </c>
      <c r="G995" s="205"/>
      <c r="H995" s="206" t="s">
        <v>1</v>
      </c>
      <c r="I995" s="208"/>
      <c r="J995" s="205"/>
      <c r="K995" s="205"/>
      <c r="L995" s="209"/>
      <c r="M995" s="210"/>
      <c r="N995" s="211"/>
      <c r="O995" s="211"/>
      <c r="P995" s="211"/>
      <c r="Q995" s="211"/>
      <c r="R995" s="211"/>
      <c r="S995" s="211"/>
      <c r="T995" s="212"/>
      <c r="AT995" s="213" t="s">
        <v>140</v>
      </c>
      <c r="AU995" s="213" t="s">
        <v>90</v>
      </c>
      <c r="AV995" s="13" t="s">
        <v>88</v>
      </c>
      <c r="AW995" s="13" t="s">
        <v>36</v>
      </c>
      <c r="AX995" s="13" t="s">
        <v>80</v>
      </c>
      <c r="AY995" s="213" t="s">
        <v>129</v>
      </c>
    </row>
    <row r="996" spans="1:65" s="13" customFormat="1" ht="11.25">
      <c r="B996" s="204"/>
      <c r="C996" s="205"/>
      <c r="D996" s="199" t="s">
        <v>140</v>
      </c>
      <c r="E996" s="206" t="s">
        <v>1</v>
      </c>
      <c r="F996" s="207" t="s">
        <v>280</v>
      </c>
      <c r="G996" s="205"/>
      <c r="H996" s="206" t="s">
        <v>1</v>
      </c>
      <c r="I996" s="208"/>
      <c r="J996" s="205"/>
      <c r="K996" s="205"/>
      <c r="L996" s="209"/>
      <c r="M996" s="210"/>
      <c r="N996" s="211"/>
      <c r="O996" s="211"/>
      <c r="P996" s="211"/>
      <c r="Q996" s="211"/>
      <c r="R996" s="211"/>
      <c r="S996" s="211"/>
      <c r="T996" s="212"/>
      <c r="AT996" s="213" t="s">
        <v>140</v>
      </c>
      <c r="AU996" s="213" t="s">
        <v>90</v>
      </c>
      <c r="AV996" s="13" t="s">
        <v>88</v>
      </c>
      <c r="AW996" s="13" t="s">
        <v>36</v>
      </c>
      <c r="AX996" s="13" t="s">
        <v>80</v>
      </c>
      <c r="AY996" s="213" t="s">
        <v>129</v>
      </c>
    </row>
    <row r="997" spans="1:65" s="14" customFormat="1" ht="11.25">
      <c r="B997" s="214"/>
      <c r="C997" s="215"/>
      <c r="D997" s="199" t="s">
        <v>140</v>
      </c>
      <c r="E997" s="216" t="s">
        <v>1</v>
      </c>
      <c r="F997" s="217" t="s">
        <v>200</v>
      </c>
      <c r="G997" s="215"/>
      <c r="H997" s="218">
        <v>9</v>
      </c>
      <c r="I997" s="219"/>
      <c r="J997" s="215"/>
      <c r="K997" s="215"/>
      <c r="L997" s="220"/>
      <c r="M997" s="221"/>
      <c r="N997" s="222"/>
      <c r="O997" s="222"/>
      <c r="P997" s="222"/>
      <c r="Q997" s="222"/>
      <c r="R997" s="222"/>
      <c r="S997" s="222"/>
      <c r="T997" s="223"/>
      <c r="AT997" s="224" t="s">
        <v>140</v>
      </c>
      <c r="AU997" s="224" t="s">
        <v>90</v>
      </c>
      <c r="AV997" s="14" t="s">
        <v>90</v>
      </c>
      <c r="AW997" s="14" t="s">
        <v>36</v>
      </c>
      <c r="AX997" s="14" t="s">
        <v>80</v>
      </c>
      <c r="AY997" s="224" t="s">
        <v>129</v>
      </c>
    </row>
    <row r="998" spans="1:65" s="13" customFormat="1" ht="11.25">
      <c r="B998" s="204"/>
      <c r="C998" s="205"/>
      <c r="D998" s="199" t="s">
        <v>140</v>
      </c>
      <c r="E998" s="206" t="s">
        <v>1</v>
      </c>
      <c r="F998" s="207" t="s">
        <v>164</v>
      </c>
      <c r="G998" s="205"/>
      <c r="H998" s="206" t="s">
        <v>1</v>
      </c>
      <c r="I998" s="208"/>
      <c r="J998" s="205"/>
      <c r="K998" s="205"/>
      <c r="L998" s="209"/>
      <c r="M998" s="210"/>
      <c r="N998" s="211"/>
      <c r="O998" s="211"/>
      <c r="P998" s="211"/>
      <c r="Q998" s="211"/>
      <c r="R998" s="211"/>
      <c r="S998" s="211"/>
      <c r="T998" s="212"/>
      <c r="AT998" s="213" t="s">
        <v>140</v>
      </c>
      <c r="AU998" s="213" t="s">
        <v>90</v>
      </c>
      <c r="AV998" s="13" t="s">
        <v>88</v>
      </c>
      <c r="AW998" s="13" t="s">
        <v>36</v>
      </c>
      <c r="AX998" s="13" t="s">
        <v>80</v>
      </c>
      <c r="AY998" s="213" t="s">
        <v>129</v>
      </c>
    </row>
    <row r="999" spans="1:65" s="14" customFormat="1" ht="11.25">
      <c r="B999" s="214"/>
      <c r="C999" s="215"/>
      <c r="D999" s="199" t="s">
        <v>140</v>
      </c>
      <c r="E999" s="216" t="s">
        <v>1</v>
      </c>
      <c r="F999" s="217" t="s">
        <v>88</v>
      </c>
      <c r="G999" s="215"/>
      <c r="H999" s="218">
        <v>1</v>
      </c>
      <c r="I999" s="219"/>
      <c r="J999" s="215"/>
      <c r="K999" s="215"/>
      <c r="L999" s="220"/>
      <c r="M999" s="221"/>
      <c r="N999" s="222"/>
      <c r="O999" s="222"/>
      <c r="P999" s="222"/>
      <c r="Q999" s="222"/>
      <c r="R999" s="222"/>
      <c r="S999" s="222"/>
      <c r="T999" s="223"/>
      <c r="AT999" s="224" t="s">
        <v>140</v>
      </c>
      <c r="AU999" s="224" t="s">
        <v>90</v>
      </c>
      <c r="AV999" s="14" t="s">
        <v>90</v>
      </c>
      <c r="AW999" s="14" t="s">
        <v>36</v>
      </c>
      <c r="AX999" s="14" t="s">
        <v>80</v>
      </c>
      <c r="AY999" s="224" t="s">
        <v>129</v>
      </c>
    </row>
    <row r="1000" spans="1:65" s="13" customFormat="1" ht="11.25">
      <c r="B1000" s="204"/>
      <c r="C1000" s="205"/>
      <c r="D1000" s="199" t="s">
        <v>140</v>
      </c>
      <c r="E1000" s="206" t="s">
        <v>1</v>
      </c>
      <c r="F1000" s="207" t="s">
        <v>142</v>
      </c>
      <c r="G1000" s="205"/>
      <c r="H1000" s="206" t="s">
        <v>1</v>
      </c>
      <c r="I1000" s="208"/>
      <c r="J1000" s="205"/>
      <c r="K1000" s="205"/>
      <c r="L1000" s="209"/>
      <c r="M1000" s="210"/>
      <c r="N1000" s="211"/>
      <c r="O1000" s="211"/>
      <c r="P1000" s="211"/>
      <c r="Q1000" s="211"/>
      <c r="R1000" s="211"/>
      <c r="S1000" s="211"/>
      <c r="T1000" s="212"/>
      <c r="AT1000" s="213" t="s">
        <v>140</v>
      </c>
      <c r="AU1000" s="213" t="s">
        <v>90</v>
      </c>
      <c r="AV1000" s="13" t="s">
        <v>88</v>
      </c>
      <c r="AW1000" s="13" t="s">
        <v>36</v>
      </c>
      <c r="AX1000" s="13" t="s">
        <v>80</v>
      </c>
      <c r="AY1000" s="213" t="s">
        <v>129</v>
      </c>
    </row>
    <row r="1001" spans="1:65" s="14" customFormat="1" ht="11.25">
      <c r="B1001" s="214"/>
      <c r="C1001" s="215"/>
      <c r="D1001" s="199" t="s">
        <v>140</v>
      </c>
      <c r="E1001" s="216" t="s">
        <v>1</v>
      </c>
      <c r="F1001" s="217" t="s">
        <v>88</v>
      </c>
      <c r="G1001" s="215"/>
      <c r="H1001" s="218">
        <v>1</v>
      </c>
      <c r="I1001" s="219"/>
      <c r="J1001" s="215"/>
      <c r="K1001" s="215"/>
      <c r="L1001" s="220"/>
      <c r="M1001" s="221"/>
      <c r="N1001" s="222"/>
      <c r="O1001" s="222"/>
      <c r="P1001" s="222"/>
      <c r="Q1001" s="222"/>
      <c r="R1001" s="222"/>
      <c r="S1001" s="222"/>
      <c r="T1001" s="223"/>
      <c r="AT1001" s="224" t="s">
        <v>140</v>
      </c>
      <c r="AU1001" s="224" t="s">
        <v>90</v>
      </c>
      <c r="AV1001" s="14" t="s">
        <v>90</v>
      </c>
      <c r="AW1001" s="14" t="s">
        <v>36</v>
      </c>
      <c r="AX1001" s="14" t="s">
        <v>80</v>
      </c>
      <c r="AY1001" s="224" t="s">
        <v>129</v>
      </c>
    </row>
    <row r="1002" spans="1:65" s="13" customFormat="1" ht="11.25">
      <c r="B1002" s="204"/>
      <c r="C1002" s="205"/>
      <c r="D1002" s="199" t="s">
        <v>140</v>
      </c>
      <c r="E1002" s="206" t="s">
        <v>1</v>
      </c>
      <c r="F1002" s="207" t="s">
        <v>167</v>
      </c>
      <c r="G1002" s="205"/>
      <c r="H1002" s="206" t="s">
        <v>1</v>
      </c>
      <c r="I1002" s="208"/>
      <c r="J1002" s="205"/>
      <c r="K1002" s="205"/>
      <c r="L1002" s="209"/>
      <c r="M1002" s="210"/>
      <c r="N1002" s="211"/>
      <c r="O1002" s="211"/>
      <c r="P1002" s="211"/>
      <c r="Q1002" s="211"/>
      <c r="R1002" s="211"/>
      <c r="S1002" s="211"/>
      <c r="T1002" s="212"/>
      <c r="AT1002" s="213" t="s">
        <v>140</v>
      </c>
      <c r="AU1002" s="213" t="s">
        <v>90</v>
      </c>
      <c r="AV1002" s="13" t="s">
        <v>88</v>
      </c>
      <c r="AW1002" s="13" t="s">
        <v>36</v>
      </c>
      <c r="AX1002" s="13" t="s">
        <v>80</v>
      </c>
      <c r="AY1002" s="213" t="s">
        <v>129</v>
      </c>
    </row>
    <row r="1003" spans="1:65" s="14" customFormat="1" ht="11.25">
      <c r="B1003" s="214"/>
      <c r="C1003" s="215"/>
      <c r="D1003" s="199" t="s">
        <v>140</v>
      </c>
      <c r="E1003" s="216" t="s">
        <v>1</v>
      </c>
      <c r="F1003" s="217" t="s">
        <v>88</v>
      </c>
      <c r="G1003" s="215"/>
      <c r="H1003" s="218">
        <v>1</v>
      </c>
      <c r="I1003" s="219"/>
      <c r="J1003" s="215"/>
      <c r="K1003" s="215"/>
      <c r="L1003" s="220"/>
      <c r="M1003" s="221"/>
      <c r="N1003" s="222"/>
      <c r="O1003" s="222"/>
      <c r="P1003" s="222"/>
      <c r="Q1003" s="222"/>
      <c r="R1003" s="222"/>
      <c r="S1003" s="222"/>
      <c r="T1003" s="223"/>
      <c r="AT1003" s="224" t="s">
        <v>140</v>
      </c>
      <c r="AU1003" s="224" t="s">
        <v>90</v>
      </c>
      <c r="AV1003" s="14" t="s">
        <v>90</v>
      </c>
      <c r="AW1003" s="14" t="s">
        <v>36</v>
      </c>
      <c r="AX1003" s="14" t="s">
        <v>80</v>
      </c>
      <c r="AY1003" s="224" t="s">
        <v>129</v>
      </c>
    </row>
    <row r="1004" spans="1:65" s="15" customFormat="1" ht="11.25">
      <c r="B1004" s="225"/>
      <c r="C1004" s="226"/>
      <c r="D1004" s="199" t="s">
        <v>140</v>
      </c>
      <c r="E1004" s="227" t="s">
        <v>1</v>
      </c>
      <c r="F1004" s="228" t="s">
        <v>144</v>
      </c>
      <c r="G1004" s="226"/>
      <c r="H1004" s="229">
        <v>12</v>
      </c>
      <c r="I1004" s="230"/>
      <c r="J1004" s="226"/>
      <c r="K1004" s="226"/>
      <c r="L1004" s="231"/>
      <c r="M1004" s="232"/>
      <c r="N1004" s="233"/>
      <c r="O1004" s="233"/>
      <c r="P1004" s="233"/>
      <c r="Q1004" s="233"/>
      <c r="R1004" s="233"/>
      <c r="S1004" s="233"/>
      <c r="T1004" s="234"/>
      <c r="AT1004" s="235" t="s">
        <v>140</v>
      </c>
      <c r="AU1004" s="235" t="s">
        <v>90</v>
      </c>
      <c r="AV1004" s="15" t="s">
        <v>136</v>
      </c>
      <c r="AW1004" s="15" t="s">
        <v>36</v>
      </c>
      <c r="AX1004" s="15" t="s">
        <v>88</v>
      </c>
      <c r="AY1004" s="235" t="s">
        <v>129</v>
      </c>
    </row>
    <row r="1005" spans="1:65" s="2" customFormat="1" ht="24">
      <c r="A1005" s="34"/>
      <c r="B1005" s="35"/>
      <c r="C1005" s="236" t="s">
        <v>747</v>
      </c>
      <c r="D1005" s="236" t="s">
        <v>332</v>
      </c>
      <c r="E1005" s="237" t="s">
        <v>748</v>
      </c>
      <c r="F1005" s="238" t="s">
        <v>749</v>
      </c>
      <c r="G1005" s="239" t="s">
        <v>238</v>
      </c>
      <c r="H1005" s="240">
        <v>12</v>
      </c>
      <c r="I1005" s="241"/>
      <c r="J1005" s="242">
        <f>ROUND(I1005*H1005,2)</f>
        <v>0</v>
      </c>
      <c r="K1005" s="238" t="s">
        <v>1</v>
      </c>
      <c r="L1005" s="243"/>
      <c r="M1005" s="244" t="s">
        <v>1</v>
      </c>
      <c r="N1005" s="245" t="s">
        <v>45</v>
      </c>
      <c r="O1005" s="71"/>
      <c r="P1005" s="195">
        <f>O1005*H1005</f>
        <v>0</v>
      </c>
      <c r="Q1005" s="195">
        <v>7.3000000000000001E-3</v>
      </c>
      <c r="R1005" s="195">
        <f>Q1005*H1005</f>
        <v>8.7599999999999997E-2</v>
      </c>
      <c r="S1005" s="195">
        <v>0</v>
      </c>
      <c r="T1005" s="196">
        <f>S1005*H1005</f>
        <v>0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197" t="s">
        <v>192</v>
      </c>
      <c r="AT1005" s="197" t="s">
        <v>332</v>
      </c>
      <c r="AU1005" s="197" t="s">
        <v>90</v>
      </c>
      <c r="AY1005" s="17" t="s">
        <v>129</v>
      </c>
      <c r="BE1005" s="198">
        <f>IF(N1005="základní",J1005,0)</f>
        <v>0</v>
      </c>
      <c r="BF1005" s="198">
        <f>IF(N1005="snížená",J1005,0)</f>
        <v>0</v>
      </c>
      <c r="BG1005" s="198">
        <f>IF(N1005="zákl. přenesená",J1005,0)</f>
        <v>0</v>
      </c>
      <c r="BH1005" s="198">
        <f>IF(N1005="sníž. přenesená",J1005,0)</f>
        <v>0</v>
      </c>
      <c r="BI1005" s="198">
        <f>IF(N1005="nulová",J1005,0)</f>
        <v>0</v>
      </c>
      <c r="BJ1005" s="17" t="s">
        <v>88</v>
      </c>
      <c r="BK1005" s="198">
        <f>ROUND(I1005*H1005,2)</f>
        <v>0</v>
      </c>
      <c r="BL1005" s="17" t="s">
        <v>136</v>
      </c>
      <c r="BM1005" s="197" t="s">
        <v>750</v>
      </c>
    </row>
    <row r="1006" spans="1:65" s="2" customFormat="1" ht="11.25">
      <c r="A1006" s="34"/>
      <c r="B1006" s="35"/>
      <c r="C1006" s="36"/>
      <c r="D1006" s="199" t="s">
        <v>138</v>
      </c>
      <c r="E1006" s="36"/>
      <c r="F1006" s="200" t="s">
        <v>749</v>
      </c>
      <c r="G1006" s="36"/>
      <c r="H1006" s="36"/>
      <c r="I1006" s="201"/>
      <c r="J1006" s="36"/>
      <c r="K1006" s="36"/>
      <c r="L1006" s="39"/>
      <c r="M1006" s="202"/>
      <c r="N1006" s="203"/>
      <c r="O1006" s="71"/>
      <c r="P1006" s="71"/>
      <c r="Q1006" s="71"/>
      <c r="R1006" s="71"/>
      <c r="S1006" s="71"/>
      <c r="T1006" s="72"/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T1006" s="17" t="s">
        <v>138</v>
      </c>
      <c r="AU1006" s="17" t="s">
        <v>90</v>
      </c>
    </row>
    <row r="1007" spans="1:65" s="13" customFormat="1" ht="11.25">
      <c r="B1007" s="204"/>
      <c r="C1007" s="205"/>
      <c r="D1007" s="199" t="s">
        <v>140</v>
      </c>
      <c r="E1007" s="206" t="s">
        <v>1</v>
      </c>
      <c r="F1007" s="207" t="s">
        <v>433</v>
      </c>
      <c r="G1007" s="205"/>
      <c r="H1007" s="206" t="s">
        <v>1</v>
      </c>
      <c r="I1007" s="208"/>
      <c r="J1007" s="205"/>
      <c r="K1007" s="205"/>
      <c r="L1007" s="209"/>
      <c r="M1007" s="210"/>
      <c r="N1007" s="211"/>
      <c r="O1007" s="211"/>
      <c r="P1007" s="211"/>
      <c r="Q1007" s="211"/>
      <c r="R1007" s="211"/>
      <c r="S1007" s="211"/>
      <c r="T1007" s="212"/>
      <c r="AT1007" s="213" t="s">
        <v>140</v>
      </c>
      <c r="AU1007" s="213" t="s">
        <v>90</v>
      </c>
      <c r="AV1007" s="13" t="s">
        <v>88</v>
      </c>
      <c r="AW1007" s="13" t="s">
        <v>36</v>
      </c>
      <c r="AX1007" s="13" t="s">
        <v>80</v>
      </c>
      <c r="AY1007" s="213" t="s">
        <v>129</v>
      </c>
    </row>
    <row r="1008" spans="1:65" s="13" customFormat="1" ht="11.25">
      <c r="B1008" s="204"/>
      <c r="C1008" s="205"/>
      <c r="D1008" s="199" t="s">
        <v>140</v>
      </c>
      <c r="E1008" s="206" t="s">
        <v>1</v>
      </c>
      <c r="F1008" s="207" t="s">
        <v>280</v>
      </c>
      <c r="G1008" s="205"/>
      <c r="H1008" s="206" t="s">
        <v>1</v>
      </c>
      <c r="I1008" s="208"/>
      <c r="J1008" s="205"/>
      <c r="K1008" s="205"/>
      <c r="L1008" s="209"/>
      <c r="M1008" s="210"/>
      <c r="N1008" s="211"/>
      <c r="O1008" s="211"/>
      <c r="P1008" s="211"/>
      <c r="Q1008" s="211"/>
      <c r="R1008" s="211"/>
      <c r="S1008" s="211"/>
      <c r="T1008" s="212"/>
      <c r="AT1008" s="213" t="s">
        <v>140</v>
      </c>
      <c r="AU1008" s="213" t="s">
        <v>90</v>
      </c>
      <c r="AV1008" s="13" t="s">
        <v>88</v>
      </c>
      <c r="AW1008" s="13" t="s">
        <v>36</v>
      </c>
      <c r="AX1008" s="13" t="s">
        <v>80</v>
      </c>
      <c r="AY1008" s="213" t="s">
        <v>129</v>
      </c>
    </row>
    <row r="1009" spans="1:65" s="14" customFormat="1" ht="11.25">
      <c r="B1009" s="214"/>
      <c r="C1009" s="215"/>
      <c r="D1009" s="199" t="s">
        <v>140</v>
      </c>
      <c r="E1009" s="216" t="s">
        <v>1</v>
      </c>
      <c r="F1009" s="217" t="s">
        <v>200</v>
      </c>
      <c r="G1009" s="215"/>
      <c r="H1009" s="218">
        <v>9</v>
      </c>
      <c r="I1009" s="219"/>
      <c r="J1009" s="215"/>
      <c r="K1009" s="215"/>
      <c r="L1009" s="220"/>
      <c r="M1009" s="221"/>
      <c r="N1009" s="222"/>
      <c r="O1009" s="222"/>
      <c r="P1009" s="222"/>
      <c r="Q1009" s="222"/>
      <c r="R1009" s="222"/>
      <c r="S1009" s="222"/>
      <c r="T1009" s="223"/>
      <c r="AT1009" s="224" t="s">
        <v>140</v>
      </c>
      <c r="AU1009" s="224" t="s">
        <v>90</v>
      </c>
      <c r="AV1009" s="14" t="s">
        <v>90</v>
      </c>
      <c r="AW1009" s="14" t="s">
        <v>36</v>
      </c>
      <c r="AX1009" s="14" t="s">
        <v>80</v>
      </c>
      <c r="AY1009" s="224" t="s">
        <v>129</v>
      </c>
    </row>
    <row r="1010" spans="1:65" s="13" customFormat="1" ht="11.25">
      <c r="B1010" s="204"/>
      <c r="C1010" s="205"/>
      <c r="D1010" s="199" t="s">
        <v>140</v>
      </c>
      <c r="E1010" s="206" t="s">
        <v>1</v>
      </c>
      <c r="F1010" s="207" t="s">
        <v>164</v>
      </c>
      <c r="G1010" s="205"/>
      <c r="H1010" s="206" t="s">
        <v>1</v>
      </c>
      <c r="I1010" s="208"/>
      <c r="J1010" s="205"/>
      <c r="K1010" s="205"/>
      <c r="L1010" s="209"/>
      <c r="M1010" s="210"/>
      <c r="N1010" s="211"/>
      <c r="O1010" s="211"/>
      <c r="P1010" s="211"/>
      <c r="Q1010" s="211"/>
      <c r="R1010" s="211"/>
      <c r="S1010" s="211"/>
      <c r="T1010" s="212"/>
      <c r="AT1010" s="213" t="s">
        <v>140</v>
      </c>
      <c r="AU1010" s="213" t="s">
        <v>90</v>
      </c>
      <c r="AV1010" s="13" t="s">
        <v>88</v>
      </c>
      <c r="AW1010" s="13" t="s">
        <v>36</v>
      </c>
      <c r="AX1010" s="13" t="s">
        <v>80</v>
      </c>
      <c r="AY1010" s="213" t="s">
        <v>129</v>
      </c>
    </row>
    <row r="1011" spans="1:65" s="14" customFormat="1" ht="11.25">
      <c r="B1011" s="214"/>
      <c r="C1011" s="215"/>
      <c r="D1011" s="199" t="s">
        <v>140</v>
      </c>
      <c r="E1011" s="216" t="s">
        <v>1</v>
      </c>
      <c r="F1011" s="217" t="s">
        <v>88</v>
      </c>
      <c r="G1011" s="215"/>
      <c r="H1011" s="218">
        <v>1</v>
      </c>
      <c r="I1011" s="219"/>
      <c r="J1011" s="215"/>
      <c r="K1011" s="215"/>
      <c r="L1011" s="220"/>
      <c r="M1011" s="221"/>
      <c r="N1011" s="222"/>
      <c r="O1011" s="222"/>
      <c r="P1011" s="222"/>
      <c r="Q1011" s="222"/>
      <c r="R1011" s="222"/>
      <c r="S1011" s="222"/>
      <c r="T1011" s="223"/>
      <c r="AT1011" s="224" t="s">
        <v>140</v>
      </c>
      <c r="AU1011" s="224" t="s">
        <v>90</v>
      </c>
      <c r="AV1011" s="14" t="s">
        <v>90</v>
      </c>
      <c r="AW1011" s="14" t="s">
        <v>36</v>
      </c>
      <c r="AX1011" s="14" t="s">
        <v>80</v>
      </c>
      <c r="AY1011" s="224" t="s">
        <v>129</v>
      </c>
    </row>
    <row r="1012" spans="1:65" s="13" customFormat="1" ht="11.25">
      <c r="B1012" s="204"/>
      <c r="C1012" s="205"/>
      <c r="D1012" s="199" t="s">
        <v>140</v>
      </c>
      <c r="E1012" s="206" t="s">
        <v>1</v>
      </c>
      <c r="F1012" s="207" t="s">
        <v>142</v>
      </c>
      <c r="G1012" s="205"/>
      <c r="H1012" s="206" t="s">
        <v>1</v>
      </c>
      <c r="I1012" s="208"/>
      <c r="J1012" s="205"/>
      <c r="K1012" s="205"/>
      <c r="L1012" s="209"/>
      <c r="M1012" s="210"/>
      <c r="N1012" s="211"/>
      <c r="O1012" s="211"/>
      <c r="P1012" s="211"/>
      <c r="Q1012" s="211"/>
      <c r="R1012" s="211"/>
      <c r="S1012" s="211"/>
      <c r="T1012" s="212"/>
      <c r="AT1012" s="213" t="s">
        <v>140</v>
      </c>
      <c r="AU1012" s="213" t="s">
        <v>90</v>
      </c>
      <c r="AV1012" s="13" t="s">
        <v>88</v>
      </c>
      <c r="AW1012" s="13" t="s">
        <v>36</v>
      </c>
      <c r="AX1012" s="13" t="s">
        <v>80</v>
      </c>
      <c r="AY1012" s="213" t="s">
        <v>129</v>
      </c>
    </row>
    <row r="1013" spans="1:65" s="14" customFormat="1" ht="11.25">
      <c r="B1013" s="214"/>
      <c r="C1013" s="215"/>
      <c r="D1013" s="199" t="s">
        <v>140</v>
      </c>
      <c r="E1013" s="216" t="s">
        <v>1</v>
      </c>
      <c r="F1013" s="217" t="s">
        <v>88</v>
      </c>
      <c r="G1013" s="215"/>
      <c r="H1013" s="218">
        <v>1</v>
      </c>
      <c r="I1013" s="219"/>
      <c r="J1013" s="215"/>
      <c r="K1013" s="215"/>
      <c r="L1013" s="220"/>
      <c r="M1013" s="221"/>
      <c r="N1013" s="222"/>
      <c r="O1013" s="222"/>
      <c r="P1013" s="222"/>
      <c r="Q1013" s="222"/>
      <c r="R1013" s="222"/>
      <c r="S1013" s="222"/>
      <c r="T1013" s="223"/>
      <c r="AT1013" s="224" t="s">
        <v>140</v>
      </c>
      <c r="AU1013" s="224" t="s">
        <v>90</v>
      </c>
      <c r="AV1013" s="14" t="s">
        <v>90</v>
      </c>
      <c r="AW1013" s="14" t="s">
        <v>36</v>
      </c>
      <c r="AX1013" s="14" t="s">
        <v>80</v>
      </c>
      <c r="AY1013" s="224" t="s">
        <v>129</v>
      </c>
    </row>
    <row r="1014" spans="1:65" s="13" customFormat="1" ht="11.25">
      <c r="B1014" s="204"/>
      <c r="C1014" s="205"/>
      <c r="D1014" s="199" t="s">
        <v>140</v>
      </c>
      <c r="E1014" s="206" t="s">
        <v>1</v>
      </c>
      <c r="F1014" s="207" t="s">
        <v>167</v>
      </c>
      <c r="G1014" s="205"/>
      <c r="H1014" s="206" t="s">
        <v>1</v>
      </c>
      <c r="I1014" s="208"/>
      <c r="J1014" s="205"/>
      <c r="K1014" s="205"/>
      <c r="L1014" s="209"/>
      <c r="M1014" s="210"/>
      <c r="N1014" s="211"/>
      <c r="O1014" s="211"/>
      <c r="P1014" s="211"/>
      <c r="Q1014" s="211"/>
      <c r="R1014" s="211"/>
      <c r="S1014" s="211"/>
      <c r="T1014" s="212"/>
      <c r="AT1014" s="213" t="s">
        <v>140</v>
      </c>
      <c r="AU1014" s="213" t="s">
        <v>90</v>
      </c>
      <c r="AV1014" s="13" t="s">
        <v>88</v>
      </c>
      <c r="AW1014" s="13" t="s">
        <v>36</v>
      </c>
      <c r="AX1014" s="13" t="s">
        <v>80</v>
      </c>
      <c r="AY1014" s="213" t="s">
        <v>129</v>
      </c>
    </row>
    <row r="1015" spans="1:65" s="14" customFormat="1" ht="11.25">
      <c r="B1015" s="214"/>
      <c r="C1015" s="215"/>
      <c r="D1015" s="199" t="s">
        <v>140</v>
      </c>
      <c r="E1015" s="216" t="s">
        <v>1</v>
      </c>
      <c r="F1015" s="217" t="s">
        <v>88</v>
      </c>
      <c r="G1015" s="215"/>
      <c r="H1015" s="218">
        <v>1</v>
      </c>
      <c r="I1015" s="219"/>
      <c r="J1015" s="215"/>
      <c r="K1015" s="215"/>
      <c r="L1015" s="220"/>
      <c r="M1015" s="221"/>
      <c r="N1015" s="222"/>
      <c r="O1015" s="222"/>
      <c r="P1015" s="222"/>
      <c r="Q1015" s="222"/>
      <c r="R1015" s="222"/>
      <c r="S1015" s="222"/>
      <c r="T1015" s="223"/>
      <c r="AT1015" s="224" t="s">
        <v>140</v>
      </c>
      <c r="AU1015" s="224" t="s">
        <v>90</v>
      </c>
      <c r="AV1015" s="14" t="s">
        <v>90</v>
      </c>
      <c r="AW1015" s="14" t="s">
        <v>36</v>
      </c>
      <c r="AX1015" s="14" t="s">
        <v>80</v>
      </c>
      <c r="AY1015" s="224" t="s">
        <v>129</v>
      </c>
    </row>
    <row r="1016" spans="1:65" s="15" customFormat="1" ht="11.25">
      <c r="B1016" s="225"/>
      <c r="C1016" s="226"/>
      <c r="D1016" s="199" t="s">
        <v>140</v>
      </c>
      <c r="E1016" s="227" t="s">
        <v>1</v>
      </c>
      <c r="F1016" s="228" t="s">
        <v>144</v>
      </c>
      <c r="G1016" s="226"/>
      <c r="H1016" s="229">
        <v>12</v>
      </c>
      <c r="I1016" s="230"/>
      <c r="J1016" s="226"/>
      <c r="K1016" s="226"/>
      <c r="L1016" s="231"/>
      <c r="M1016" s="232"/>
      <c r="N1016" s="233"/>
      <c r="O1016" s="233"/>
      <c r="P1016" s="233"/>
      <c r="Q1016" s="233"/>
      <c r="R1016" s="233"/>
      <c r="S1016" s="233"/>
      <c r="T1016" s="234"/>
      <c r="AT1016" s="235" t="s">
        <v>140</v>
      </c>
      <c r="AU1016" s="235" t="s">
        <v>90</v>
      </c>
      <c r="AV1016" s="15" t="s">
        <v>136</v>
      </c>
      <c r="AW1016" s="15" t="s">
        <v>36</v>
      </c>
      <c r="AX1016" s="15" t="s">
        <v>88</v>
      </c>
      <c r="AY1016" s="235" t="s">
        <v>129</v>
      </c>
    </row>
    <row r="1017" spans="1:65" s="2" customFormat="1" ht="24">
      <c r="A1017" s="34"/>
      <c r="B1017" s="35"/>
      <c r="C1017" s="186" t="s">
        <v>751</v>
      </c>
      <c r="D1017" s="186" t="s">
        <v>131</v>
      </c>
      <c r="E1017" s="187" t="s">
        <v>752</v>
      </c>
      <c r="F1017" s="188" t="s">
        <v>753</v>
      </c>
      <c r="G1017" s="189" t="s">
        <v>238</v>
      </c>
      <c r="H1017" s="190">
        <v>8</v>
      </c>
      <c r="I1017" s="191"/>
      <c r="J1017" s="192">
        <f>ROUND(I1017*H1017,2)</f>
        <v>0</v>
      </c>
      <c r="K1017" s="188" t="s">
        <v>135</v>
      </c>
      <c r="L1017" s="39"/>
      <c r="M1017" s="193" t="s">
        <v>1</v>
      </c>
      <c r="N1017" s="194" t="s">
        <v>45</v>
      </c>
      <c r="O1017" s="71"/>
      <c r="P1017" s="195">
        <f>O1017*H1017</f>
        <v>0</v>
      </c>
      <c r="Q1017" s="195">
        <v>0</v>
      </c>
      <c r="R1017" s="195">
        <f>Q1017*H1017</f>
        <v>0</v>
      </c>
      <c r="S1017" s="195">
        <v>2.2599999999999999E-2</v>
      </c>
      <c r="T1017" s="196">
        <f>S1017*H1017</f>
        <v>0.18079999999999999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97" t="s">
        <v>136</v>
      </c>
      <c r="AT1017" s="197" t="s">
        <v>131</v>
      </c>
      <c r="AU1017" s="197" t="s">
        <v>90</v>
      </c>
      <c r="AY1017" s="17" t="s">
        <v>129</v>
      </c>
      <c r="BE1017" s="198">
        <f>IF(N1017="základní",J1017,0)</f>
        <v>0</v>
      </c>
      <c r="BF1017" s="198">
        <f>IF(N1017="snížená",J1017,0)</f>
        <v>0</v>
      </c>
      <c r="BG1017" s="198">
        <f>IF(N1017="zákl. přenesená",J1017,0)</f>
        <v>0</v>
      </c>
      <c r="BH1017" s="198">
        <f>IF(N1017="sníž. přenesená",J1017,0)</f>
        <v>0</v>
      </c>
      <c r="BI1017" s="198">
        <f>IF(N1017="nulová",J1017,0)</f>
        <v>0</v>
      </c>
      <c r="BJ1017" s="17" t="s">
        <v>88</v>
      </c>
      <c r="BK1017" s="198">
        <f>ROUND(I1017*H1017,2)</f>
        <v>0</v>
      </c>
      <c r="BL1017" s="17" t="s">
        <v>136</v>
      </c>
      <c r="BM1017" s="197" t="s">
        <v>754</v>
      </c>
    </row>
    <row r="1018" spans="1:65" s="2" customFormat="1" ht="19.5">
      <c r="A1018" s="34"/>
      <c r="B1018" s="35"/>
      <c r="C1018" s="36"/>
      <c r="D1018" s="199" t="s">
        <v>138</v>
      </c>
      <c r="E1018" s="36"/>
      <c r="F1018" s="200" t="s">
        <v>755</v>
      </c>
      <c r="G1018" s="36"/>
      <c r="H1018" s="36"/>
      <c r="I1018" s="201"/>
      <c r="J1018" s="36"/>
      <c r="K1018" s="36"/>
      <c r="L1018" s="39"/>
      <c r="M1018" s="202"/>
      <c r="N1018" s="203"/>
      <c r="O1018" s="71"/>
      <c r="P1018" s="71"/>
      <c r="Q1018" s="71"/>
      <c r="R1018" s="71"/>
      <c r="S1018" s="71"/>
      <c r="T1018" s="72"/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T1018" s="17" t="s">
        <v>138</v>
      </c>
      <c r="AU1018" s="17" t="s">
        <v>90</v>
      </c>
    </row>
    <row r="1019" spans="1:65" s="13" customFormat="1" ht="11.25">
      <c r="B1019" s="204"/>
      <c r="C1019" s="205"/>
      <c r="D1019" s="199" t="s">
        <v>140</v>
      </c>
      <c r="E1019" s="206" t="s">
        <v>1</v>
      </c>
      <c r="F1019" s="207" t="s">
        <v>689</v>
      </c>
      <c r="G1019" s="205"/>
      <c r="H1019" s="206" t="s">
        <v>1</v>
      </c>
      <c r="I1019" s="208"/>
      <c r="J1019" s="205"/>
      <c r="K1019" s="205"/>
      <c r="L1019" s="209"/>
      <c r="M1019" s="210"/>
      <c r="N1019" s="211"/>
      <c r="O1019" s="211"/>
      <c r="P1019" s="211"/>
      <c r="Q1019" s="211"/>
      <c r="R1019" s="211"/>
      <c r="S1019" s="211"/>
      <c r="T1019" s="212"/>
      <c r="AT1019" s="213" t="s">
        <v>140</v>
      </c>
      <c r="AU1019" s="213" t="s">
        <v>90</v>
      </c>
      <c r="AV1019" s="13" t="s">
        <v>88</v>
      </c>
      <c r="AW1019" s="13" t="s">
        <v>36</v>
      </c>
      <c r="AX1019" s="13" t="s">
        <v>80</v>
      </c>
      <c r="AY1019" s="213" t="s">
        <v>129</v>
      </c>
    </row>
    <row r="1020" spans="1:65" s="13" customFormat="1" ht="11.25">
      <c r="B1020" s="204"/>
      <c r="C1020" s="205"/>
      <c r="D1020" s="199" t="s">
        <v>140</v>
      </c>
      <c r="E1020" s="206" t="s">
        <v>1</v>
      </c>
      <c r="F1020" s="207" t="s">
        <v>280</v>
      </c>
      <c r="G1020" s="205"/>
      <c r="H1020" s="206" t="s">
        <v>1</v>
      </c>
      <c r="I1020" s="208"/>
      <c r="J1020" s="205"/>
      <c r="K1020" s="205"/>
      <c r="L1020" s="209"/>
      <c r="M1020" s="210"/>
      <c r="N1020" s="211"/>
      <c r="O1020" s="211"/>
      <c r="P1020" s="211"/>
      <c r="Q1020" s="211"/>
      <c r="R1020" s="211"/>
      <c r="S1020" s="211"/>
      <c r="T1020" s="212"/>
      <c r="AT1020" s="213" t="s">
        <v>140</v>
      </c>
      <c r="AU1020" s="213" t="s">
        <v>90</v>
      </c>
      <c r="AV1020" s="13" t="s">
        <v>88</v>
      </c>
      <c r="AW1020" s="13" t="s">
        <v>36</v>
      </c>
      <c r="AX1020" s="13" t="s">
        <v>80</v>
      </c>
      <c r="AY1020" s="213" t="s">
        <v>129</v>
      </c>
    </row>
    <row r="1021" spans="1:65" s="14" customFormat="1" ht="11.25">
      <c r="B1021" s="214"/>
      <c r="C1021" s="215"/>
      <c r="D1021" s="199" t="s">
        <v>140</v>
      </c>
      <c r="E1021" s="216" t="s">
        <v>1</v>
      </c>
      <c r="F1021" s="217" t="s">
        <v>192</v>
      </c>
      <c r="G1021" s="215"/>
      <c r="H1021" s="218">
        <v>8</v>
      </c>
      <c r="I1021" s="219"/>
      <c r="J1021" s="215"/>
      <c r="K1021" s="215"/>
      <c r="L1021" s="220"/>
      <c r="M1021" s="221"/>
      <c r="N1021" s="222"/>
      <c r="O1021" s="222"/>
      <c r="P1021" s="222"/>
      <c r="Q1021" s="222"/>
      <c r="R1021" s="222"/>
      <c r="S1021" s="222"/>
      <c r="T1021" s="223"/>
      <c r="AT1021" s="224" t="s">
        <v>140</v>
      </c>
      <c r="AU1021" s="224" t="s">
        <v>90</v>
      </c>
      <c r="AV1021" s="14" t="s">
        <v>90</v>
      </c>
      <c r="AW1021" s="14" t="s">
        <v>36</v>
      </c>
      <c r="AX1021" s="14" t="s">
        <v>88</v>
      </c>
      <c r="AY1021" s="224" t="s">
        <v>129</v>
      </c>
    </row>
    <row r="1022" spans="1:65" s="2" customFormat="1" ht="21.75" customHeight="1">
      <c r="A1022" s="34"/>
      <c r="B1022" s="35"/>
      <c r="C1022" s="186" t="s">
        <v>756</v>
      </c>
      <c r="D1022" s="186" t="s">
        <v>131</v>
      </c>
      <c r="E1022" s="187" t="s">
        <v>757</v>
      </c>
      <c r="F1022" s="188" t="s">
        <v>758</v>
      </c>
      <c r="G1022" s="189" t="s">
        <v>238</v>
      </c>
      <c r="H1022" s="190">
        <v>1</v>
      </c>
      <c r="I1022" s="191"/>
      <c r="J1022" s="192">
        <f>ROUND(I1022*H1022,2)</f>
        <v>0</v>
      </c>
      <c r="K1022" s="188" t="s">
        <v>135</v>
      </c>
      <c r="L1022" s="39"/>
      <c r="M1022" s="193" t="s">
        <v>1</v>
      </c>
      <c r="N1022" s="194" t="s">
        <v>45</v>
      </c>
      <c r="O1022" s="71"/>
      <c r="P1022" s="195">
        <f>O1022*H1022</f>
        <v>0</v>
      </c>
      <c r="Q1022" s="195">
        <v>2.96E-3</v>
      </c>
      <c r="R1022" s="195">
        <f>Q1022*H1022</f>
        <v>2.96E-3</v>
      </c>
      <c r="S1022" s="195">
        <v>0</v>
      </c>
      <c r="T1022" s="196">
        <f>S1022*H1022</f>
        <v>0</v>
      </c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R1022" s="197" t="s">
        <v>136</v>
      </c>
      <c r="AT1022" s="197" t="s">
        <v>131</v>
      </c>
      <c r="AU1022" s="197" t="s">
        <v>90</v>
      </c>
      <c r="AY1022" s="17" t="s">
        <v>129</v>
      </c>
      <c r="BE1022" s="198">
        <f>IF(N1022="základní",J1022,0)</f>
        <v>0</v>
      </c>
      <c r="BF1022" s="198">
        <f>IF(N1022="snížená",J1022,0)</f>
        <v>0</v>
      </c>
      <c r="BG1022" s="198">
        <f>IF(N1022="zákl. přenesená",J1022,0)</f>
        <v>0</v>
      </c>
      <c r="BH1022" s="198">
        <f>IF(N1022="sníž. přenesená",J1022,0)</f>
        <v>0</v>
      </c>
      <c r="BI1022" s="198">
        <f>IF(N1022="nulová",J1022,0)</f>
        <v>0</v>
      </c>
      <c r="BJ1022" s="17" t="s">
        <v>88</v>
      </c>
      <c r="BK1022" s="198">
        <f>ROUND(I1022*H1022,2)</f>
        <v>0</v>
      </c>
      <c r="BL1022" s="17" t="s">
        <v>136</v>
      </c>
      <c r="BM1022" s="197" t="s">
        <v>759</v>
      </c>
    </row>
    <row r="1023" spans="1:65" s="2" customFormat="1" ht="29.25">
      <c r="A1023" s="34"/>
      <c r="B1023" s="35"/>
      <c r="C1023" s="36"/>
      <c r="D1023" s="199" t="s">
        <v>138</v>
      </c>
      <c r="E1023" s="36"/>
      <c r="F1023" s="200" t="s">
        <v>760</v>
      </c>
      <c r="G1023" s="36"/>
      <c r="H1023" s="36"/>
      <c r="I1023" s="201"/>
      <c r="J1023" s="36"/>
      <c r="K1023" s="36"/>
      <c r="L1023" s="39"/>
      <c r="M1023" s="202"/>
      <c r="N1023" s="203"/>
      <c r="O1023" s="71"/>
      <c r="P1023" s="71"/>
      <c r="Q1023" s="71"/>
      <c r="R1023" s="71"/>
      <c r="S1023" s="71"/>
      <c r="T1023" s="72"/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T1023" s="17" t="s">
        <v>138</v>
      </c>
      <c r="AU1023" s="17" t="s">
        <v>90</v>
      </c>
    </row>
    <row r="1024" spans="1:65" s="13" customFormat="1" ht="11.25">
      <c r="B1024" s="204"/>
      <c r="C1024" s="205"/>
      <c r="D1024" s="199" t="s">
        <v>140</v>
      </c>
      <c r="E1024" s="206" t="s">
        <v>1</v>
      </c>
      <c r="F1024" s="207" t="s">
        <v>629</v>
      </c>
      <c r="G1024" s="205"/>
      <c r="H1024" s="206" t="s">
        <v>1</v>
      </c>
      <c r="I1024" s="208"/>
      <c r="J1024" s="205"/>
      <c r="K1024" s="205"/>
      <c r="L1024" s="209"/>
      <c r="M1024" s="210"/>
      <c r="N1024" s="211"/>
      <c r="O1024" s="211"/>
      <c r="P1024" s="211"/>
      <c r="Q1024" s="211"/>
      <c r="R1024" s="211"/>
      <c r="S1024" s="211"/>
      <c r="T1024" s="212"/>
      <c r="AT1024" s="213" t="s">
        <v>140</v>
      </c>
      <c r="AU1024" s="213" t="s">
        <v>90</v>
      </c>
      <c r="AV1024" s="13" t="s">
        <v>88</v>
      </c>
      <c r="AW1024" s="13" t="s">
        <v>36</v>
      </c>
      <c r="AX1024" s="13" t="s">
        <v>80</v>
      </c>
      <c r="AY1024" s="213" t="s">
        <v>129</v>
      </c>
    </row>
    <row r="1025" spans="1:65" s="13" customFormat="1" ht="11.25">
      <c r="B1025" s="204"/>
      <c r="C1025" s="205"/>
      <c r="D1025" s="199" t="s">
        <v>140</v>
      </c>
      <c r="E1025" s="206" t="s">
        <v>1</v>
      </c>
      <c r="F1025" s="207" t="s">
        <v>280</v>
      </c>
      <c r="G1025" s="205"/>
      <c r="H1025" s="206" t="s">
        <v>1</v>
      </c>
      <c r="I1025" s="208"/>
      <c r="J1025" s="205"/>
      <c r="K1025" s="205"/>
      <c r="L1025" s="209"/>
      <c r="M1025" s="210"/>
      <c r="N1025" s="211"/>
      <c r="O1025" s="211"/>
      <c r="P1025" s="211"/>
      <c r="Q1025" s="211"/>
      <c r="R1025" s="211"/>
      <c r="S1025" s="211"/>
      <c r="T1025" s="212"/>
      <c r="AT1025" s="213" t="s">
        <v>140</v>
      </c>
      <c r="AU1025" s="213" t="s">
        <v>90</v>
      </c>
      <c r="AV1025" s="13" t="s">
        <v>88</v>
      </c>
      <c r="AW1025" s="13" t="s">
        <v>36</v>
      </c>
      <c r="AX1025" s="13" t="s">
        <v>80</v>
      </c>
      <c r="AY1025" s="213" t="s">
        <v>129</v>
      </c>
    </row>
    <row r="1026" spans="1:65" s="14" customFormat="1" ht="11.25">
      <c r="B1026" s="214"/>
      <c r="C1026" s="215"/>
      <c r="D1026" s="199" t="s">
        <v>140</v>
      </c>
      <c r="E1026" s="216" t="s">
        <v>1</v>
      </c>
      <c r="F1026" s="217" t="s">
        <v>88</v>
      </c>
      <c r="G1026" s="215"/>
      <c r="H1026" s="218">
        <v>1</v>
      </c>
      <c r="I1026" s="219"/>
      <c r="J1026" s="215"/>
      <c r="K1026" s="215"/>
      <c r="L1026" s="220"/>
      <c r="M1026" s="221"/>
      <c r="N1026" s="222"/>
      <c r="O1026" s="222"/>
      <c r="P1026" s="222"/>
      <c r="Q1026" s="222"/>
      <c r="R1026" s="222"/>
      <c r="S1026" s="222"/>
      <c r="T1026" s="223"/>
      <c r="AT1026" s="224" t="s">
        <v>140</v>
      </c>
      <c r="AU1026" s="224" t="s">
        <v>90</v>
      </c>
      <c r="AV1026" s="14" t="s">
        <v>90</v>
      </c>
      <c r="AW1026" s="14" t="s">
        <v>36</v>
      </c>
      <c r="AX1026" s="14" t="s">
        <v>80</v>
      </c>
      <c r="AY1026" s="224" t="s">
        <v>129</v>
      </c>
    </row>
    <row r="1027" spans="1:65" s="15" customFormat="1" ht="11.25">
      <c r="B1027" s="225"/>
      <c r="C1027" s="226"/>
      <c r="D1027" s="199" t="s">
        <v>140</v>
      </c>
      <c r="E1027" s="227" t="s">
        <v>1</v>
      </c>
      <c r="F1027" s="228" t="s">
        <v>144</v>
      </c>
      <c r="G1027" s="226"/>
      <c r="H1027" s="229">
        <v>1</v>
      </c>
      <c r="I1027" s="230"/>
      <c r="J1027" s="226"/>
      <c r="K1027" s="226"/>
      <c r="L1027" s="231"/>
      <c r="M1027" s="232"/>
      <c r="N1027" s="233"/>
      <c r="O1027" s="233"/>
      <c r="P1027" s="233"/>
      <c r="Q1027" s="233"/>
      <c r="R1027" s="233"/>
      <c r="S1027" s="233"/>
      <c r="T1027" s="234"/>
      <c r="AT1027" s="235" t="s">
        <v>140</v>
      </c>
      <c r="AU1027" s="235" t="s">
        <v>90</v>
      </c>
      <c r="AV1027" s="15" t="s">
        <v>136</v>
      </c>
      <c r="AW1027" s="15" t="s">
        <v>36</v>
      </c>
      <c r="AX1027" s="15" t="s">
        <v>88</v>
      </c>
      <c r="AY1027" s="235" t="s">
        <v>129</v>
      </c>
    </row>
    <row r="1028" spans="1:65" s="2" customFormat="1" ht="24.2" customHeight="1">
      <c r="A1028" s="34"/>
      <c r="B1028" s="35"/>
      <c r="C1028" s="236" t="s">
        <v>761</v>
      </c>
      <c r="D1028" s="236" t="s">
        <v>332</v>
      </c>
      <c r="E1028" s="237" t="s">
        <v>762</v>
      </c>
      <c r="F1028" s="238" t="s">
        <v>763</v>
      </c>
      <c r="G1028" s="239" t="s">
        <v>238</v>
      </c>
      <c r="H1028" s="240">
        <v>1</v>
      </c>
      <c r="I1028" s="241"/>
      <c r="J1028" s="242">
        <f>ROUND(I1028*H1028,2)</f>
        <v>0</v>
      </c>
      <c r="K1028" s="238" t="s">
        <v>1</v>
      </c>
      <c r="L1028" s="243"/>
      <c r="M1028" s="244" t="s">
        <v>1</v>
      </c>
      <c r="N1028" s="245" t="s">
        <v>45</v>
      </c>
      <c r="O1028" s="71"/>
      <c r="P1028" s="195">
        <f>O1028*H1028</f>
        <v>0</v>
      </c>
      <c r="Q1028" s="195">
        <v>4.0500000000000001E-2</v>
      </c>
      <c r="R1028" s="195">
        <f>Q1028*H1028</f>
        <v>4.0500000000000001E-2</v>
      </c>
      <c r="S1028" s="195">
        <v>0</v>
      </c>
      <c r="T1028" s="196">
        <f>S1028*H1028</f>
        <v>0</v>
      </c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R1028" s="197" t="s">
        <v>192</v>
      </c>
      <c r="AT1028" s="197" t="s">
        <v>332</v>
      </c>
      <c r="AU1028" s="197" t="s">
        <v>90</v>
      </c>
      <c r="AY1028" s="17" t="s">
        <v>129</v>
      </c>
      <c r="BE1028" s="198">
        <f>IF(N1028="základní",J1028,0)</f>
        <v>0</v>
      </c>
      <c r="BF1028" s="198">
        <f>IF(N1028="snížená",J1028,0)</f>
        <v>0</v>
      </c>
      <c r="BG1028" s="198">
        <f>IF(N1028="zákl. přenesená",J1028,0)</f>
        <v>0</v>
      </c>
      <c r="BH1028" s="198">
        <f>IF(N1028="sníž. přenesená",J1028,0)</f>
        <v>0</v>
      </c>
      <c r="BI1028" s="198">
        <f>IF(N1028="nulová",J1028,0)</f>
        <v>0</v>
      </c>
      <c r="BJ1028" s="17" t="s">
        <v>88</v>
      </c>
      <c r="BK1028" s="198">
        <f>ROUND(I1028*H1028,2)</f>
        <v>0</v>
      </c>
      <c r="BL1028" s="17" t="s">
        <v>136</v>
      </c>
      <c r="BM1028" s="197" t="s">
        <v>764</v>
      </c>
    </row>
    <row r="1029" spans="1:65" s="2" customFormat="1" ht="11.25">
      <c r="A1029" s="34"/>
      <c r="B1029" s="35"/>
      <c r="C1029" s="36"/>
      <c r="D1029" s="199" t="s">
        <v>138</v>
      </c>
      <c r="E1029" s="36"/>
      <c r="F1029" s="200" t="s">
        <v>763</v>
      </c>
      <c r="G1029" s="36"/>
      <c r="H1029" s="36"/>
      <c r="I1029" s="201"/>
      <c r="J1029" s="36"/>
      <c r="K1029" s="36"/>
      <c r="L1029" s="39"/>
      <c r="M1029" s="202"/>
      <c r="N1029" s="203"/>
      <c r="O1029" s="71"/>
      <c r="P1029" s="71"/>
      <c r="Q1029" s="71"/>
      <c r="R1029" s="71"/>
      <c r="S1029" s="71"/>
      <c r="T1029" s="72"/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T1029" s="17" t="s">
        <v>138</v>
      </c>
      <c r="AU1029" s="17" t="s">
        <v>90</v>
      </c>
    </row>
    <row r="1030" spans="1:65" s="13" customFormat="1" ht="11.25">
      <c r="B1030" s="204"/>
      <c r="C1030" s="205"/>
      <c r="D1030" s="199" t="s">
        <v>140</v>
      </c>
      <c r="E1030" s="206" t="s">
        <v>1</v>
      </c>
      <c r="F1030" s="207" t="s">
        <v>629</v>
      </c>
      <c r="G1030" s="205"/>
      <c r="H1030" s="206" t="s">
        <v>1</v>
      </c>
      <c r="I1030" s="208"/>
      <c r="J1030" s="205"/>
      <c r="K1030" s="205"/>
      <c r="L1030" s="209"/>
      <c r="M1030" s="210"/>
      <c r="N1030" s="211"/>
      <c r="O1030" s="211"/>
      <c r="P1030" s="211"/>
      <c r="Q1030" s="211"/>
      <c r="R1030" s="211"/>
      <c r="S1030" s="211"/>
      <c r="T1030" s="212"/>
      <c r="AT1030" s="213" t="s">
        <v>140</v>
      </c>
      <c r="AU1030" s="213" t="s">
        <v>90</v>
      </c>
      <c r="AV1030" s="13" t="s">
        <v>88</v>
      </c>
      <c r="AW1030" s="13" t="s">
        <v>36</v>
      </c>
      <c r="AX1030" s="13" t="s">
        <v>80</v>
      </c>
      <c r="AY1030" s="213" t="s">
        <v>129</v>
      </c>
    </row>
    <row r="1031" spans="1:65" s="13" customFormat="1" ht="11.25">
      <c r="B1031" s="204"/>
      <c r="C1031" s="205"/>
      <c r="D1031" s="199" t="s">
        <v>140</v>
      </c>
      <c r="E1031" s="206" t="s">
        <v>1</v>
      </c>
      <c r="F1031" s="207" t="s">
        <v>280</v>
      </c>
      <c r="G1031" s="205"/>
      <c r="H1031" s="206" t="s">
        <v>1</v>
      </c>
      <c r="I1031" s="208"/>
      <c r="J1031" s="205"/>
      <c r="K1031" s="205"/>
      <c r="L1031" s="209"/>
      <c r="M1031" s="210"/>
      <c r="N1031" s="211"/>
      <c r="O1031" s="211"/>
      <c r="P1031" s="211"/>
      <c r="Q1031" s="211"/>
      <c r="R1031" s="211"/>
      <c r="S1031" s="211"/>
      <c r="T1031" s="212"/>
      <c r="AT1031" s="213" t="s">
        <v>140</v>
      </c>
      <c r="AU1031" s="213" t="s">
        <v>90</v>
      </c>
      <c r="AV1031" s="13" t="s">
        <v>88</v>
      </c>
      <c r="AW1031" s="13" t="s">
        <v>36</v>
      </c>
      <c r="AX1031" s="13" t="s">
        <v>80</v>
      </c>
      <c r="AY1031" s="213" t="s">
        <v>129</v>
      </c>
    </row>
    <row r="1032" spans="1:65" s="14" customFormat="1" ht="11.25">
      <c r="B1032" s="214"/>
      <c r="C1032" s="215"/>
      <c r="D1032" s="199" t="s">
        <v>140</v>
      </c>
      <c r="E1032" s="216" t="s">
        <v>1</v>
      </c>
      <c r="F1032" s="217" t="s">
        <v>88</v>
      </c>
      <c r="G1032" s="215"/>
      <c r="H1032" s="218">
        <v>1</v>
      </c>
      <c r="I1032" s="219"/>
      <c r="J1032" s="215"/>
      <c r="K1032" s="215"/>
      <c r="L1032" s="220"/>
      <c r="M1032" s="221"/>
      <c r="N1032" s="222"/>
      <c r="O1032" s="222"/>
      <c r="P1032" s="222"/>
      <c r="Q1032" s="222"/>
      <c r="R1032" s="222"/>
      <c r="S1032" s="222"/>
      <c r="T1032" s="223"/>
      <c r="AT1032" s="224" t="s">
        <v>140</v>
      </c>
      <c r="AU1032" s="224" t="s">
        <v>90</v>
      </c>
      <c r="AV1032" s="14" t="s">
        <v>90</v>
      </c>
      <c r="AW1032" s="14" t="s">
        <v>36</v>
      </c>
      <c r="AX1032" s="14" t="s">
        <v>80</v>
      </c>
      <c r="AY1032" s="224" t="s">
        <v>129</v>
      </c>
    </row>
    <row r="1033" spans="1:65" s="15" customFormat="1" ht="11.25">
      <c r="B1033" s="225"/>
      <c r="C1033" s="226"/>
      <c r="D1033" s="199" t="s">
        <v>140</v>
      </c>
      <c r="E1033" s="227" t="s">
        <v>1</v>
      </c>
      <c r="F1033" s="228" t="s">
        <v>144</v>
      </c>
      <c r="G1033" s="226"/>
      <c r="H1033" s="229">
        <v>1</v>
      </c>
      <c r="I1033" s="230"/>
      <c r="J1033" s="226"/>
      <c r="K1033" s="226"/>
      <c r="L1033" s="231"/>
      <c r="M1033" s="232"/>
      <c r="N1033" s="233"/>
      <c r="O1033" s="233"/>
      <c r="P1033" s="233"/>
      <c r="Q1033" s="233"/>
      <c r="R1033" s="233"/>
      <c r="S1033" s="233"/>
      <c r="T1033" s="234"/>
      <c r="AT1033" s="235" t="s">
        <v>140</v>
      </c>
      <c r="AU1033" s="235" t="s">
        <v>90</v>
      </c>
      <c r="AV1033" s="15" t="s">
        <v>136</v>
      </c>
      <c r="AW1033" s="15" t="s">
        <v>36</v>
      </c>
      <c r="AX1033" s="15" t="s">
        <v>88</v>
      </c>
      <c r="AY1033" s="235" t="s">
        <v>129</v>
      </c>
    </row>
    <row r="1034" spans="1:65" s="2" customFormat="1" ht="24">
      <c r="A1034" s="34"/>
      <c r="B1034" s="35"/>
      <c r="C1034" s="236" t="s">
        <v>765</v>
      </c>
      <c r="D1034" s="236" t="s">
        <v>332</v>
      </c>
      <c r="E1034" s="237" t="s">
        <v>766</v>
      </c>
      <c r="F1034" s="238" t="s">
        <v>767</v>
      </c>
      <c r="G1034" s="239" t="s">
        <v>238</v>
      </c>
      <c r="H1034" s="240">
        <v>1</v>
      </c>
      <c r="I1034" s="241"/>
      <c r="J1034" s="242">
        <f>ROUND(I1034*H1034,2)</f>
        <v>0</v>
      </c>
      <c r="K1034" s="238" t="s">
        <v>1</v>
      </c>
      <c r="L1034" s="243"/>
      <c r="M1034" s="244" t="s">
        <v>1</v>
      </c>
      <c r="N1034" s="245" t="s">
        <v>45</v>
      </c>
      <c r="O1034" s="71"/>
      <c r="P1034" s="195">
        <f>O1034*H1034</f>
        <v>0</v>
      </c>
      <c r="Q1034" s="195">
        <v>0.01</v>
      </c>
      <c r="R1034" s="195">
        <f>Q1034*H1034</f>
        <v>0.01</v>
      </c>
      <c r="S1034" s="195">
        <v>0</v>
      </c>
      <c r="T1034" s="196">
        <f>S1034*H1034</f>
        <v>0</v>
      </c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R1034" s="197" t="s">
        <v>192</v>
      </c>
      <c r="AT1034" s="197" t="s">
        <v>332</v>
      </c>
      <c r="AU1034" s="197" t="s">
        <v>90</v>
      </c>
      <c r="AY1034" s="17" t="s">
        <v>129</v>
      </c>
      <c r="BE1034" s="198">
        <f>IF(N1034="základní",J1034,0)</f>
        <v>0</v>
      </c>
      <c r="BF1034" s="198">
        <f>IF(N1034="snížená",J1034,0)</f>
        <v>0</v>
      </c>
      <c r="BG1034" s="198">
        <f>IF(N1034="zákl. přenesená",J1034,0)</f>
        <v>0</v>
      </c>
      <c r="BH1034" s="198">
        <f>IF(N1034="sníž. přenesená",J1034,0)</f>
        <v>0</v>
      </c>
      <c r="BI1034" s="198">
        <f>IF(N1034="nulová",J1034,0)</f>
        <v>0</v>
      </c>
      <c r="BJ1034" s="17" t="s">
        <v>88</v>
      </c>
      <c r="BK1034" s="198">
        <f>ROUND(I1034*H1034,2)</f>
        <v>0</v>
      </c>
      <c r="BL1034" s="17" t="s">
        <v>136</v>
      </c>
      <c r="BM1034" s="197" t="s">
        <v>768</v>
      </c>
    </row>
    <row r="1035" spans="1:65" s="2" customFormat="1" ht="11.25">
      <c r="A1035" s="34"/>
      <c r="B1035" s="35"/>
      <c r="C1035" s="36"/>
      <c r="D1035" s="199" t="s">
        <v>138</v>
      </c>
      <c r="E1035" s="36"/>
      <c r="F1035" s="200" t="s">
        <v>767</v>
      </c>
      <c r="G1035" s="36"/>
      <c r="H1035" s="36"/>
      <c r="I1035" s="201"/>
      <c r="J1035" s="36"/>
      <c r="K1035" s="36"/>
      <c r="L1035" s="39"/>
      <c r="M1035" s="202"/>
      <c r="N1035" s="203"/>
      <c r="O1035" s="71"/>
      <c r="P1035" s="71"/>
      <c r="Q1035" s="71"/>
      <c r="R1035" s="71"/>
      <c r="S1035" s="71"/>
      <c r="T1035" s="72"/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T1035" s="17" t="s">
        <v>138</v>
      </c>
      <c r="AU1035" s="17" t="s">
        <v>90</v>
      </c>
    </row>
    <row r="1036" spans="1:65" s="13" customFormat="1" ht="11.25">
      <c r="B1036" s="204"/>
      <c r="C1036" s="205"/>
      <c r="D1036" s="199" t="s">
        <v>140</v>
      </c>
      <c r="E1036" s="206" t="s">
        <v>1</v>
      </c>
      <c r="F1036" s="207" t="s">
        <v>629</v>
      </c>
      <c r="G1036" s="205"/>
      <c r="H1036" s="206" t="s">
        <v>1</v>
      </c>
      <c r="I1036" s="208"/>
      <c r="J1036" s="205"/>
      <c r="K1036" s="205"/>
      <c r="L1036" s="209"/>
      <c r="M1036" s="210"/>
      <c r="N1036" s="211"/>
      <c r="O1036" s="211"/>
      <c r="P1036" s="211"/>
      <c r="Q1036" s="211"/>
      <c r="R1036" s="211"/>
      <c r="S1036" s="211"/>
      <c r="T1036" s="212"/>
      <c r="AT1036" s="213" t="s">
        <v>140</v>
      </c>
      <c r="AU1036" s="213" t="s">
        <v>90</v>
      </c>
      <c r="AV1036" s="13" t="s">
        <v>88</v>
      </c>
      <c r="AW1036" s="13" t="s">
        <v>36</v>
      </c>
      <c r="AX1036" s="13" t="s">
        <v>80</v>
      </c>
      <c r="AY1036" s="213" t="s">
        <v>129</v>
      </c>
    </row>
    <row r="1037" spans="1:65" s="13" customFormat="1" ht="11.25">
      <c r="B1037" s="204"/>
      <c r="C1037" s="205"/>
      <c r="D1037" s="199" t="s">
        <v>140</v>
      </c>
      <c r="E1037" s="206" t="s">
        <v>1</v>
      </c>
      <c r="F1037" s="207" t="s">
        <v>280</v>
      </c>
      <c r="G1037" s="205"/>
      <c r="H1037" s="206" t="s">
        <v>1</v>
      </c>
      <c r="I1037" s="208"/>
      <c r="J1037" s="205"/>
      <c r="K1037" s="205"/>
      <c r="L1037" s="209"/>
      <c r="M1037" s="210"/>
      <c r="N1037" s="211"/>
      <c r="O1037" s="211"/>
      <c r="P1037" s="211"/>
      <c r="Q1037" s="211"/>
      <c r="R1037" s="211"/>
      <c r="S1037" s="211"/>
      <c r="T1037" s="212"/>
      <c r="AT1037" s="213" t="s">
        <v>140</v>
      </c>
      <c r="AU1037" s="213" t="s">
        <v>90</v>
      </c>
      <c r="AV1037" s="13" t="s">
        <v>88</v>
      </c>
      <c r="AW1037" s="13" t="s">
        <v>36</v>
      </c>
      <c r="AX1037" s="13" t="s">
        <v>80</v>
      </c>
      <c r="AY1037" s="213" t="s">
        <v>129</v>
      </c>
    </row>
    <row r="1038" spans="1:65" s="14" customFormat="1" ht="11.25">
      <c r="B1038" s="214"/>
      <c r="C1038" s="215"/>
      <c r="D1038" s="199" t="s">
        <v>140</v>
      </c>
      <c r="E1038" s="216" t="s">
        <v>1</v>
      </c>
      <c r="F1038" s="217" t="s">
        <v>88</v>
      </c>
      <c r="G1038" s="215"/>
      <c r="H1038" s="218">
        <v>1</v>
      </c>
      <c r="I1038" s="219"/>
      <c r="J1038" s="215"/>
      <c r="K1038" s="215"/>
      <c r="L1038" s="220"/>
      <c r="M1038" s="221"/>
      <c r="N1038" s="222"/>
      <c r="O1038" s="222"/>
      <c r="P1038" s="222"/>
      <c r="Q1038" s="222"/>
      <c r="R1038" s="222"/>
      <c r="S1038" s="222"/>
      <c r="T1038" s="223"/>
      <c r="AT1038" s="224" t="s">
        <v>140</v>
      </c>
      <c r="AU1038" s="224" t="s">
        <v>90</v>
      </c>
      <c r="AV1038" s="14" t="s">
        <v>90</v>
      </c>
      <c r="AW1038" s="14" t="s">
        <v>36</v>
      </c>
      <c r="AX1038" s="14" t="s">
        <v>80</v>
      </c>
      <c r="AY1038" s="224" t="s">
        <v>129</v>
      </c>
    </row>
    <row r="1039" spans="1:65" s="15" customFormat="1" ht="11.25">
      <c r="B1039" s="225"/>
      <c r="C1039" s="226"/>
      <c r="D1039" s="199" t="s">
        <v>140</v>
      </c>
      <c r="E1039" s="227" t="s">
        <v>1</v>
      </c>
      <c r="F1039" s="228" t="s">
        <v>144</v>
      </c>
      <c r="G1039" s="226"/>
      <c r="H1039" s="229">
        <v>1</v>
      </c>
      <c r="I1039" s="230"/>
      <c r="J1039" s="226"/>
      <c r="K1039" s="226"/>
      <c r="L1039" s="231"/>
      <c r="M1039" s="232"/>
      <c r="N1039" s="233"/>
      <c r="O1039" s="233"/>
      <c r="P1039" s="233"/>
      <c r="Q1039" s="233"/>
      <c r="R1039" s="233"/>
      <c r="S1039" s="233"/>
      <c r="T1039" s="234"/>
      <c r="AT1039" s="235" t="s">
        <v>140</v>
      </c>
      <c r="AU1039" s="235" t="s">
        <v>90</v>
      </c>
      <c r="AV1039" s="15" t="s">
        <v>136</v>
      </c>
      <c r="AW1039" s="15" t="s">
        <v>36</v>
      </c>
      <c r="AX1039" s="15" t="s">
        <v>88</v>
      </c>
      <c r="AY1039" s="235" t="s">
        <v>129</v>
      </c>
    </row>
    <row r="1040" spans="1:65" s="2" customFormat="1" ht="21.75" customHeight="1">
      <c r="A1040" s="34"/>
      <c r="B1040" s="35"/>
      <c r="C1040" s="186" t="s">
        <v>769</v>
      </c>
      <c r="D1040" s="186" t="s">
        <v>131</v>
      </c>
      <c r="E1040" s="187" t="s">
        <v>770</v>
      </c>
      <c r="F1040" s="188" t="s">
        <v>771</v>
      </c>
      <c r="G1040" s="189" t="s">
        <v>238</v>
      </c>
      <c r="H1040" s="190">
        <v>2</v>
      </c>
      <c r="I1040" s="191"/>
      <c r="J1040" s="192">
        <f>ROUND(I1040*H1040,2)</f>
        <v>0</v>
      </c>
      <c r="K1040" s="188" t="s">
        <v>135</v>
      </c>
      <c r="L1040" s="39"/>
      <c r="M1040" s="193" t="s">
        <v>1</v>
      </c>
      <c r="N1040" s="194" t="s">
        <v>45</v>
      </c>
      <c r="O1040" s="71"/>
      <c r="P1040" s="195">
        <f>O1040*H1040</f>
        <v>0</v>
      </c>
      <c r="Q1040" s="195">
        <v>3.0100000000000001E-3</v>
      </c>
      <c r="R1040" s="195">
        <f>Q1040*H1040</f>
        <v>6.0200000000000002E-3</v>
      </c>
      <c r="S1040" s="195">
        <v>0</v>
      </c>
      <c r="T1040" s="196">
        <f>S1040*H1040</f>
        <v>0</v>
      </c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R1040" s="197" t="s">
        <v>136</v>
      </c>
      <c r="AT1040" s="197" t="s">
        <v>131</v>
      </c>
      <c r="AU1040" s="197" t="s">
        <v>90</v>
      </c>
      <c r="AY1040" s="17" t="s">
        <v>129</v>
      </c>
      <c r="BE1040" s="198">
        <f>IF(N1040="základní",J1040,0)</f>
        <v>0</v>
      </c>
      <c r="BF1040" s="198">
        <f>IF(N1040="snížená",J1040,0)</f>
        <v>0</v>
      </c>
      <c r="BG1040" s="198">
        <f>IF(N1040="zákl. přenesená",J1040,0)</f>
        <v>0</v>
      </c>
      <c r="BH1040" s="198">
        <f>IF(N1040="sníž. přenesená",J1040,0)</f>
        <v>0</v>
      </c>
      <c r="BI1040" s="198">
        <f>IF(N1040="nulová",J1040,0)</f>
        <v>0</v>
      </c>
      <c r="BJ1040" s="17" t="s">
        <v>88</v>
      </c>
      <c r="BK1040" s="198">
        <f>ROUND(I1040*H1040,2)</f>
        <v>0</v>
      </c>
      <c r="BL1040" s="17" t="s">
        <v>136</v>
      </c>
      <c r="BM1040" s="197" t="s">
        <v>772</v>
      </c>
    </row>
    <row r="1041" spans="1:65" s="2" customFormat="1" ht="29.25">
      <c r="A1041" s="34"/>
      <c r="B1041" s="35"/>
      <c r="C1041" s="36"/>
      <c r="D1041" s="199" t="s">
        <v>138</v>
      </c>
      <c r="E1041" s="36"/>
      <c r="F1041" s="200" t="s">
        <v>773</v>
      </c>
      <c r="G1041" s="36"/>
      <c r="H1041" s="36"/>
      <c r="I1041" s="201"/>
      <c r="J1041" s="36"/>
      <c r="K1041" s="36"/>
      <c r="L1041" s="39"/>
      <c r="M1041" s="202"/>
      <c r="N1041" s="203"/>
      <c r="O1041" s="71"/>
      <c r="P1041" s="71"/>
      <c r="Q1041" s="71"/>
      <c r="R1041" s="71"/>
      <c r="S1041" s="71"/>
      <c r="T1041" s="72"/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T1041" s="17" t="s">
        <v>138</v>
      </c>
      <c r="AU1041" s="17" t="s">
        <v>90</v>
      </c>
    </row>
    <row r="1042" spans="1:65" s="13" customFormat="1" ht="11.25">
      <c r="B1042" s="204"/>
      <c r="C1042" s="205"/>
      <c r="D1042" s="199" t="s">
        <v>140</v>
      </c>
      <c r="E1042" s="206" t="s">
        <v>1</v>
      </c>
      <c r="F1042" s="207" t="s">
        <v>629</v>
      </c>
      <c r="G1042" s="205"/>
      <c r="H1042" s="206" t="s">
        <v>1</v>
      </c>
      <c r="I1042" s="208"/>
      <c r="J1042" s="205"/>
      <c r="K1042" s="205"/>
      <c r="L1042" s="209"/>
      <c r="M1042" s="210"/>
      <c r="N1042" s="211"/>
      <c r="O1042" s="211"/>
      <c r="P1042" s="211"/>
      <c r="Q1042" s="211"/>
      <c r="R1042" s="211"/>
      <c r="S1042" s="211"/>
      <c r="T1042" s="212"/>
      <c r="AT1042" s="213" t="s">
        <v>140</v>
      </c>
      <c r="AU1042" s="213" t="s">
        <v>90</v>
      </c>
      <c r="AV1042" s="13" t="s">
        <v>88</v>
      </c>
      <c r="AW1042" s="13" t="s">
        <v>36</v>
      </c>
      <c r="AX1042" s="13" t="s">
        <v>80</v>
      </c>
      <c r="AY1042" s="213" t="s">
        <v>129</v>
      </c>
    </row>
    <row r="1043" spans="1:65" s="13" customFormat="1" ht="11.25">
      <c r="B1043" s="204"/>
      <c r="C1043" s="205"/>
      <c r="D1043" s="199" t="s">
        <v>140</v>
      </c>
      <c r="E1043" s="206" t="s">
        <v>1</v>
      </c>
      <c r="F1043" s="207" t="s">
        <v>280</v>
      </c>
      <c r="G1043" s="205"/>
      <c r="H1043" s="206" t="s">
        <v>1</v>
      </c>
      <c r="I1043" s="208"/>
      <c r="J1043" s="205"/>
      <c r="K1043" s="205"/>
      <c r="L1043" s="209"/>
      <c r="M1043" s="210"/>
      <c r="N1043" s="211"/>
      <c r="O1043" s="211"/>
      <c r="P1043" s="211"/>
      <c r="Q1043" s="211"/>
      <c r="R1043" s="211"/>
      <c r="S1043" s="211"/>
      <c r="T1043" s="212"/>
      <c r="AT1043" s="213" t="s">
        <v>140</v>
      </c>
      <c r="AU1043" s="213" t="s">
        <v>90</v>
      </c>
      <c r="AV1043" s="13" t="s">
        <v>88</v>
      </c>
      <c r="AW1043" s="13" t="s">
        <v>36</v>
      </c>
      <c r="AX1043" s="13" t="s">
        <v>80</v>
      </c>
      <c r="AY1043" s="213" t="s">
        <v>129</v>
      </c>
    </row>
    <row r="1044" spans="1:65" s="14" customFormat="1" ht="11.25">
      <c r="B1044" s="214"/>
      <c r="C1044" s="215"/>
      <c r="D1044" s="199" t="s">
        <v>140</v>
      </c>
      <c r="E1044" s="216" t="s">
        <v>1</v>
      </c>
      <c r="F1044" s="217" t="s">
        <v>90</v>
      </c>
      <c r="G1044" s="215"/>
      <c r="H1044" s="218">
        <v>2</v>
      </c>
      <c r="I1044" s="219"/>
      <c r="J1044" s="215"/>
      <c r="K1044" s="215"/>
      <c r="L1044" s="220"/>
      <c r="M1044" s="221"/>
      <c r="N1044" s="222"/>
      <c r="O1044" s="222"/>
      <c r="P1044" s="222"/>
      <c r="Q1044" s="222"/>
      <c r="R1044" s="222"/>
      <c r="S1044" s="222"/>
      <c r="T1044" s="223"/>
      <c r="AT1044" s="224" t="s">
        <v>140</v>
      </c>
      <c r="AU1044" s="224" t="s">
        <v>90</v>
      </c>
      <c r="AV1044" s="14" t="s">
        <v>90</v>
      </c>
      <c r="AW1044" s="14" t="s">
        <v>36</v>
      </c>
      <c r="AX1044" s="14" t="s">
        <v>80</v>
      </c>
      <c r="AY1044" s="224" t="s">
        <v>129</v>
      </c>
    </row>
    <row r="1045" spans="1:65" s="15" customFormat="1" ht="11.25">
      <c r="B1045" s="225"/>
      <c r="C1045" s="226"/>
      <c r="D1045" s="199" t="s">
        <v>140</v>
      </c>
      <c r="E1045" s="227" t="s">
        <v>1</v>
      </c>
      <c r="F1045" s="228" t="s">
        <v>144</v>
      </c>
      <c r="G1045" s="226"/>
      <c r="H1045" s="229">
        <v>2</v>
      </c>
      <c r="I1045" s="230"/>
      <c r="J1045" s="226"/>
      <c r="K1045" s="226"/>
      <c r="L1045" s="231"/>
      <c r="M1045" s="232"/>
      <c r="N1045" s="233"/>
      <c r="O1045" s="233"/>
      <c r="P1045" s="233"/>
      <c r="Q1045" s="233"/>
      <c r="R1045" s="233"/>
      <c r="S1045" s="233"/>
      <c r="T1045" s="234"/>
      <c r="AT1045" s="235" t="s">
        <v>140</v>
      </c>
      <c r="AU1045" s="235" t="s">
        <v>90</v>
      </c>
      <c r="AV1045" s="15" t="s">
        <v>136</v>
      </c>
      <c r="AW1045" s="15" t="s">
        <v>36</v>
      </c>
      <c r="AX1045" s="15" t="s">
        <v>88</v>
      </c>
      <c r="AY1045" s="235" t="s">
        <v>129</v>
      </c>
    </row>
    <row r="1046" spans="1:65" s="2" customFormat="1" ht="24.2" customHeight="1">
      <c r="A1046" s="34"/>
      <c r="B1046" s="35"/>
      <c r="C1046" s="236" t="s">
        <v>774</v>
      </c>
      <c r="D1046" s="236" t="s">
        <v>332</v>
      </c>
      <c r="E1046" s="237" t="s">
        <v>775</v>
      </c>
      <c r="F1046" s="238" t="s">
        <v>776</v>
      </c>
      <c r="G1046" s="239" t="s">
        <v>238</v>
      </c>
      <c r="H1046" s="240">
        <v>2</v>
      </c>
      <c r="I1046" s="241"/>
      <c r="J1046" s="242">
        <f>ROUND(I1046*H1046,2)</f>
        <v>0</v>
      </c>
      <c r="K1046" s="238" t="s">
        <v>1</v>
      </c>
      <c r="L1046" s="243"/>
      <c r="M1046" s="244" t="s">
        <v>1</v>
      </c>
      <c r="N1046" s="245" t="s">
        <v>45</v>
      </c>
      <c r="O1046" s="71"/>
      <c r="P1046" s="195">
        <f>O1046*H1046</f>
        <v>0</v>
      </c>
      <c r="Q1046" s="195">
        <v>6.4000000000000001E-2</v>
      </c>
      <c r="R1046" s="195">
        <f>Q1046*H1046</f>
        <v>0.128</v>
      </c>
      <c r="S1046" s="195">
        <v>0</v>
      </c>
      <c r="T1046" s="196">
        <f>S1046*H1046</f>
        <v>0</v>
      </c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R1046" s="197" t="s">
        <v>192</v>
      </c>
      <c r="AT1046" s="197" t="s">
        <v>332</v>
      </c>
      <c r="AU1046" s="197" t="s">
        <v>90</v>
      </c>
      <c r="AY1046" s="17" t="s">
        <v>129</v>
      </c>
      <c r="BE1046" s="198">
        <f>IF(N1046="základní",J1046,0)</f>
        <v>0</v>
      </c>
      <c r="BF1046" s="198">
        <f>IF(N1046="snížená",J1046,0)</f>
        <v>0</v>
      </c>
      <c r="BG1046" s="198">
        <f>IF(N1046="zákl. přenesená",J1046,0)</f>
        <v>0</v>
      </c>
      <c r="BH1046" s="198">
        <f>IF(N1046="sníž. přenesená",J1046,0)</f>
        <v>0</v>
      </c>
      <c r="BI1046" s="198">
        <f>IF(N1046="nulová",J1046,0)</f>
        <v>0</v>
      </c>
      <c r="BJ1046" s="17" t="s">
        <v>88</v>
      </c>
      <c r="BK1046" s="198">
        <f>ROUND(I1046*H1046,2)</f>
        <v>0</v>
      </c>
      <c r="BL1046" s="17" t="s">
        <v>136</v>
      </c>
      <c r="BM1046" s="197" t="s">
        <v>777</v>
      </c>
    </row>
    <row r="1047" spans="1:65" s="2" customFormat="1" ht="11.25">
      <c r="A1047" s="34"/>
      <c r="B1047" s="35"/>
      <c r="C1047" s="36"/>
      <c r="D1047" s="199" t="s">
        <v>138</v>
      </c>
      <c r="E1047" s="36"/>
      <c r="F1047" s="200" t="s">
        <v>776</v>
      </c>
      <c r="G1047" s="36"/>
      <c r="H1047" s="36"/>
      <c r="I1047" s="201"/>
      <c r="J1047" s="36"/>
      <c r="K1047" s="36"/>
      <c r="L1047" s="39"/>
      <c r="M1047" s="202"/>
      <c r="N1047" s="203"/>
      <c r="O1047" s="71"/>
      <c r="P1047" s="71"/>
      <c r="Q1047" s="71"/>
      <c r="R1047" s="71"/>
      <c r="S1047" s="71"/>
      <c r="T1047" s="72"/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T1047" s="17" t="s">
        <v>138</v>
      </c>
      <c r="AU1047" s="17" t="s">
        <v>90</v>
      </c>
    </row>
    <row r="1048" spans="1:65" s="13" customFormat="1" ht="11.25">
      <c r="B1048" s="204"/>
      <c r="C1048" s="205"/>
      <c r="D1048" s="199" t="s">
        <v>140</v>
      </c>
      <c r="E1048" s="206" t="s">
        <v>1</v>
      </c>
      <c r="F1048" s="207" t="s">
        <v>629</v>
      </c>
      <c r="G1048" s="205"/>
      <c r="H1048" s="206" t="s">
        <v>1</v>
      </c>
      <c r="I1048" s="208"/>
      <c r="J1048" s="205"/>
      <c r="K1048" s="205"/>
      <c r="L1048" s="209"/>
      <c r="M1048" s="210"/>
      <c r="N1048" s="211"/>
      <c r="O1048" s="211"/>
      <c r="P1048" s="211"/>
      <c r="Q1048" s="211"/>
      <c r="R1048" s="211"/>
      <c r="S1048" s="211"/>
      <c r="T1048" s="212"/>
      <c r="AT1048" s="213" t="s">
        <v>140</v>
      </c>
      <c r="AU1048" s="213" t="s">
        <v>90</v>
      </c>
      <c r="AV1048" s="13" t="s">
        <v>88</v>
      </c>
      <c r="AW1048" s="13" t="s">
        <v>36</v>
      </c>
      <c r="AX1048" s="13" t="s">
        <v>80</v>
      </c>
      <c r="AY1048" s="213" t="s">
        <v>129</v>
      </c>
    </row>
    <row r="1049" spans="1:65" s="13" customFormat="1" ht="11.25">
      <c r="B1049" s="204"/>
      <c r="C1049" s="205"/>
      <c r="D1049" s="199" t="s">
        <v>140</v>
      </c>
      <c r="E1049" s="206" t="s">
        <v>1</v>
      </c>
      <c r="F1049" s="207" t="s">
        <v>280</v>
      </c>
      <c r="G1049" s="205"/>
      <c r="H1049" s="206" t="s">
        <v>1</v>
      </c>
      <c r="I1049" s="208"/>
      <c r="J1049" s="205"/>
      <c r="K1049" s="205"/>
      <c r="L1049" s="209"/>
      <c r="M1049" s="210"/>
      <c r="N1049" s="211"/>
      <c r="O1049" s="211"/>
      <c r="P1049" s="211"/>
      <c r="Q1049" s="211"/>
      <c r="R1049" s="211"/>
      <c r="S1049" s="211"/>
      <c r="T1049" s="212"/>
      <c r="AT1049" s="213" t="s">
        <v>140</v>
      </c>
      <c r="AU1049" s="213" t="s">
        <v>90</v>
      </c>
      <c r="AV1049" s="13" t="s">
        <v>88</v>
      </c>
      <c r="AW1049" s="13" t="s">
        <v>36</v>
      </c>
      <c r="AX1049" s="13" t="s">
        <v>80</v>
      </c>
      <c r="AY1049" s="213" t="s">
        <v>129</v>
      </c>
    </row>
    <row r="1050" spans="1:65" s="14" customFormat="1" ht="11.25">
      <c r="B1050" s="214"/>
      <c r="C1050" s="215"/>
      <c r="D1050" s="199" t="s">
        <v>140</v>
      </c>
      <c r="E1050" s="216" t="s">
        <v>1</v>
      </c>
      <c r="F1050" s="217" t="s">
        <v>90</v>
      </c>
      <c r="G1050" s="215"/>
      <c r="H1050" s="218">
        <v>2</v>
      </c>
      <c r="I1050" s="219"/>
      <c r="J1050" s="215"/>
      <c r="K1050" s="215"/>
      <c r="L1050" s="220"/>
      <c r="M1050" s="221"/>
      <c r="N1050" s="222"/>
      <c r="O1050" s="222"/>
      <c r="P1050" s="222"/>
      <c r="Q1050" s="222"/>
      <c r="R1050" s="222"/>
      <c r="S1050" s="222"/>
      <c r="T1050" s="223"/>
      <c r="AT1050" s="224" t="s">
        <v>140</v>
      </c>
      <c r="AU1050" s="224" t="s">
        <v>90</v>
      </c>
      <c r="AV1050" s="14" t="s">
        <v>90</v>
      </c>
      <c r="AW1050" s="14" t="s">
        <v>36</v>
      </c>
      <c r="AX1050" s="14" t="s">
        <v>80</v>
      </c>
      <c r="AY1050" s="224" t="s">
        <v>129</v>
      </c>
    </row>
    <row r="1051" spans="1:65" s="15" customFormat="1" ht="11.25">
      <c r="B1051" s="225"/>
      <c r="C1051" s="226"/>
      <c r="D1051" s="199" t="s">
        <v>140</v>
      </c>
      <c r="E1051" s="227" t="s">
        <v>1</v>
      </c>
      <c r="F1051" s="228" t="s">
        <v>144</v>
      </c>
      <c r="G1051" s="226"/>
      <c r="H1051" s="229">
        <v>2</v>
      </c>
      <c r="I1051" s="230"/>
      <c r="J1051" s="226"/>
      <c r="K1051" s="226"/>
      <c r="L1051" s="231"/>
      <c r="M1051" s="232"/>
      <c r="N1051" s="233"/>
      <c r="O1051" s="233"/>
      <c r="P1051" s="233"/>
      <c r="Q1051" s="233"/>
      <c r="R1051" s="233"/>
      <c r="S1051" s="233"/>
      <c r="T1051" s="234"/>
      <c r="AT1051" s="235" t="s">
        <v>140</v>
      </c>
      <c r="AU1051" s="235" t="s">
        <v>90</v>
      </c>
      <c r="AV1051" s="15" t="s">
        <v>136</v>
      </c>
      <c r="AW1051" s="15" t="s">
        <v>36</v>
      </c>
      <c r="AX1051" s="15" t="s">
        <v>88</v>
      </c>
      <c r="AY1051" s="235" t="s">
        <v>129</v>
      </c>
    </row>
    <row r="1052" spans="1:65" s="2" customFormat="1" ht="24">
      <c r="A1052" s="34"/>
      <c r="B1052" s="35"/>
      <c r="C1052" s="236" t="s">
        <v>778</v>
      </c>
      <c r="D1052" s="236" t="s">
        <v>332</v>
      </c>
      <c r="E1052" s="237" t="s">
        <v>779</v>
      </c>
      <c r="F1052" s="238" t="s">
        <v>780</v>
      </c>
      <c r="G1052" s="239" t="s">
        <v>238</v>
      </c>
      <c r="H1052" s="240">
        <v>2</v>
      </c>
      <c r="I1052" s="241"/>
      <c r="J1052" s="242">
        <f>ROUND(I1052*H1052,2)</f>
        <v>0</v>
      </c>
      <c r="K1052" s="238" t="s">
        <v>1</v>
      </c>
      <c r="L1052" s="243"/>
      <c r="M1052" s="244" t="s">
        <v>1</v>
      </c>
      <c r="N1052" s="245" t="s">
        <v>45</v>
      </c>
      <c r="O1052" s="71"/>
      <c r="P1052" s="195">
        <f>O1052*H1052</f>
        <v>0</v>
      </c>
      <c r="Q1052" s="195">
        <v>7.0000000000000001E-3</v>
      </c>
      <c r="R1052" s="195">
        <f>Q1052*H1052</f>
        <v>1.4E-2</v>
      </c>
      <c r="S1052" s="195">
        <v>0</v>
      </c>
      <c r="T1052" s="196">
        <f>S1052*H1052</f>
        <v>0</v>
      </c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R1052" s="197" t="s">
        <v>192</v>
      </c>
      <c r="AT1052" s="197" t="s">
        <v>332</v>
      </c>
      <c r="AU1052" s="197" t="s">
        <v>90</v>
      </c>
      <c r="AY1052" s="17" t="s">
        <v>129</v>
      </c>
      <c r="BE1052" s="198">
        <f>IF(N1052="základní",J1052,0)</f>
        <v>0</v>
      </c>
      <c r="BF1052" s="198">
        <f>IF(N1052="snížená",J1052,0)</f>
        <v>0</v>
      </c>
      <c r="BG1052" s="198">
        <f>IF(N1052="zákl. přenesená",J1052,0)</f>
        <v>0</v>
      </c>
      <c r="BH1052" s="198">
        <f>IF(N1052="sníž. přenesená",J1052,0)</f>
        <v>0</v>
      </c>
      <c r="BI1052" s="198">
        <f>IF(N1052="nulová",J1052,0)</f>
        <v>0</v>
      </c>
      <c r="BJ1052" s="17" t="s">
        <v>88</v>
      </c>
      <c r="BK1052" s="198">
        <f>ROUND(I1052*H1052,2)</f>
        <v>0</v>
      </c>
      <c r="BL1052" s="17" t="s">
        <v>136</v>
      </c>
      <c r="BM1052" s="197" t="s">
        <v>781</v>
      </c>
    </row>
    <row r="1053" spans="1:65" s="2" customFormat="1" ht="11.25">
      <c r="A1053" s="34"/>
      <c r="B1053" s="35"/>
      <c r="C1053" s="36"/>
      <c r="D1053" s="199" t="s">
        <v>138</v>
      </c>
      <c r="E1053" s="36"/>
      <c r="F1053" s="200" t="s">
        <v>780</v>
      </c>
      <c r="G1053" s="36"/>
      <c r="H1053" s="36"/>
      <c r="I1053" s="201"/>
      <c r="J1053" s="36"/>
      <c r="K1053" s="36"/>
      <c r="L1053" s="39"/>
      <c r="M1053" s="202"/>
      <c r="N1053" s="203"/>
      <c r="O1053" s="71"/>
      <c r="P1053" s="71"/>
      <c r="Q1053" s="71"/>
      <c r="R1053" s="71"/>
      <c r="S1053" s="71"/>
      <c r="T1053" s="72"/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T1053" s="17" t="s">
        <v>138</v>
      </c>
      <c r="AU1053" s="17" t="s">
        <v>90</v>
      </c>
    </row>
    <row r="1054" spans="1:65" s="13" customFormat="1" ht="11.25">
      <c r="B1054" s="204"/>
      <c r="C1054" s="205"/>
      <c r="D1054" s="199" t="s">
        <v>140</v>
      </c>
      <c r="E1054" s="206" t="s">
        <v>1</v>
      </c>
      <c r="F1054" s="207" t="s">
        <v>629</v>
      </c>
      <c r="G1054" s="205"/>
      <c r="H1054" s="206" t="s">
        <v>1</v>
      </c>
      <c r="I1054" s="208"/>
      <c r="J1054" s="205"/>
      <c r="K1054" s="205"/>
      <c r="L1054" s="209"/>
      <c r="M1054" s="210"/>
      <c r="N1054" s="211"/>
      <c r="O1054" s="211"/>
      <c r="P1054" s="211"/>
      <c r="Q1054" s="211"/>
      <c r="R1054" s="211"/>
      <c r="S1054" s="211"/>
      <c r="T1054" s="212"/>
      <c r="AT1054" s="213" t="s">
        <v>140</v>
      </c>
      <c r="AU1054" s="213" t="s">
        <v>90</v>
      </c>
      <c r="AV1054" s="13" t="s">
        <v>88</v>
      </c>
      <c r="AW1054" s="13" t="s">
        <v>36</v>
      </c>
      <c r="AX1054" s="13" t="s">
        <v>80</v>
      </c>
      <c r="AY1054" s="213" t="s">
        <v>129</v>
      </c>
    </row>
    <row r="1055" spans="1:65" s="13" customFormat="1" ht="11.25">
      <c r="B1055" s="204"/>
      <c r="C1055" s="205"/>
      <c r="D1055" s="199" t="s">
        <v>140</v>
      </c>
      <c r="E1055" s="206" t="s">
        <v>1</v>
      </c>
      <c r="F1055" s="207" t="s">
        <v>280</v>
      </c>
      <c r="G1055" s="205"/>
      <c r="H1055" s="206" t="s">
        <v>1</v>
      </c>
      <c r="I1055" s="208"/>
      <c r="J1055" s="205"/>
      <c r="K1055" s="205"/>
      <c r="L1055" s="209"/>
      <c r="M1055" s="210"/>
      <c r="N1055" s="211"/>
      <c r="O1055" s="211"/>
      <c r="P1055" s="211"/>
      <c r="Q1055" s="211"/>
      <c r="R1055" s="211"/>
      <c r="S1055" s="211"/>
      <c r="T1055" s="212"/>
      <c r="AT1055" s="213" t="s">
        <v>140</v>
      </c>
      <c r="AU1055" s="213" t="s">
        <v>90</v>
      </c>
      <c r="AV1055" s="13" t="s">
        <v>88</v>
      </c>
      <c r="AW1055" s="13" t="s">
        <v>36</v>
      </c>
      <c r="AX1055" s="13" t="s">
        <v>80</v>
      </c>
      <c r="AY1055" s="213" t="s">
        <v>129</v>
      </c>
    </row>
    <row r="1056" spans="1:65" s="14" customFormat="1" ht="11.25">
      <c r="B1056" s="214"/>
      <c r="C1056" s="215"/>
      <c r="D1056" s="199" t="s">
        <v>140</v>
      </c>
      <c r="E1056" s="216" t="s">
        <v>1</v>
      </c>
      <c r="F1056" s="217" t="s">
        <v>90</v>
      </c>
      <c r="G1056" s="215"/>
      <c r="H1056" s="218">
        <v>2</v>
      </c>
      <c r="I1056" s="219"/>
      <c r="J1056" s="215"/>
      <c r="K1056" s="215"/>
      <c r="L1056" s="220"/>
      <c r="M1056" s="221"/>
      <c r="N1056" s="222"/>
      <c r="O1056" s="222"/>
      <c r="P1056" s="222"/>
      <c r="Q1056" s="222"/>
      <c r="R1056" s="222"/>
      <c r="S1056" s="222"/>
      <c r="T1056" s="223"/>
      <c r="AT1056" s="224" t="s">
        <v>140</v>
      </c>
      <c r="AU1056" s="224" t="s">
        <v>90</v>
      </c>
      <c r="AV1056" s="14" t="s">
        <v>90</v>
      </c>
      <c r="AW1056" s="14" t="s">
        <v>36</v>
      </c>
      <c r="AX1056" s="14" t="s">
        <v>80</v>
      </c>
      <c r="AY1056" s="224" t="s">
        <v>129</v>
      </c>
    </row>
    <row r="1057" spans="1:65" s="15" customFormat="1" ht="11.25">
      <c r="B1057" s="225"/>
      <c r="C1057" s="226"/>
      <c r="D1057" s="199" t="s">
        <v>140</v>
      </c>
      <c r="E1057" s="227" t="s">
        <v>1</v>
      </c>
      <c r="F1057" s="228" t="s">
        <v>144</v>
      </c>
      <c r="G1057" s="226"/>
      <c r="H1057" s="229">
        <v>2</v>
      </c>
      <c r="I1057" s="230"/>
      <c r="J1057" s="226"/>
      <c r="K1057" s="226"/>
      <c r="L1057" s="231"/>
      <c r="M1057" s="232"/>
      <c r="N1057" s="233"/>
      <c r="O1057" s="233"/>
      <c r="P1057" s="233"/>
      <c r="Q1057" s="233"/>
      <c r="R1057" s="233"/>
      <c r="S1057" s="233"/>
      <c r="T1057" s="234"/>
      <c r="AT1057" s="235" t="s">
        <v>140</v>
      </c>
      <c r="AU1057" s="235" t="s">
        <v>90</v>
      </c>
      <c r="AV1057" s="15" t="s">
        <v>136</v>
      </c>
      <c r="AW1057" s="15" t="s">
        <v>36</v>
      </c>
      <c r="AX1057" s="15" t="s">
        <v>88</v>
      </c>
      <c r="AY1057" s="235" t="s">
        <v>129</v>
      </c>
    </row>
    <row r="1058" spans="1:65" s="2" customFormat="1" ht="24">
      <c r="A1058" s="34"/>
      <c r="B1058" s="35"/>
      <c r="C1058" s="186" t="s">
        <v>782</v>
      </c>
      <c r="D1058" s="186" t="s">
        <v>131</v>
      </c>
      <c r="E1058" s="187" t="s">
        <v>783</v>
      </c>
      <c r="F1058" s="188" t="s">
        <v>784</v>
      </c>
      <c r="G1058" s="189" t="s">
        <v>195</v>
      </c>
      <c r="H1058" s="190">
        <v>100</v>
      </c>
      <c r="I1058" s="191"/>
      <c r="J1058" s="192">
        <f>ROUND(I1058*H1058,2)</f>
        <v>0</v>
      </c>
      <c r="K1058" s="188" t="s">
        <v>135</v>
      </c>
      <c r="L1058" s="39"/>
      <c r="M1058" s="193" t="s">
        <v>1</v>
      </c>
      <c r="N1058" s="194" t="s">
        <v>45</v>
      </c>
      <c r="O1058" s="71"/>
      <c r="P1058" s="195">
        <f>O1058*H1058</f>
        <v>0</v>
      </c>
      <c r="Q1058" s="195">
        <v>0</v>
      </c>
      <c r="R1058" s="195">
        <f>Q1058*H1058</f>
        <v>0</v>
      </c>
      <c r="S1058" s="195">
        <v>0</v>
      </c>
      <c r="T1058" s="196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97" t="s">
        <v>136</v>
      </c>
      <c r="AT1058" s="197" t="s">
        <v>131</v>
      </c>
      <c r="AU1058" s="197" t="s">
        <v>90</v>
      </c>
      <c r="AY1058" s="17" t="s">
        <v>129</v>
      </c>
      <c r="BE1058" s="198">
        <f>IF(N1058="základní",J1058,0)</f>
        <v>0</v>
      </c>
      <c r="BF1058" s="198">
        <f>IF(N1058="snížená",J1058,0)</f>
        <v>0</v>
      </c>
      <c r="BG1058" s="198">
        <f>IF(N1058="zákl. přenesená",J1058,0)</f>
        <v>0</v>
      </c>
      <c r="BH1058" s="198">
        <f>IF(N1058="sníž. přenesená",J1058,0)</f>
        <v>0</v>
      </c>
      <c r="BI1058" s="198">
        <f>IF(N1058="nulová",J1058,0)</f>
        <v>0</v>
      </c>
      <c r="BJ1058" s="17" t="s">
        <v>88</v>
      </c>
      <c r="BK1058" s="198">
        <f>ROUND(I1058*H1058,2)</f>
        <v>0</v>
      </c>
      <c r="BL1058" s="17" t="s">
        <v>136</v>
      </c>
      <c r="BM1058" s="197" t="s">
        <v>785</v>
      </c>
    </row>
    <row r="1059" spans="1:65" s="2" customFormat="1" ht="11.25">
      <c r="A1059" s="34"/>
      <c r="B1059" s="35"/>
      <c r="C1059" s="36"/>
      <c r="D1059" s="199" t="s">
        <v>138</v>
      </c>
      <c r="E1059" s="36"/>
      <c r="F1059" s="200" t="s">
        <v>784</v>
      </c>
      <c r="G1059" s="36"/>
      <c r="H1059" s="36"/>
      <c r="I1059" s="201"/>
      <c r="J1059" s="36"/>
      <c r="K1059" s="36"/>
      <c r="L1059" s="39"/>
      <c r="M1059" s="202"/>
      <c r="N1059" s="203"/>
      <c r="O1059" s="71"/>
      <c r="P1059" s="71"/>
      <c r="Q1059" s="71"/>
      <c r="R1059" s="71"/>
      <c r="S1059" s="71"/>
      <c r="T1059" s="72"/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T1059" s="17" t="s">
        <v>138</v>
      </c>
      <c r="AU1059" s="17" t="s">
        <v>90</v>
      </c>
    </row>
    <row r="1060" spans="1:65" s="13" customFormat="1" ht="11.25">
      <c r="B1060" s="204"/>
      <c r="C1060" s="205"/>
      <c r="D1060" s="199" t="s">
        <v>140</v>
      </c>
      <c r="E1060" s="206" t="s">
        <v>1</v>
      </c>
      <c r="F1060" s="207" t="s">
        <v>689</v>
      </c>
      <c r="G1060" s="205"/>
      <c r="H1060" s="206" t="s">
        <v>1</v>
      </c>
      <c r="I1060" s="208"/>
      <c r="J1060" s="205"/>
      <c r="K1060" s="205"/>
      <c r="L1060" s="209"/>
      <c r="M1060" s="210"/>
      <c r="N1060" s="211"/>
      <c r="O1060" s="211"/>
      <c r="P1060" s="211"/>
      <c r="Q1060" s="211"/>
      <c r="R1060" s="211"/>
      <c r="S1060" s="211"/>
      <c r="T1060" s="212"/>
      <c r="AT1060" s="213" t="s">
        <v>140</v>
      </c>
      <c r="AU1060" s="213" t="s">
        <v>90</v>
      </c>
      <c r="AV1060" s="13" t="s">
        <v>88</v>
      </c>
      <c r="AW1060" s="13" t="s">
        <v>36</v>
      </c>
      <c r="AX1060" s="13" t="s">
        <v>80</v>
      </c>
      <c r="AY1060" s="213" t="s">
        <v>129</v>
      </c>
    </row>
    <row r="1061" spans="1:65" s="13" customFormat="1" ht="11.25">
      <c r="B1061" s="204"/>
      <c r="C1061" s="205"/>
      <c r="D1061" s="199" t="s">
        <v>140</v>
      </c>
      <c r="E1061" s="206" t="s">
        <v>1</v>
      </c>
      <c r="F1061" s="207" t="s">
        <v>168</v>
      </c>
      <c r="G1061" s="205"/>
      <c r="H1061" s="206" t="s">
        <v>1</v>
      </c>
      <c r="I1061" s="208"/>
      <c r="J1061" s="205"/>
      <c r="K1061" s="205"/>
      <c r="L1061" s="209"/>
      <c r="M1061" s="210"/>
      <c r="N1061" s="211"/>
      <c r="O1061" s="211"/>
      <c r="P1061" s="211"/>
      <c r="Q1061" s="211"/>
      <c r="R1061" s="211"/>
      <c r="S1061" s="211"/>
      <c r="T1061" s="212"/>
      <c r="AT1061" s="213" t="s">
        <v>140</v>
      </c>
      <c r="AU1061" s="213" t="s">
        <v>90</v>
      </c>
      <c r="AV1061" s="13" t="s">
        <v>88</v>
      </c>
      <c r="AW1061" s="13" t="s">
        <v>36</v>
      </c>
      <c r="AX1061" s="13" t="s">
        <v>80</v>
      </c>
      <c r="AY1061" s="213" t="s">
        <v>129</v>
      </c>
    </row>
    <row r="1062" spans="1:65" s="14" customFormat="1" ht="11.25">
      <c r="B1062" s="214"/>
      <c r="C1062" s="215"/>
      <c r="D1062" s="199" t="s">
        <v>140</v>
      </c>
      <c r="E1062" s="216" t="s">
        <v>1</v>
      </c>
      <c r="F1062" s="217" t="s">
        <v>694</v>
      </c>
      <c r="G1062" s="215"/>
      <c r="H1062" s="218">
        <v>100</v>
      </c>
      <c r="I1062" s="219"/>
      <c r="J1062" s="215"/>
      <c r="K1062" s="215"/>
      <c r="L1062" s="220"/>
      <c r="M1062" s="221"/>
      <c r="N1062" s="222"/>
      <c r="O1062" s="222"/>
      <c r="P1062" s="222"/>
      <c r="Q1062" s="222"/>
      <c r="R1062" s="222"/>
      <c r="S1062" s="222"/>
      <c r="T1062" s="223"/>
      <c r="AT1062" s="224" t="s">
        <v>140</v>
      </c>
      <c r="AU1062" s="224" t="s">
        <v>90</v>
      </c>
      <c r="AV1062" s="14" t="s">
        <v>90</v>
      </c>
      <c r="AW1062" s="14" t="s">
        <v>36</v>
      </c>
      <c r="AX1062" s="14" t="s">
        <v>80</v>
      </c>
      <c r="AY1062" s="224" t="s">
        <v>129</v>
      </c>
    </row>
    <row r="1063" spans="1:65" s="15" customFormat="1" ht="11.25">
      <c r="B1063" s="225"/>
      <c r="C1063" s="226"/>
      <c r="D1063" s="199" t="s">
        <v>140</v>
      </c>
      <c r="E1063" s="227" t="s">
        <v>1</v>
      </c>
      <c r="F1063" s="228" t="s">
        <v>144</v>
      </c>
      <c r="G1063" s="226"/>
      <c r="H1063" s="229">
        <v>100</v>
      </c>
      <c r="I1063" s="230"/>
      <c r="J1063" s="226"/>
      <c r="K1063" s="226"/>
      <c r="L1063" s="231"/>
      <c r="M1063" s="232"/>
      <c r="N1063" s="233"/>
      <c r="O1063" s="233"/>
      <c r="P1063" s="233"/>
      <c r="Q1063" s="233"/>
      <c r="R1063" s="233"/>
      <c r="S1063" s="233"/>
      <c r="T1063" s="234"/>
      <c r="AT1063" s="235" t="s">
        <v>140</v>
      </c>
      <c r="AU1063" s="235" t="s">
        <v>90</v>
      </c>
      <c r="AV1063" s="15" t="s">
        <v>136</v>
      </c>
      <c r="AW1063" s="15" t="s">
        <v>36</v>
      </c>
      <c r="AX1063" s="15" t="s">
        <v>88</v>
      </c>
      <c r="AY1063" s="235" t="s">
        <v>129</v>
      </c>
    </row>
    <row r="1064" spans="1:65" s="2" customFormat="1" ht="21.75" customHeight="1">
      <c r="A1064" s="34"/>
      <c r="B1064" s="35"/>
      <c r="C1064" s="186" t="s">
        <v>786</v>
      </c>
      <c r="D1064" s="186" t="s">
        <v>131</v>
      </c>
      <c r="E1064" s="187" t="s">
        <v>787</v>
      </c>
      <c r="F1064" s="188" t="s">
        <v>788</v>
      </c>
      <c r="G1064" s="189" t="s">
        <v>195</v>
      </c>
      <c r="H1064" s="190">
        <v>374</v>
      </c>
      <c r="I1064" s="191"/>
      <c r="J1064" s="192">
        <f>ROUND(I1064*H1064,2)</f>
        <v>0</v>
      </c>
      <c r="K1064" s="188" t="s">
        <v>135</v>
      </c>
      <c r="L1064" s="39"/>
      <c r="M1064" s="193" t="s">
        <v>1</v>
      </c>
      <c r="N1064" s="194" t="s">
        <v>45</v>
      </c>
      <c r="O1064" s="71"/>
      <c r="P1064" s="195">
        <f>O1064*H1064</f>
        <v>0</v>
      </c>
      <c r="Q1064" s="195">
        <v>0</v>
      </c>
      <c r="R1064" s="195">
        <f>Q1064*H1064</f>
        <v>0</v>
      </c>
      <c r="S1064" s="195">
        <v>0</v>
      </c>
      <c r="T1064" s="196">
        <f>S1064*H1064</f>
        <v>0</v>
      </c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R1064" s="197" t="s">
        <v>136</v>
      </c>
      <c r="AT1064" s="197" t="s">
        <v>131</v>
      </c>
      <c r="AU1064" s="197" t="s">
        <v>90</v>
      </c>
      <c r="AY1064" s="17" t="s">
        <v>129</v>
      </c>
      <c r="BE1064" s="198">
        <f>IF(N1064="základní",J1064,0)</f>
        <v>0</v>
      </c>
      <c r="BF1064" s="198">
        <f>IF(N1064="snížená",J1064,0)</f>
        <v>0</v>
      </c>
      <c r="BG1064" s="198">
        <f>IF(N1064="zákl. přenesená",J1064,0)</f>
        <v>0</v>
      </c>
      <c r="BH1064" s="198">
        <f>IF(N1064="sníž. přenesená",J1064,0)</f>
        <v>0</v>
      </c>
      <c r="BI1064" s="198">
        <f>IF(N1064="nulová",J1064,0)</f>
        <v>0</v>
      </c>
      <c r="BJ1064" s="17" t="s">
        <v>88</v>
      </c>
      <c r="BK1064" s="198">
        <f>ROUND(I1064*H1064,2)</f>
        <v>0</v>
      </c>
      <c r="BL1064" s="17" t="s">
        <v>136</v>
      </c>
      <c r="BM1064" s="197" t="s">
        <v>789</v>
      </c>
    </row>
    <row r="1065" spans="1:65" s="2" customFormat="1" ht="11.25">
      <c r="A1065" s="34"/>
      <c r="B1065" s="35"/>
      <c r="C1065" s="36"/>
      <c r="D1065" s="199" t="s">
        <v>138</v>
      </c>
      <c r="E1065" s="36"/>
      <c r="F1065" s="200" t="s">
        <v>790</v>
      </c>
      <c r="G1065" s="36"/>
      <c r="H1065" s="36"/>
      <c r="I1065" s="201"/>
      <c r="J1065" s="36"/>
      <c r="K1065" s="36"/>
      <c r="L1065" s="39"/>
      <c r="M1065" s="202"/>
      <c r="N1065" s="203"/>
      <c r="O1065" s="71"/>
      <c r="P1065" s="71"/>
      <c r="Q1065" s="71"/>
      <c r="R1065" s="71"/>
      <c r="S1065" s="71"/>
      <c r="T1065" s="72"/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T1065" s="17" t="s">
        <v>138</v>
      </c>
      <c r="AU1065" s="17" t="s">
        <v>90</v>
      </c>
    </row>
    <row r="1066" spans="1:65" s="13" customFormat="1" ht="11.25">
      <c r="B1066" s="204"/>
      <c r="C1066" s="205"/>
      <c r="D1066" s="199" t="s">
        <v>140</v>
      </c>
      <c r="E1066" s="206" t="s">
        <v>1</v>
      </c>
      <c r="F1066" s="207" t="s">
        <v>689</v>
      </c>
      <c r="G1066" s="205"/>
      <c r="H1066" s="206" t="s">
        <v>1</v>
      </c>
      <c r="I1066" s="208"/>
      <c r="J1066" s="205"/>
      <c r="K1066" s="205"/>
      <c r="L1066" s="209"/>
      <c r="M1066" s="210"/>
      <c r="N1066" s="211"/>
      <c r="O1066" s="211"/>
      <c r="P1066" s="211"/>
      <c r="Q1066" s="211"/>
      <c r="R1066" s="211"/>
      <c r="S1066" s="211"/>
      <c r="T1066" s="212"/>
      <c r="AT1066" s="213" t="s">
        <v>140</v>
      </c>
      <c r="AU1066" s="213" t="s">
        <v>90</v>
      </c>
      <c r="AV1066" s="13" t="s">
        <v>88</v>
      </c>
      <c r="AW1066" s="13" t="s">
        <v>36</v>
      </c>
      <c r="AX1066" s="13" t="s">
        <v>80</v>
      </c>
      <c r="AY1066" s="213" t="s">
        <v>129</v>
      </c>
    </row>
    <row r="1067" spans="1:65" s="13" customFormat="1" ht="11.25">
      <c r="B1067" s="204"/>
      <c r="C1067" s="205"/>
      <c r="D1067" s="199" t="s">
        <v>140</v>
      </c>
      <c r="E1067" s="206" t="s">
        <v>1</v>
      </c>
      <c r="F1067" s="207" t="s">
        <v>226</v>
      </c>
      <c r="G1067" s="205"/>
      <c r="H1067" s="206" t="s">
        <v>1</v>
      </c>
      <c r="I1067" s="208"/>
      <c r="J1067" s="205"/>
      <c r="K1067" s="205"/>
      <c r="L1067" s="209"/>
      <c r="M1067" s="210"/>
      <c r="N1067" s="211"/>
      <c r="O1067" s="211"/>
      <c r="P1067" s="211"/>
      <c r="Q1067" s="211"/>
      <c r="R1067" s="211"/>
      <c r="S1067" s="211"/>
      <c r="T1067" s="212"/>
      <c r="AT1067" s="213" t="s">
        <v>140</v>
      </c>
      <c r="AU1067" s="213" t="s">
        <v>90</v>
      </c>
      <c r="AV1067" s="13" t="s">
        <v>88</v>
      </c>
      <c r="AW1067" s="13" t="s">
        <v>36</v>
      </c>
      <c r="AX1067" s="13" t="s">
        <v>80</v>
      </c>
      <c r="AY1067" s="213" t="s">
        <v>129</v>
      </c>
    </row>
    <row r="1068" spans="1:65" s="14" customFormat="1" ht="11.25">
      <c r="B1068" s="214"/>
      <c r="C1068" s="215"/>
      <c r="D1068" s="199" t="s">
        <v>140</v>
      </c>
      <c r="E1068" s="216" t="s">
        <v>1</v>
      </c>
      <c r="F1068" s="217" t="s">
        <v>791</v>
      </c>
      <c r="G1068" s="215"/>
      <c r="H1068" s="218">
        <v>374</v>
      </c>
      <c r="I1068" s="219"/>
      <c r="J1068" s="215"/>
      <c r="K1068" s="215"/>
      <c r="L1068" s="220"/>
      <c r="M1068" s="221"/>
      <c r="N1068" s="222"/>
      <c r="O1068" s="222"/>
      <c r="P1068" s="222"/>
      <c r="Q1068" s="222"/>
      <c r="R1068" s="222"/>
      <c r="S1068" s="222"/>
      <c r="T1068" s="223"/>
      <c r="AT1068" s="224" t="s">
        <v>140</v>
      </c>
      <c r="AU1068" s="224" t="s">
        <v>90</v>
      </c>
      <c r="AV1068" s="14" t="s">
        <v>90</v>
      </c>
      <c r="AW1068" s="14" t="s">
        <v>36</v>
      </c>
      <c r="AX1068" s="14" t="s">
        <v>80</v>
      </c>
      <c r="AY1068" s="224" t="s">
        <v>129</v>
      </c>
    </row>
    <row r="1069" spans="1:65" s="13" customFormat="1" ht="11.25">
      <c r="B1069" s="204"/>
      <c r="C1069" s="205"/>
      <c r="D1069" s="199" t="s">
        <v>140</v>
      </c>
      <c r="E1069" s="206" t="s">
        <v>1</v>
      </c>
      <c r="F1069" s="207" t="s">
        <v>164</v>
      </c>
      <c r="G1069" s="205"/>
      <c r="H1069" s="206" t="s">
        <v>1</v>
      </c>
      <c r="I1069" s="208"/>
      <c r="J1069" s="205"/>
      <c r="K1069" s="205"/>
      <c r="L1069" s="209"/>
      <c r="M1069" s="210"/>
      <c r="N1069" s="211"/>
      <c r="O1069" s="211"/>
      <c r="P1069" s="211"/>
      <c r="Q1069" s="211"/>
      <c r="R1069" s="211"/>
      <c r="S1069" s="211"/>
      <c r="T1069" s="212"/>
      <c r="AT1069" s="213" t="s">
        <v>140</v>
      </c>
      <c r="AU1069" s="213" t="s">
        <v>90</v>
      </c>
      <c r="AV1069" s="13" t="s">
        <v>88</v>
      </c>
      <c r="AW1069" s="13" t="s">
        <v>36</v>
      </c>
      <c r="AX1069" s="13" t="s">
        <v>80</v>
      </c>
      <c r="AY1069" s="213" t="s">
        <v>129</v>
      </c>
    </row>
    <row r="1070" spans="1:65" s="13" customFormat="1" ht="11.25">
      <c r="B1070" s="204"/>
      <c r="C1070" s="205"/>
      <c r="D1070" s="199" t="s">
        <v>140</v>
      </c>
      <c r="E1070" s="206" t="s">
        <v>1</v>
      </c>
      <c r="F1070" s="207" t="s">
        <v>142</v>
      </c>
      <c r="G1070" s="205"/>
      <c r="H1070" s="206" t="s">
        <v>1</v>
      </c>
      <c r="I1070" s="208"/>
      <c r="J1070" s="205"/>
      <c r="K1070" s="205"/>
      <c r="L1070" s="209"/>
      <c r="M1070" s="210"/>
      <c r="N1070" s="211"/>
      <c r="O1070" s="211"/>
      <c r="P1070" s="211"/>
      <c r="Q1070" s="211"/>
      <c r="R1070" s="211"/>
      <c r="S1070" s="211"/>
      <c r="T1070" s="212"/>
      <c r="AT1070" s="213" t="s">
        <v>140</v>
      </c>
      <c r="AU1070" s="213" t="s">
        <v>90</v>
      </c>
      <c r="AV1070" s="13" t="s">
        <v>88</v>
      </c>
      <c r="AW1070" s="13" t="s">
        <v>36</v>
      </c>
      <c r="AX1070" s="13" t="s">
        <v>80</v>
      </c>
      <c r="AY1070" s="213" t="s">
        <v>129</v>
      </c>
    </row>
    <row r="1071" spans="1:65" s="13" customFormat="1" ht="11.25">
      <c r="B1071" s="204"/>
      <c r="C1071" s="205"/>
      <c r="D1071" s="199" t="s">
        <v>140</v>
      </c>
      <c r="E1071" s="206" t="s">
        <v>1</v>
      </c>
      <c r="F1071" s="207" t="s">
        <v>167</v>
      </c>
      <c r="G1071" s="205"/>
      <c r="H1071" s="206" t="s">
        <v>1</v>
      </c>
      <c r="I1071" s="208"/>
      <c r="J1071" s="205"/>
      <c r="K1071" s="205"/>
      <c r="L1071" s="209"/>
      <c r="M1071" s="210"/>
      <c r="N1071" s="211"/>
      <c r="O1071" s="211"/>
      <c r="P1071" s="211"/>
      <c r="Q1071" s="211"/>
      <c r="R1071" s="211"/>
      <c r="S1071" s="211"/>
      <c r="T1071" s="212"/>
      <c r="AT1071" s="213" t="s">
        <v>140</v>
      </c>
      <c r="AU1071" s="213" t="s">
        <v>90</v>
      </c>
      <c r="AV1071" s="13" t="s">
        <v>88</v>
      </c>
      <c r="AW1071" s="13" t="s">
        <v>36</v>
      </c>
      <c r="AX1071" s="13" t="s">
        <v>80</v>
      </c>
      <c r="AY1071" s="213" t="s">
        <v>129</v>
      </c>
    </row>
    <row r="1072" spans="1:65" s="15" customFormat="1" ht="11.25">
      <c r="B1072" s="225"/>
      <c r="C1072" s="226"/>
      <c r="D1072" s="199" t="s">
        <v>140</v>
      </c>
      <c r="E1072" s="227" t="s">
        <v>1</v>
      </c>
      <c r="F1072" s="228" t="s">
        <v>144</v>
      </c>
      <c r="G1072" s="226"/>
      <c r="H1072" s="229">
        <v>374</v>
      </c>
      <c r="I1072" s="230"/>
      <c r="J1072" s="226"/>
      <c r="K1072" s="226"/>
      <c r="L1072" s="231"/>
      <c r="M1072" s="232"/>
      <c r="N1072" s="233"/>
      <c r="O1072" s="233"/>
      <c r="P1072" s="233"/>
      <c r="Q1072" s="233"/>
      <c r="R1072" s="233"/>
      <c r="S1072" s="233"/>
      <c r="T1072" s="234"/>
      <c r="AT1072" s="235" t="s">
        <v>140</v>
      </c>
      <c r="AU1072" s="235" t="s">
        <v>90</v>
      </c>
      <c r="AV1072" s="15" t="s">
        <v>136</v>
      </c>
      <c r="AW1072" s="15" t="s">
        <v>4</v>
      </c>
      <c r="AX1072" s="15" t="s">
        <v>88</v>
      </c>
      <c r="AY1072" s="235" t="s">
        <v>129</v>
      </c>
    </row>
    <row r="1073" spans="1:65" s="2" customFormat="1" ht="24">
      <c r="A1073" s="34"/>
      <c r="B1073" s="35"/>
      <c r="C1073" s="186" t="s">
        <v>792</v>
      </c>
      <c r="D1073" s="186" t="s">
        <v>131</v>
      </c>
      <c r="E1073" s="187" t="s">
        <v>793</v>
      </c>
      <c r="F1073" s="188" t="s">
        <v>794</v>
      </c>
      <c r="G1073" s="189" t="s">
        <v>195</v>
      </c>
      <c r="H1073" s="190">
        <v>267</v>
      </c>
      <c r="I1073" s="191"/>
      <c r="J1073" s="192">
        <f>ROUND(I1073*H1073,2)</f>
        <v>0</v>
      </c>
      <c r="K1073" s="188" t="s">
        <v>135</v>
      </c>
      <c r="L1073" s="39"/>
      <c r="M1073" s="193" t="s">
        <v>1</v>
      </c>
      <c r="N1073" s="194" t="s">
        <v>45</v>
      </c>
      <c r="O1073" s="71"/>
      <c r="P1073" s="195">
        <f>O1073*H1073</f>
        <v>0</v>
      </c>
      <c r="Q1073" s="195">
        <v>0</v>
      </c>
      <c r="R1073" s="195">
        <f>Q1073*H1073</f>
        <v>0</v>
      </c>
      <c r="S1073" s="195">
        <v>0</v>
      </c>
      <c r="T1073" s="196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197" t="s">
        <v>136</v>
      </c>
      <c r="AT1073" s="197" t="s">
        <v>131</v>
      </c>
      <c r="AU1073" s="197" t="s">
        <v>90</v>
      </c>
      <c r="AY1073" s="17" t="s">
        <v>129</v>
      </c>
      <c r="BE1073" s="198">
        <f>IF(N1073="základní",J1073,0)</f>
        <v>0</v>
      </c>
      <c r="BF1073" s="198">
        <f>IF(N1073="snížená",J1073,0)</f>
        <v>0</v>
      </c>
      <c r="BG1073" s="198">
        <f>IF(N1073="zákl. přenesená",J1073,0)</f>
        <v>0</v>
      </c>
      <c r="BH1073" s="198">
        <f>IF(N1073="sníž. přenesená",J1073,0)</f>
        <v>0</v>
      </c>
      <c r="BI1073" s="198">
        <f>IF(N1073="nulová",J1073,0)</f>
        <v>0</v>
      </c>
      <c r="BJ1073" s="17" t="s">
        <v>88</v>
      </c>
      <c r="BK1073" s="198">
        <f>ROUND(I1073*H1073,2)</f>
        <v>0</v>
      </c>
      <c r="BL1073" s="17" t="s">
        <v>136</v>
      </c>
      <c r="BM1073" s="197" t="s">
        <v>795</v>
      </c>
    </row>
    <row r="1074" spans="1:65" s="2" customFormat="1" ht="11.25">
      <c r="A1074" s="34"/>
      <c r="B1074" s="35"/>
      <c r="C1074" s="36"/>
      <c r="D1074" s="199" t="s">
        <v>138</v>
      </c>
      <c r="E1074" s="36"/>
      <c r="F1074" s="200" t="s">
        <v>794</v>
      </c>
      <c r="G1074" s="36"/>
      <c r="H1074" s="36"/>
      <c r="I1074" s="201"/>
      <c r="J1074" s="36"/>
      <c r="K1074" s="36"/>
      <c r="L1074" s="39"/>
      <c r="M1074" s="202"/>
      <c r="N1074" s="203"/>
      <c r="O1074" s="71"/>
      <c r="P1074" s="71"/>
      <c r="Q1074" s="71"/>
      <c r="R1074" s="71"/>
      <c r="S1074" s="71"/>
      <c r="T1074" s="72"/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T1074" s="17" t="s">
        <v>138</v>
      </c>
      <c r="AU1074" s="17" t="s">
        <v>90</v>
      </c>
    </row>
    <row r="1075" spans="1:65" s="13" customFormat="1" ht="11.25">
      <c r="B1075" s="204"/>
      <c r="C1075" s="205"/>
      <c r="D1075" s="199" t="s">
        <v>140</v>
      </c>
      <c r="E1075" s="206" t="s">
        <v>1</v>
      </c>
      <c r="F1075" s="207" t="s">
        <v>689</v>
      </c>
      <c r="G1075" s="205"/>
      <c r="H1075" s="206" t="s">
        <v>1</v>
      </c>
      <c r="I1075" s="208"/>
      <c r="J1075" s="205"/>
      <c r="K1075" s="205"/>
      <c r="L1075" s="209"/>
      <c r="M1075" s="210"/>
      <c r="N1075" s="211"/>
      <c r="O1075" s="211"/>
      <c r="P1075" s="211"/>
      <c r="Q1075" s="211"/>
      <c r="R1075" s="211"/>
      <c r="S1075" s="211"/>
      <c r="T1075" s="212"/>
      <c r="AT1075" s="213" t="s">
        <v>140</v>
      </c>
      <c r="AU1075" s="213" t="s">
        <v>90</v>
      </c>
      <c r="AV1075" s="13" t="s">
        <v>88</v>
      </c>
      <c r="AW1075" s="13" t="s">
        <v>36</v>
      </c>
      <c r="AX1075" s="13" t="s">
        <v>80</v>
      </c>
      <c r="AY1075" s="213" t="s">
        <v>129</v>
      </c>
    </row>
    <row r="1076" spans="1:65" s="13" customFormat="1" ht="11.25">
      <c r="B1076" s="204"/>
      <c r="C1076" s="205"/>
      <c r="D1076" s="199" t="s">
        <v>140</v>
      </c>
      <c r="E1076" s="206" t="s">
        <v>1</v>
      </c>
      <c r="F1076" s="207" t="s">
        <v>226</v>
      </c>
      <c r="G1076" s="205"/>
      <c r="H1076" s="206" t="s">
        <v>1</v>
      </c>
      <c r="I1076" s="208"/>
      <c r="J1076" s="205"/>
      <c r="K1076" s="205"/>
      <c r="L1076" s="209"/>
      <c r="M1076" s="210"/>
      <c r="N1076" s="211"/>
      <c r="O1076" s="211"/>
      <c r="P1076" s="211"/>
      <c r="Q1076" s="211"/>
      <c r="R1076" s="211"/>
      <c r="S1076" s="211"/>
      <c r="T1076" s="212"/>
      <c r="AT1076" s="213" t="s">
        <v>140</v>
      </c>
      <c r="AU1076" s="213" t="s">
        <v>90</v>
      </c>
      <c r="AV1076" s="13" t="s">
        <v>88</v>
      </c>
      <c r="AW1076" s="13" t="s">
        <v>36</v>
      </c>
      <c r="AX1076" s="13" t="s">
        <v>80</v>
      </c>
      <c r="AY1076" s="213" t="s">
        <v>129</v>
      </c>
    </row>
    <row r="1077" spans="1:65" s="14" customFormat="1" ht="11.25">
      <c r="B1077" s="214"/>
      <c r="C1077" s="215"/>
      <c r="D1077" s="199" t="s">
        <v>140</v>
      </c>
      <c r="E1077" s="216" t="s">
        <v>1</v>
      </c>
      <c r="F1077" s="217" t="s">
        <v>796</v>
      </c>
      <c r="G1077" s="215"/>
      <c r="H1077" s="218">
        <v>212</v>
      </c>
      <c r="I1077" s="219"/>
      <c r="J1077" s="215"/>
      <c r="K1077" s="215"/>
      <c r="L1077" s="220"/>
      <c r="M1077" s="221"/>
      <c r="N1077" s="222"/>
      <c r="O1077" s="222"/>
      <c r="P1077" s="222"/>
      <c r="Q1077" s="222"/>
      <c r="R1077" s="222"/>
      <c r="S1077" s="222"/>
      <c r="T1077" s="223"/>
      <c r="AT1077" s="224" t="s">
        <v>140</v>
      </c>
      <c r="AU1077" s="224" t="s">
        <v>90</v>
      </c>
      <c r="AV1077" s="14" t="s">
        <v>90</v>
      </c>
      <c r="AW1077" s="14" t="s">
        <v>36</v>
      </c>
      <c r="AX1077" s="14" t="s">
        <v>80</v>
      </c>
      <c r="AY1077" s="224" t="s">
        <v>129</v>
      </c>
    </row>
    <row r="1078" spans="1:65" s="13" customFormat="1" ht="11.25">
      <c r="B1078" s="204"/>
      <c r="C1078" s="205"/>
      <c r="D1078" s="199" t="s">
        <v>140</v>
      </c>
      <c r="E1078" s="206" t="s">
        <v>1</v>
      </c>
      <c r="F1078" s="207" t="s">
        <v>797</v>
      </c>
      <c r="G1078" s="205"/>
      <c r="H1078" s="206" t="s">
        <v>1</v>
      </c>
      <c r="I1078" s="208"/>
      <c r="J1078" s="205"/>
      <c r="K1078" s="205"/>
      <c r="L1078" s="209"/>
      <c r="M1078" s="210"/>
      <c r="N1078" s="211"/>
      <c r="O1078" s="211"/>
      <c r="P1078" s="211"/>
      <c r="Q1078" s="211"/>
      <c r="R1078" s="211"/>
      <c r="S1078" s="211"/>
      <c r="T1078" s="212"/>
      <c r="AT1078" s="213" t="s">
        <v>140</v>
      </c>
      <c r="AU1078" s="213" t="s">
        <v>90</v>
      </c>
      <c r="AV1078" s="13" t="s">
        <v>88</v>
      </c>
      <c r="AW1078" s="13" t="s">
        <v>36</v>
      </c>
      <c r="AX1078" s="13" t="s">
        <v>80</v>
      </c>
      <c r="AY1078" s="213" t="s">
        <v>129</v>
      </c>
    </row>
    <row r="1079" spans="1:65" s="14" customFormat="1" ht="11.25">
      <c r="B1079" s="214"/>
      <c r="C1079" s="215"/>
      <c r="D1079" s="199" t="s">
        <v>140</v>
      </c>
      <c r="E1079" s="216" t="s">
        <v>1</v>
      </c>
      <c r="F1079" s="217" t="s">
        <v>251</v>
      </c>
      <c r="G1079" s="215"/>
      <c r="H1079" s="218">
        <v>17</v>
      </c>
      <c r="I1079" s="219"/>
      <c r="J1079" s="215"/>
      <c r="K1079" s="215"/>
      <c r="L1079" s="220"/>
      <c r="M1079" s="221"/>
      <c r="N1079" s="222"/>
      <c r="O1079" s="222"/>
      <c r="P1079" s="222"/>
      <c r="Q1079" s="222"/>
      <c r="R1079" s="222"/>
      <c r="S1079" s="222"/>
      <c r="T1079" s="223"/>
      <c r="AT1079" s="224" t="s">
        <v>140</v>
      </c>
      <c r="AU1079" s="224" t="s">
        <v>90</v>
      </c>
      <c r="AV1079" s="14" t="s">
        <v>90</v>
      </c>
      <c r="AW1079" s="14" t="s">
        <v>36</v>
      </c>
      <c r="AX1079" s="14" t="s">
        <v>80</v>
      </c>
      <c r="AY1079" s="224" t="s">
        <v>129</v>
      </c>
    </row>
    <row r="1080" spans="1:65" s="13" customFormat="1" ht="11.25">
      <c r="B1080" s="204"/>
      <c r="C1080" s="205"/>
      <c r="D1080" s="199" t="s">
        <v>140</v>
      </c>
      <c r="E1080" s="206" t="s">
        <v>1</v>
      </c>
      <c r="F1080" s="207" t="s">
        <v>798</v>
      </c>
      <c r="G1080" s="205"/>
      <c r="H1080" s="206" t="s">
        <v>1</v>
      </c>
      <c r="I1080" s="208"/>
      <c r="J1080" s="205"/>
      <c r="K1080" s="205"/>
      <c r="L1080" s="209"/>
      <c r="M1080" s="210"/>
      <c r="N1080" s="211"/>
      <c r="O1080" s="211"/>
      <c r="P1080" s="211"/>
      <c r="Q1080" s="211"/>
      <c r="R1080" s="211"/>
      <c r="S1080" s="211"/>
      <c r="T1080" s="212"/>
      <c r="AT1080" s="213" t="s">
        <v>140</v>
      </c>
      <c r="AU1080" s="213" t="s">
        <v>90</v>
      </c>
      <c r="AV1080" s="13" t="s">
        <v>88</v>
      </c>
      <c r="AW1080" s="13" t="s">
        <v>36</v>
      </c>
      <c r="AX1080" s="13" t="s">
        <v>80</v>
      </c>
      <c r="AY1080" s="213" t="s">
        <v>129</v>
      </c>
    </row>
    <row r="1081" spans="1:65" s="14" customFormat="1" ht="11.25">
      <c r="B1081" s="214"/>
      <c r="C1081" s="215"/>
      <c r="D1081" s="199" t="s">
        <v>140</v>
      </c>
      <c r="E1081" s="216" t="s">
        <v>1</v>
      </c>
      <c r="F1081" s="217" t="s">
        <v>256</v>
      </c>
      <c r="G1081" s="215"/>
      <c r="H1081" s="218">
        <v>18</v>
      </c>
      <c r="I1081" s="219"/>
      <c r="J1081" s="215"/>
      <c r="K1081" s="215"/>
      <c r="L1081" s="220"/>
      <c r="M1081" s="221"/>
      <c r="N1081" s="222"/>
      <c r="O1081" s="222"/>
      <c r="P1081" s="222"/>
      <c r="Q1081" s="222"/>
      <c r="R1081" s="222"/>
      <c r="S1081" s="222"/>
      <c r="T1081" s="223"/>
      <c r="AT1081" s="224" t="s">
        <v>140</v>
      </c>
      <c r="AU1081" s="224" t="s">
        <v>90</v>
      </c>
      <c r="AV1081" s="14" t="s">
        <v>90</v>
      </c>
      <c r="AW1081" s="14" t="s">
        <v>36</v>
      </c>
      <c r="AX1081" s="14" t="s">
        <v>80</v>
      </c>
      <c r="AY1081" s="224" t="s">
        <v>129</v>
      </c>
    </row>
    <row r="1082" spans="1:65" s="13" customFormat="1" ht="11.25">
      <c r="B1082" s="204"/>
      <c r="C1082" s="205"/>
      <c r="D1082" s="199" t="s">
        <v>140</v>
      </c>
      <c r="E1082" s="206" t="s">
        <v>1</v>
      </c>
      <c r="F1082" s="207" t="s">
        <v>799</v>
      </c>
      <c r="G1082" s="205"/>
      <c r="H1082" s="206" t="s">
        <v>1</v>
      </c>
      <c r="I1082" s="208"/>
      <c r="J1082" s="205"/>
      <c r="K1082" s="205"/>
      <c r="L1082" s="209"/>
      <c r="M1082" s="210"/>
      <c r="N1082" s="211"/>
      <c r="O1082" s="211"/>
      <c r="P1082" s="211"/>
      <c r="Q1082" s="211"/>
      <c r="R1082" s="211"/>
      <c r="S1082" s="211"/>
      <c r="T1082" s="212"/>
      <c r="AT1082" s="213" t="s">
        <v>140</v>
      </c>
      <c r="AU1082" s="213" t="s">
        <v>90</v>
      </c>
      <c r="AV1082" s="13" t="s">
        <v>88</v>
      </c>
      <c r="AW1082" s="13" t="s">
        <v>36</v>
      </c>
      <c r="AX1082" s="13" t="s">
        <v>80</v>
      </c>
      <c r="AY1082" s="213" t="s">
        <v>129</v>
      </c>
    </row>
    <row r="1083" spans="1:65" s="14" customFormat="1" ht="11.25">
      <c r="B1083" s="214"/>
      <c r="C1083" s="215"/>
      <c r="D1083" s="199" t="s">
        <v>140</v>
      </c>
      <c r="E1083" s="216" t="s">
        <v>1</v>
      </c>
      <c r="F1083" s="217" t="s">
        <v>206</v>
      </c>
      <c r="G1083" s="215"/>
      <c r="H1083" s="218">
        <v>10</v>
      </c>
      <c r="I1083" s="219"/>
      <c r="J1083" s="215"/>
      <c r="K1083" s="215"/>
      <c r="L1083" s="220"/>
      <c r="M1083" s="221"/>
      <c r="N1083" s="222"/>
      <c r="O1083" s="222"/>
      <c r="P1083" s="222"/>
      <c r="Q1083" s="222"/>
      <c r="R1083" s="222"/>
      <c r="S1083" s="222"/>
      <c r="T1083" s="223"/>
      <c r="AT1083" s="224" t="s">
        <v>140</v>
      </c>
      <c r="AU1083" s="224" t="s">
        <v>90</v>
      </c>
      <c r="AV1083" s="14" t="s">
        <v>90</v>
      </c>
      <c r="AW1083" s="14" t="s">
        <v>36</v>
      </c>
      <c r="AX1083" s="14" t="s">
        <v>80</v>
      </c>
      <c r="AY1083" s="224" t="s">
        <v>129</v>
      </c>
    </row>
    <row r="1084" spans="1:65" s="13" customFormat="1" ht="11.25">
      <c r="B1084" s="204"/>
      <c r="C1084" s="205"/>
      <c r="D1084" s="199" t="s">
        <v>140</v>
      </c>
      <c r="E1084" s="206" t="s">
        <v>1</v>
      </c>
      <c r="F1084" s="207" t="s">
        <v>800</v>
      </c>
      <c r="G1084" s="205"/>
      <c r="H1084" s="206" t="s">
        <v>1</v>
      </c>
      <c r="I1084" s="208"/>
      <c r="J1084" s="205"/>
      <c r="K1084" s="205"/>
      <c r="L1084" s="209"/>
      <c r="M1084" s="210"/>
      <c r="N1084" s="211"/>
      <c r="O1084" s="211"/>
      <c r="P1084" s="211"/>
      <c r="Q1084" s="211"/>
      <c r="R1084" s="211"/>
      <c r="S1084" s="211"/>
      <c r="T1084" s="212"/>
      <c r="AT1084" s="213" t="s">
        <v>140</v>
      </c>
      <c r="AU1084" s="213" t="s">
        <v>90</v>
      </c>
      <c r="AV1084" s="13" t="s">
        <v>88</v>
      </c>
      <c r="AW1084" s="13" t="s">
        <v>36</v>
      </c>
      <c r="AX1084" s="13" t="s">
        <v>80</v>
      </c>
      <c r="AY1084" s="213" t="s">
        <v>129</v>
      </c>
    </row>
    <row r="1085" spans="1:65" s="14" customFormat="1" ht="11.25">
      <c r="B1085" s="214"/>
      <c r="C1085" s="215"/>
      <c r="D1085" s="199" t="s">
        <v>140</v>
      </c>
      <c r="E1085" s="216" t="s">
        <v>1</v>
      </c>
      <c r="F1085" s="217" t="s">
        <v>206</v>
      </c>
      <c r="G1085" s="215"/>
      <c r="H1085" s="218">
        <v>10</v>
      </c>
      <c r="I1085" s="219"/>
      <c r="J1085" s="215"/>
      <c r="K1085" s="215"/>
      <c r="L1085" s="220"/>
      <c r="M1085" s="221"/>
      <c r="N1085" s="222"/>
      <c r="O1085" s="222"/>
      <c r="P1085" s="222"/>
      <c r="Q1085" s="222"/>
      <c r="R1085" s="222"/>
      <c r="S1085" s="222"/>
      <c r="T1085" s="223"/>
      <c r="AT1085" s="224" t="s">
        <v>140</v>
      </c>
      <c r="AU1085" s="224" t="s">
        <v>90</v>
      </c>
      <c r="AV1085" s="14" t="s">
        <v>90</v>
      </c>
      <c r="AW1085" s="14" t="s">
        <v>36</v>
      </c>
      <c r="AX1085" s="14" t="s">
        <v>80</v>
      </c>
      <c r="AY1085" s="224" t="s">
        <v>129</v>
      </c>
    </row>
    <row r="1086" spans="1:65" s="15" customFormat="1" ht="11.25">
      <c r="B1086" s="225"/>
      <c r="C1086" s="226"/>
      <c r="D1086" s="199" t="s">
        <v>140</v>
      </c>
      <c r="E1086" s="227" t="s">
        <v>1</v>
      </c>
      <c r="F1086" s="228" t="s">
        <v>144</v>
      </c>
      <c r="G1086" s="226"/>
      <c r="H1086" s="229">
        <v>267</v>
      </c>
      <c r="I1086" s="230"/>
      <c r="J1086" s="226"/>
      <c r="K1086" s="226"/>
      <c r="L1086" s="231"/>
      <c r="M1086" s="232"/>
      <c r="N1086" s="233"/>
      <c r="O1086" s="233"/>
      <c r="P1086" s="233"/>
      <c r="Q1086" s="233"/>
      <c r="R1086" s="233"/>
      <c r="S1086" s="233"/>
      <c r="T1086" s="234"/>
      <c r="AT1086" s="235" t="s">
        <v>140</v>
      </c>
      <c r="AU1086" s="235" t="s">
        <v>90</v>
      </c>
      <c r="AV1086" s="15" t="s">
        <v>136</v>
      </c>
      <c r="AW1086" s="15" t="s">
        <v>4</v>
      </c>
      <c r="AX1086" s="15" t="s">
        <v>88</v>
      </c>
      <c r="AY1086" s="235" t="s">
        <v>129</v>
      </c>
    </row>
    <row r="1087" spans="1:65" s="2" customFormat="1" ht="21.75" customHeight="1">
      <c r="A1087" s="34"/>
      <c r="B1087" s="35"/>
      <c r="C1087" s="186" t="s">
        <v>801</v>
      </c>
      <c r="D1087" s="186" t="s">
        <v>131</v>
      </c>
      <c r="E1087" s="187" t="s">
        <v>802</v>
      </c>
      <c r="F1087" s="188" t="s">
        <v>803</v>
      </c>
      <c r="G1087" s="189" t="s">
        <v>195</v>
      </c>
      <c r="H1087" s="190">
        <v>230</v>
      </c>
      <c r="I1087" s="191"/>
      <c r="J1087" s="192">
        <f>ROUND(I1087*H1087,2)</f>
        <v>0</v>
      </c>
      <c r="K1087" s="188" t="s">
        <v>135</v>
      </c>
      <c r="L1087" s="39"/>
      <c r="M1087" s="193" t="s">
        <v>1</v>
      </c>
      <c r="N1087" s="194" t="s">
        <v>45</v>
      </c>
      <c r="O1087" s="71"/>
      <c r="P1087" s="195">
        <f>O1087*H1087</f>
        <v>0</v>
      </c>
      <c r="Q1087" s="195">
        <v>0</v>
      </c>
      <c r="R1087" s="195">
        <f>Q1087*H1087</f>
        <v>0</v>
      </c>
      <c r="S1087" s="195">
        <v>0</v>
      </c>
      <c r="T1087" s="196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197" t="s">
        <v>136</v>
      </c>
      <c r="AT1087" s="197" t="s">
        <v>131</v>
      </c>
      <c r="AU1087" s="197" t="s">
        <v>90</v>
      </c>
      <c r="AY1087" s="17" t="s">
        <v>129</v>
      </c>
      <c r="BE1087" s="198">
        <f>IF(N1087="základní",J1087,0)</f>
        <v>0</v>
      </c>
      <c r="BF1087" s="198">
        <f>IF(N1087="snížená",J1087,0)</f>
        <v>0</v>
      </c>
      <c r="BG1087" s="198">
        <f>IF(N1087="zákl. přenesená",J1087,0)</f>
        <v>0</v>
      </c>
      <c r="BH1087" s="198">
        <f>IF(N1087="sníž. přenesená",J1087,0)</f>
        <v>0</v>
      </c>
      <c r="BI1087" s="198">
        <f>IF(N1087="nulová",J1087,0)</f>
        <v>0</v>
      </c>
      <c r="BJ1087" s="17" t="s">
        <v>88</v>
      </c>
      <c r="BK1087" s="198">
        <f>ROUND(I1087*H1087,2)</f>
        <v>0</v>
      </c>
      <c r="BL1087" s="17" t="s">
        <v>136</v>
      </c>
      <c r="BM1087" s="197" t="s">
        <v>804</v>
      </c>
    </row>
    <row r="1088" spans="1:65" s="2" customFormat="1" ht="11.25">
      <c r="A1088" s="34"/>
      <c r="B1088" s="35"/>
      <c r="C1088" s="36"/>
      <c r="D1088" s="199" t="s">
        <v>138</v>
      </c>
      <c r="E1088" s="36"/>
      <c r="F1088" s="200" t="s">
        <v>805</v>
      </c>
      <c r="G1088" s="36"/>
      <c r="H1088" s="36"/>
      <c r="I1088" s="201"/>
      <c r="J1088" s="36"/>
      <c r="K1088" s="36"/>
      <c r="L1088" s="39"/>
      <c r="M1088" s="202"/>
      <c r="N1088" s="203"/>
      <c r="O1088" s="71"/>
      <c r="P1088" s="71"/>
      <c r="Q1088" s="71"/>
      <c r="R1088" s="71"/>
      <c r="S1088" s="71"/>
      <c r="T1088" s="72"/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T1088" s="17" t="s">
        <v>138</v>
      </c>
      <c r="AU1088" s="17" t="s">
        <v>90</v>
      </c>
    </row>
    <row r="1089" spans="1:65" s="13" customFormat="1" ht="11.25">
      <c r="B1089" s="204"/>
      <c r="C1089" s="205"/>
      <c r="D1089" s="199" t="s">
        <v>140</v>
      </c>
      <c r="E1089" s="206" t="s">
        <v>1</v>
      </c>
      <c r="F1089" s="207" t="s">
        <v>689</v>
      </c>
      <c r="G1089" s="205"/>
      <c r="H1089" s="206" t="s">
        <v>1</v>
      </c>
      <c r="I1089" s="208"/>
      <c r="J1089" s="205"/>
      <c r="K1089" s="205"/>
      <c r="L1089" s="209"/>
      <c r="M1089" s="210"/>
      <c r="N1089" s="211"/>
      <c r="O1089" s="211"/>
      <c r="P1089" s="211"/>
      <c r="Q1089" s="211"/>
      <c r="R1089" s="211"/>
      <c r="S1089" s="211"/>
      <c r="T1089" s="212"/>
      <c r="AT1089" s="213" t="s">
        <v>140</v>
      </c>
      <c r="AU1089" s="213" t="s">
        <v>90</v>
      </c>
      <c r="AV1089" s="13" t="s">
        <v>88</v>
      </c>
      <c r="AW1089" s="13" t="s">
        <v>36</v>
      </c>
      <c r="AX1089" s="13" t="s">
        <v>80</v>
      </c>
      <c r="AY1089" s="213" t="s">
        <v>129</v>
      </c>
    </row>
    <row r="1090" spans="1:65" s="13" customFormat="1" ht="11.25">
      <c r="B1090" s="204"/>
      <c r="C1090" s="205"/>
      <c r="D1090" s="199" t="s">
        <v>140</v>
      </c>
      <c r="E1090" s="206" t="s">
        <v>1</v>
      </c>
      <c r="F1090" s="207" t="s">
        <v>806</v>
      </c>
      <c r="G1090" s="205"/>
      <c r="H1090" s="206" t="s">
        <v>1</v>
      </c>
      <c r="I1090" s="208"/>
      <c r="J1090" s="205"/>
      <c r="K1090" s="205"/>
      <c r="L1090" s="209"/>
      <c r="M1090" s="210"/>
      <c r="N1090" s="211"/>
      <c r="O1090" s="211"/>
      <c r="P1090" s="211"/>
      <c r="Q1090" s="211"/>
      <c r="R1090" s="211"/>
      <c r="S1090" s="211"/>
      <c r="T1090" s="212"/>
      <c r="AT1090" s="213" t="s">
        <v>140</v>
      </c>
      <c r="AU1090" s="213" t="s">
        <v>90</v>
      </c>
      <c r="AV1090" s="13" t="s">
        <v>88</v>
      </c>
      <c r="AW1090" s="13" t="s">
        <v>36</v>
      </c>
      <c r="AX1090" s="13" t="s">
        <v>80</v>
      </c>
      <c r="AY1090" s="213" t="s">
        <v>129</v>
      </c>
    </row>
    <row r="1091" spans="1:65" s="14" customFormat="1" ht="11.25">
      <c r="B1091" s="214"/>
      <c r="C1091" s="215"/>
      <c r="D1091" s="199" t="s">
        <v>140</v>
      </c>
      <c r="E1091" s="216" t="s">
        <v>1</v>
      </c>
      <c r="F1091" s="217" t="s">
        <v>694</v>
      </c>
      <c r="G1091" s="215"/>
      <c r="H1091" s="218">
        <v>100</v>
      </c>
      <c r="I1091" s="219"/>
      <c r="J1091" s="215"/>
      <c r="K1091" s="215"/>
      <c r="L1091" s="220"/>
      <c r="M1091" s="221"/>
      <c r="N1091" s="222"/>
      <c r="O1091" s="222"/>
      <c r="P1091" s="222"/>
      <c r="Q1091" s="222"/>
      <c r="R1091" s="222"/>
      <c r="S1091" s="222"/>
      <c r="T1091" s="223"/>
      <c r="AT1091" s="224" t="s">
        <v>140</v>
      </c>
      <c r="AU1091" s="224" t="s">
        <v>90</v>
      </c>
      <c r="AV1091" s="14" t="s">
        <v>90</v>
      </c>
      <c r="AW1091" s="14" t="s">
        <v>36</v>
      </c>
      <c r="AX1091" s="14" t="s">
        <v>80</v>
      </c>
      <c r="AY1091" s="224" t="s">
        <v>129</v>
      </c>
    </row>
    <row r="1092" spans="1:65" s="13" customFormat="1" ht="11.25">
      <c r="B1092" s="204"/>
      <c r="C1092" s="205"/>
      <c r="D1092" s="199" t="s">
        <v>140</v>
      </c>
      <c r="E1092" s="206" t="s">
        <v>1</v>
      </c>
      <c r="F1092" s="207" t="s">
        <v>807</v>
      </c>
      <c r="G1092" s="205"/>
      <c r="H1092" s="206" t="s">
        <v>1</v>
      </c>
      <c r="I1092" s="208"/>
      <c r="J1092" s="205"/>
      <c r="K1092" s="205"/>
      <c r="L1092" s="209"/>
      <c r="M1092" s="210"/>
      <c r="N1092" s="211"/>
      <c r="O1092" s="211"/>
      <c r="P1092" s="211"/>
      <c r="Q1092" s="211"/>
      <c r="R1092" s="211"/>
      <c r="S1092" s="211"/>
      <c r="T1092" s="212"/>
      <c r="AT1092" s="213" t="s">
        <v>140</v>
      </c>
      <c r="AU1092" s="213" t="s">
        <v>90</v>
      </c>
      <c r="AV1092" s="13" t="s">
        <v>88</v>
      </c>
      <c r="AW1092" s="13" t="s">
        <v>36</v>
      </c>
      <c r="AX1092" s="13" t="s">
        <v>80</v>
      </c>
      <c r="AY1092" s="213" t="s">
        <v>129</v>
      </c>
    </row>
    <row r="1093" spans="1:65" s="14" customFormat="1" ht="11.25">
      <c r="B1093" s="214"/>
      <c r="C1093" s="215"/>
      <c r="D1093" s="199" t="s">
        <v>140</v>
      </c>
      <c r="E1093" s="216" t="s">
        <v>1</v>
      </c>
      <c r="F1093" s="217" t="s">
        <v>808</v>
      </c>
      <c r="G1093" s="215"/>
      <c r="H1093" s="218">
        <v>130</v>
      </c>
      <c r="I1093" s="219"/>
      <c r="J1093" s="215"/>
      <c r="K1093" s="215"/>
      <c r="L1093" s="220"/>
      <c r="M1093" s="221"/>
      <c r="N1093" s="222"/>
      <c r="O1093" s="222"/>
      <c r="P1093" s="222"/>
      <c r="Q1093" s="222"/>
      <c r="R1093" s="222"/>
      <c r="S1093" s="222"/>
      <c r="T1093" s="223"/>
      <c r="AT1093" s="224" t="s">
        <v>140</v>
      </c>
      <c r="AU1093" s="224" t="s">
        <v>90</v>
      </c>
      <c r="AV1093" s="14" t="s">
        <v>90</v>
      </c>
      <c r="AW1093" s="14" t="s">
        <v>36</v>
      </c>
      <c r="AX1093" s="14" t="s">
        <v>80</v>
      </c>
      <c r="AY1093" s="224" t="s">
        <v>129</v>
      </c>
    </row>
    <row r="1094" spans="1:65" s="15" customFormat="1" ht="11.25">
      <c r="B1094" s="225"/>
      <c r="C1094" s="226"/>
      <c r="D1094" s="199" t="s">
        <v>140</v>
      </c>
      <c r="E1094" s="227" t="s">
        <v>1</v>
      </c>
      <c r="F1094" s="228" t="s">
        <v>144</v>
      </c>
      <c r="G1094" s="226"/>
      <c r="H1094" s="229">
        <v>230</v>
      </c>
      <c r="I1094" s="230"/>
      <c r="J1094" s="226"/>
      <c r="K1094" s="226"/>
      <c r="L1094" s="231"/>
      <c r="M1094" s="232"/>
      <c r="N1094" s="233"/>
      <c r="O1094" s="233"/>
      <c r="P1094" s="233"/>
      <c r="Q1094" s="233"/>
      <c r="R1094" s="233"/>
      <c r="S1094" s="233"/>
      <c r="T1094" s="234"/>
      <c r="AT1094" s="235" t="s">
        <v>140</v>
      </c>
      <c r="AU1094" s="235" t="s">
        <v>90</v>
      </c>
      <c r="AV1094" s="15" t="s">
        <v>136</v>
      </c>
      <c r="AW1094" s="15" t="s">
        <v>4</v>
      </c>
      <c r="AX1094" s="15" t="s">
        <v>88</v>
      </c>
      <c r="AY1094" s="235" t="s">
        <v>129</v>
      </c>
    </row>
    <row r="1095" spans="1:65" s="2" customFormat="1" ht="24">
      <c r="A1095" s="34"/>
      <c r="B1095" s="35"/>
      <c r="C1095" s="186" t="s">
        <v>809</v>
      </c>
      <c r="D1095" s="186" t="s">
        <v>131</v>
      </c>
      <c r="E1095" s="187" t="s">
        <v>810</v>
      </c>
      <c r="F1095" s="188" t="s">
        <v>811</v>
      </c>
      <c r="G1095" s="189" t="s">
        <v>195</v>
      </c>
      <c r="H1095" s="190">
        <v>230</v>
      </c>
      <c r="I1095" s="191"/>
      <c r="J1095" s="192">
        <f>ROUND(I1095*H1095,2)</f>
        <v>0</v>
      </c>
      <c r="K1095" s="188" t="s">
        <v>135</v>
      </c>
      <c r="L1095" s="39"/>
      <c r="M1095" s="193" t="s">
        <v>1</v>
      </c>
      <c r="N1095" s="194" t="s">
        <v>45</v>
      </c>
      <c r="O1095" s="71"/>
      <c r="P1095" s="195">
        <f>O1095*H1095</f>
        <v>0</v>
      </c>
      <c r="Q1095" s="195">
        <v>0</v>
      </c>
      <c r="R1095" s="195">
        <f>Q1095*H1095</f>
        <v>0</v>
      </c>
      <c r="S1095" s="195">
        <v>0</v>
      </c>
      <c r="T1095" s="196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197" t="s">
        <v>136</v>
      </c>
      <c r="AT1095" s="197" t="s">
        <v>131</v>
      </c>
      <c r="AU1095" s="197" t="s">
        <v>90</v>
      </c>
      <c r="AY1095" s="17" t="s">
        <v>129</v>
      </c>
      <c r="BE1095" s="198">
        <f>IF(N1095="základní",J1095,0)</f>
        <v>0</v>
      </c>
      <c r="BF1095" s="198">
        <f>IF(N1095="snížená",J1095,0)</f>
        <v>0</v>
      </c>
      <c r="BG1095" s="198">
        <f>IF(N1095="zákl. přenesená",J1095,0)</f>
        <v>0</v>
      </c>
      <c r="BH1095" s="198">
        <f>IF(N1095="sníž. přenesená",J1095,0)</f>
        <v>0</v>
      </c>
      <c r="BI1095" s="198">
        <f>IF(N1095="nulová",J1095,0)</f>
        <v>0</v>
      </c>
      <c r="BJ1095" s="17" t="s">
        <v>88</v>
      </c>
      <c r="BK1095" s="198">
        <f>ROUND(I1095*H1095,2)</f>
        <v>0</v>
      </c>
      <c r="BL1095" s="17" t="s">
        <v>136</v>
      </c>
      <c r="BM1095" s="197" t="s">
        <v>812</v>
      </c>
    </row>
    <row r="1096" spans="1:65" s="2" customFormat="1" ht="11.25">
      <c r="A1096" s="34"/>
      <c r="B1096" s="35"/>
      <c r="C1096" s="36"/>
      <c r="D1096" s="199" t="s">
        <v>138</v>
      </c>
      <c r="E1096" s="36"/>
      <c r="F1096" s="200" t="s">
        <v>811</v>
      </c>
      <c r="G1096" s="36"/>
      <c r="H1096" s="36"/>
      <c r="I1096" s="201"/>
      <c r="J1096" s="36"/>
      <c r="K1096" s="36"/>
      <c r="L1096" s="39"/>
      <c r="M1096" s="202"/>
      <c r="N1096" s="203"/>
      <c r="O1096" s="71"/>
      <c r="P1096" s="71"/>
      <c r="Q1096" s="71"/>
      <c r="R1096" s="71"/>
      <c r="S1096" s="71"/>
      <c r="T1096" s="72"/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T1096" s="17" t="s">
        <v>138</v>
      </c>
      <c r="AU1096" s="17" t="s">
        <v>90</v>
      </c>
    </row>
    <row r="1097" spans="1:65" s="13" customFormat="1" ht="11.25">
      <c r="B1097" s="204"/>
      <c r="C1097" s="205"/>
      <c r="D1097" s="199" t="s">
        <v>140</v>
      </c>
      <c r="E1097" s="206" t="s">
        <v>1</v>
      </c>
      <c r="F1097" s="207" t="s">
        <v>689</v>
      </c>
      <c r="G1097" s="205"/>
      <c r="H1097" s="206" t="s">
        <v>1</v>
      </c>
      <c r="I1097" s="208"/>
      <c r="J1097" s="205"/>
      <c r="K1097" s="205"/>
      <c r="L1097" s="209"/>
      <c r="M1097" s="210"/>
      <c r="N1097" s="211"/>
      <c r="O1097" s="211"/>
      <c r="P1097" s="211"/>
      <c r="Q1097" s="211"/>
      <c r="R1097" s="211"/>
      <c r="S1097" s="211"/>
      <c r="T1097" s="212"/>
      <c r="AT1097" s="213" t="s">
        <v>140</v>
      </c>
      <c r="AU1097" s="213" t="s">
        <v>90</v>
      </c>
      <c r="AV1097" s="13" t="s">
        <v>88</v>
      </c>
      <c r="AW1097" s="13" t="s">
        <v>36</v>
      </c>
      <c r="AX1097" s="13" t="s">
        <v>80</v>
      </c>
      <c r="AY1097" s="213" t="s">
        <v>129</v>
      </c>
    </row>
    <row r="1098" spans="1:65" s="13" customFormat="1" ht="11.25">
      <c r="B1098" s="204"/>
      <c r="C1098" s="205"/>
      <c r="D1098" s="199" t="s">
        <v>140</v>
      </c>
      <c r="E1098" s="206" t="s">
        <v>1</v>
      </c>
      <c r="F1098" s="207" t="s">
        <v>806</v>
      </c>
      <c r="G1098" s="205"/>
      <c r="H1098" s="206" t="s">
        <v>1</v>
      </c>
      <c r="I1098" s="208"/>
      <c r="J1098" s="205"/>
      <c r="K1098" s="205"/>
      <c r="L1098" s="209"/>
      <c r="M1098" s="210"/>
      <c r="N1098" s="211"/>
      <c r="O1098" s="211"/>
      <c r="P1098" s="211"/>
      <c r="Q1098" s="211"/>
      <c r="R1098" s="211"/>
      <c r="S1098" s="211"/>
      <c r="T1098" s="212"/>
      <c r="AT1098" s="213" t="s">
        <v>140</v>
      </c>
      <c r="AU1098" s="213" t="s">
        <v>90</v>
      </c>
      <c r="AV1098" s="13" t="s">
        <v>88</v>
      </c>
      <c r="AW1098" s="13" t="s">
        <v>36</v>
      </c>
      <c r="AX1098" s="13" t="s">
        <v>80</v>
      </c>
      <c r="AY1098" s="213" t="s">
        <v>129</v>
      </c>
    </row>
    <row r="1099" spans="1:65" s="14" customFormat="1" ht="11.25">
      <c r="B1099" s="214"/>
      <c r="C1099" s="215"/>
      <c r="D1099" s="199" t="s">
        <v>140</v>
      </c>
      <c r="E1099" s="216" t="s">
        <v>1</v>
      </c>
      <c r="F1099" s="217" t="s">
        <v>694</v>
      </c>
      <c r="G1099" s="215"/>
      <c r="H1099" s="218">
        <v>100</v>
      </c>
      <c r="I1099" s="219"/>
      <c r="J1099" s="215"/>
      <c r="K1099" s="215"/>
      <c r="L1099" s="220"/>
      <c r="M1099" s="221"/>
      <c r="N1099" s="222"/>
      <c r="O1099" s="222"/>
      <c r="P1099" s="222"/>
      <c r="Q1099" s="222"/>
      <c r="R1099" s="222"/>
      <c r="S1099" s="222"/>
      <c r="T1099" s="223"/>
      <c r="AT1099" s="224" t="s">
        <v>140</v>
      </c>
      <c r="AU1099" s="224" t="s">
        <v>90</v>
      </c>
      <c r="AV1099" s="14" t="s">
        <v>90</v>
      </c>
      <c r="AW1099" s="14" t="s">
        <v>36</v>
      </c>
      <c r="AX1099" s="14" t="s">
        <v>80</v>
      </c>
      <c r="AY1099" s="224" t="s">
        <v>129</v>
      </c>
    </row>
    <row r="1100" spans="1:65" s="13" customFormat="1" ht="11.25">
      <c r="B1100" s="204"/>
      <c r="C1100" s="205"/>
      <c r="D1100" s="199" t="s">
        <v>140</v>
      </c>
      <c r="E1100" s="206" t="s">
        <v>1</v>
      </c>
      <c r="F1100" s="207" t="s">
        <v>807</v>
      </c>
      <c r="G1100" s="205"/>
      <c r="H1100" s="206" t="s">
        <v>1</v>
      </c>
      <c r="I1100" s="208"/>
      <c r="J1100" s="205"/>
      <c r="K1100" s="205"/>
      <c r="L1100" s="209"/>
      <c r="M1100" s="210"/>
      <c r="N1100" s="211"/>
      <c r="O1100" s="211"/>
      <c r="P1100" s="211"/>
      <c r="Q1100" s="211"/>
      <c r="R1100" s="211"/>
      <c r="S1100" s="211"/>
      <c r="T1100" s="212"/>
      <c r="AT1100" s="213" t="s">
        <v>140</v>
      </c>
      <c r="AU1100" s="213" t="s">
        <v>90</v>
      </c>
      <c r="AV1100" s="13" t="s">
        <v>88</v>
      </c>
      <c r="AW1100" s="13" t="s">
        <v>36</v>
      </c>
      <c r="AX1100" s="13" t="s">
        <v>80</v>
      </c>
      <c r="AY1100" s="213" t="s">
        <v>129</v>
      </c>
    </row>
    <row r="1101" spans="1:65" s="14" customFormat="1" ht="11.25">
      <c r="B1101" s="214"/>
      <c r="C1101" s="215"/>
      <c r="D1101" s="199" t="s">
        <v>140</v>
      </c>
      <c r="E1101" s="216" t="s">
        <v>1</v>
      </c>
      <c r="F1101" s="217" t="s">
        <v>808</v>
      </c>
      <c r="G1101" s="215"/>
      <c r="H1101" s="218">
        <v>130</v>
      </c>
      <c r="I1101" s="219"/>
      <c r="J1101" s="215"/>
      <c r="K1101" s="215"/>
      <c r="L1101" s="220"/>
      <c r="M1101" s="221"/>
      <c r="N1101" s="222"/>
      <c r="O1101" s="222"/>
      <c r="P1101" s="222"/>
      <c r="Q1101" s="222"/>
      <c r="R1101" s="222"/>
      <c r="S1101" s="222"/>
      <c r="T1101" s="223"/>
      <c r="AT1101" s="224" t="s">
        <v>140</v>
      </c>
      <c r="AU1101" s="224" t="s">
        <v>90</v>
      </c>
      <c r="AV1101" s="14" t="s">
        <v>90</v>
      </c>
      <c r="AW1101" s="14" t="s">
        <v>36</v>
      </c>
      <c r="AX1101" s="14" t="s">
        <v>80</v>
      </c>
      <c r="AY1101" s="224" t="s">
        <v>129</v>
      </c>
    </row>
    <row r="1102" spans="1:65" s="15" customFormat="1" ht="11.25">
      <c r="B1102" s="225"/>
      <c r="C1102" s="226"/>
      <c r="D1102" s="199" t="s">
        <v>140</v>
      </c>
      <c r="E1102" s="227" t="s">
        <v>1</v>
      </c>
      <c r="F1102" s="228" t="s">
        <v>144</v>
      </c>
      <c r="G1102" s="226"/>
      <c r="H1102" s="229">
        <v>230</v>
      </c>
      <c r="I1102" s="230"/>
      <c r="J1102" s="226"/>
      <c r="K1102" s="226"/>
      <c r="L1102" s="231"/>
      <c r="M1102" s="232"/>
      <c r="N1102" s="233"/>
      <c r="O1102" s="233"/>
      <c r="P1102" s="233"/>
      <c r="Q1102" s="233"/>
      <c r="R1102" s="233"/>
      <c r="S1102" s="233"/>
      <c r="T1102" s="234"/>
      <c r="AT1102" s="235" t="s">
        <v>140</v>
      </c>
      <c r="AU1102" s="235" t="s">
        <v>90</v>
      </c>
      <c r="AV1102" s="15" t="s">
        <v>136</v>
      </c>
      <c r="AW1102" s="15" t="s">
        <v>4</v>
      </c>
      <c r="AX1102" s="15" t="s">
        <v>88</v>
      </c>
      <c r="AY1102" s="235" t="s">
        <v>129</v>
      </c>
    </row>
    <row r="1103" spans="1:65" s="2" customFormat="1" ht="24">
      <c r="A1103" s="34"/>
      <c r="B1103" s="35"/>
      <c r="C1103" s="186" t="s">
        <v>813</v>
      </c>
      <c r="D1103" s="186" t="s">
        <v>131</v>
      </c>
      <c r="E1103" s="187" t="s">
        <v>814</v>
      </c>
      <c r="F1103" s="188" t="s">
        <v>815</v>
      </c>
      <c r="G1103" s="189" t="s">
        <v>238</v>
      </c>
      <c r="H1103" s="190">
        <v>10</v>
      </c>
      <c r="I1103" s="191"/>
      <c r="J1103" s="192">
        <f>ROUND(I1103*H1103,2)</f>
        <v>0</v>
      </c>
      <c r="K1103" s="188" t="s">
        <v>135</v>
      </c>
      <c r="L1103" s="39"/>
      <c r="M1103" s="193" t="s">
        <v>1</v>
      </c>
      <c r="N1103" s="194" t="s">
        <v>45</v>
      </c>
      <c r="O1103" s="71"/>
      <c r="P1103" s="195">
        <f>O1103*H1103</f>
        <v>0</v>
      </c>
      <c r="Q1103" s="195">
        <v>0.45937</v>
      </c>
      <c r="R1103" s="195">
        <f>Q1103*H1103</f>
        <v>4.5937000000000001</v>
      </c>
      <c r="S1103" s="195">
        <v>0</v>
      </c>
      <c r="T1103" s="196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7" t="s">
        <v>136</v>
      </c>
      <c r="AT1103" s="197" t="s">
        <v>131</v>
      </c>
      <c r="AU1103" s="197" t="s">
        <v>90</v>
      </c>
      <c r="AY1103" s="17" t="s">
        <v>129</v>
      </c>
      <c r="BE1103" s="198">
        <f>IF(N1103="základní",J1103,0)</f>
        <v>0</v>
      </c>
      <c r="BF1103" s="198">
        <f>IF(N1103="snížená",J1103,0)</f>
        <v>0</v>
      </c>
      <c r="BG1103" s="198">
        <f>IF(N1103="zákl. přenesená",J1103,0)</f>
        <v>0</v>
      </c>
      <c r="BH1103" s="198">
        <f>IF(N1103="sníž. přenesená",J1103,0)</f>
        <v>0</v>
      </c>
      <c r="BI1103" s="198">
        <f>IF(N1103="nulová",J1103,0)</f>
        <v>0</v>
      </c>
      <c r="BJ1103" s="17" t="s">
        <v>88</v>
      </c>
      <c r="BK1103" s="198">
        <f>ROUND(I1103*H1103,2)</f>
        <v>0</v>
      </c>
      <c r="BL1103" s="17" t="s">
        <v>136</v>
      </c>
      <c r="BM1103" s="197" t="s">
        <v>816</v>
      </c>
    </row>
    <row r="1104" spans="1:65" s="2" customFormat="1" ht="19.5">
      <c r="A1104" s="34"/>
      <c r="B1104" s="35"/>
      <c r="C1104" s="36"/>
      <c r="D1104" s="199" t="s">
        <v>138</v>
      </c>
      <c r="E1104" s="36"/>
      <c r="F1104" s="200" t="s">
        <v>817</v>
      </c>
      <c r="G1104" s="36"/>
      <c r="H1104" s="36"/>
      <c r="I1104" s="201"/>
      <c r="J1104" s="36"/>
      <c r="K1104" s="36"/>
      <c r="L1104" s="39"/>
      <c r="M1104" s="202"/>
      <c r="N1104" s="203"/>
      <c r="O1104" s="71"/>
      <c r="P1104" s="71"/>
      <c r="Q1104" s="71"/>
      <c r="R1104" s="71"/>
      <c r="S1104" s="71"/>
      <c r="T1104" s="72"/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T1104" s="17" t="s">
        <v>138</v>
      </c>
      <c r="AU1104" s="17" t="s">
        <v>90</v>
      </c>
    </row>
    <row r="1105" spans="1:65" s="13" customFormat="1" ht="11.25">
      <c r="B1105" s="204"/>
      <c r="C1105" s="205"/>
      <c r="D1105" s="199" t="s">
        <v>140</v>
      </c>
      <c r="E1105" s="206" t="s">
        <v>1</v>
      </c>
      <c r="F1105" s="207" t="s">
        <v>689</v>
      </c>
      <c r="G1105" s="205"/>
      <c r="H1105" s="206" t="s">
        <v>1</v>
      </c>
      <c r="I1105" s="208"/>
      <c r="J1105" s="205"/>
      <c r="K1105" s="205"/>
      <c r="L1105" s="209"/>
      <c r="M1105" s="210"/>
      <c r="N1105" s="211"/>
      <c r="O1105" s="211"/>
      <c r="P1105" s="211"/>
      <c r="Q1105" s="211"/>
      <c r="R1105" s="211"/>
      <c r="S1105" s="211"/>
      <c r="T1105" s="212"/>
      <c r="AT1105" s="213" t="s">
        <v>140</v>
      </c>
      <c r="AU1105" s="213" t="s">
        <v>90</v>
      </c>
      <c r="AV1105" s="13" t="s">
        <v>88</v>
      </c>
      <c r="AW1105" s="13" t="s">
        <v>36</v>
      </c>
      <c r="AX1105" s="13" t="s">
        <v>80</v>
      </c>
      <c r="AY1105" s="213" t="s">
        <v>129</v>
      </c>
    </row>
    <row r="1106" spans="1:65" s="13" customFormat="1" ht="11.25">
      <c r="B1106" s="204"/>
      <c r="C1106" s="205"/>
      <c r="D1106" s="199" t="s">
        <v>140</v>
      </c>
      <c r="E1106" s="206" t="s">
        <v>1</v>
      </c>
      <c r="F1106" s="207" t="s">
        <v>226</v>
      </c>
      <c r="G1106" s="205"/>
      <c r="H1106" s="206" t="s">
        <v>1</v>
      </c>
      <c r="I1106" s="208"/>
      <c r="J1106" s="205"/>
      <c r="K1106" s="205"/>
      <c r="L1106" s="209"/>
      <c r="M1106" s="210"/>
      <c r="N1106" s="211"/>
      <c r="O1106" s="211"/>
      <c r="P1106" s="211"/>
      <c r="Q1106" s="211"/>
      <c r="R1106" s="211"/>
      <c r="S1106" s="211"/>
      <c r="T1106" s="212"/>
      <c r="AT1106" s="213" t="s">
        <v>140</v>
      </c>
      <c r="AU1106" s="213" t="s">
        <v>90</v>
      </c>
      <c r="AV1106" s="13" t="s">
        <v>88</v>
      </c>
      <c r="AW1106" s="13" t="s">
        <v>36</v>
      </c>
      <c r="AX1106" s="13" t="s">
        <v>80</v>
      </c>
      <c r="AY1106" s="213" t="s">
        <v>129</v>
      </c>
    </row>
    <row r="1107" spans="1:65" s="14" customFormat="1" ht="11.25">
      <c r="B1107" s="214"/>
      <c r="C1107" s="215"/>
      <c r="D1107" s="199" t="s">
        <v>140</v>
      </c>
      <c r="E1107" s="216" t="s">
        <v>1</v>
      </c>
      <c r="F1107" s="217" t="s">
        <v>136</v>
      </c>
      <c r="G1107" s="215"/>
      <c r="H1107" s="218">
        <v>4</v>
      </c>
      <c r="I1107" s="219"/>
      <c r="J1107" s="215"/>
      <c r="K1107" s="215"/>
      <c r="L1107" s="220"/>
      <c r="M1107" s="221"/>
      <c r="N1107" s="222"/>
      <c r="O1107" s="222"/>
      <c r="P1107" s="222"/>
      <c r="Q1107" s="222"/>
      <c r="R1107" s="222"/>
      <c r="S1107" s="222"/>
      <c r="T1107" s="223"/>
      <c r="AT1107" s="224" t="s">
        <v>140</v>
      </c>
      <c r="AU1107" s="224" t="s">
        <v>90</v>
      </c>
      <c r="AV1107" s="14" t="s">
        <v>90</v>
      </c>
      <c r="AW1107" s="14" t="s">
        <v>36</v>
      </c>
      <c r="AX1107" s="14" t="s">
        <v>80</v>
      </c>
      <c r="AY1107" s="224" t="s">
        <v>129</v>
      </c>
    </row>
    <row r="1108" spans="1:65" s="13" customFormat="1" ht="11.25">
      <c r="B1108" s="204"/>
      <c r="C1108" s="205"/>
      <c r="D1108" s="199" t="s">
        <v>140</v>
      </c>
      <c r="E1108" s="206" t="s">
        <v>1</v>
      </c>
      <c r="F1108" s="207" t="s">
        <v>164</v>
      </c>
      <c r="G1108" s="205"/>
      <c r="H1108" s="206" t="s">
        <v>1</v>
      </c>
      <c r="I1108" s="208"/>
      <c r="J1108" s="205"/>
      <c r="K1108" s="205"/>
      <c r="L1108" s="209"/>
      <c r="M1108" s="210"/>
      <c r="N1108" s="211"/>
      <c r="O1108" s="211"/>
      <c r="P1108" s="211"/>
      <c r="Q1108" s="211"/>
      <c r="R1108" s="211"/>
      <c r="S1108" s="211"/>
      <c r="T1108" s="212"/>
      <c r="AT1108" s="213" t="s">
        <v>140</v>
      </c>
      <c r="AU1108" s="213" t="s">
        <v>90</v>
      </c>
      <c r="AV1108" s="13" t="s">
        <v>88</v>
      </c>
      <c r="AW1108" s="13" t="s">
        <v>36</v>
      </c>
      <c r="AX1108" s="13" t="s">
        <v>80</v>
      </c>
      <c r="AY1108" s="213" t="s">
        <v>129</v>
      </c>
    </row>
    <row r="1109" spans="1:65" s="14" customFormat="1" ht="11.25">
      <c r="B1109" s="214"/>
      <c r="C1109" s="215"/>
      <c r="D1109" s="199" t="s">
        <v>140</v>
      </c>
      <c r="E1109" s="216" t="s">
        <v>1</v>
      </c>
      <c r="F1109" s="217" t="s">
        <v>90</v>
      </c>
      <c r="G1109" s="215"/>
      <c r="H1109" s="218">
        <v>2</v>
      </c>
      <c r="I1109" s="219"/>
      <c r="J1109" s="215"/>
      <c r="K1109" s="215"/>
      <c r="L1109" s="220"/>
      <c r="M1109" s="221"/>
      <c r="N1109" s="222"/>
      <c r="O1109" s="222"/>
      <c r="P1109" s="222"/>
      <c r="Q1109" s="222"/>
      <c r="R1109" s="222"/>
      <c r="S1109" s="222"/>
      <c r="T1109" s="223"/>
      <c r="AT1109" s="224" t="s">
        <v>140</v>
      </c>
      <c r="AU1109" s="224" t="s">
        <v>90</v>
      </c>
      <c r="AV1109" s="14" t="s">
        <v>90</v>
      </c>
      <c r="AW1109" s="14" t="s">
        <v>36</v>
      </c>
      <c r="AX1109" s="14" t="s">
        <v>80</v>
      </c>
      <c r="AY1109" s="224" t="s">
        <v>129</v>
      </c>
    </row>
    <row r="1110" spans="1:65" s="13" customFormat="1" ht="11.25">
      <c r="B1110" s="204"/>
      <c r="C1110" s="205"/>
      <c r="D1110" s="199" t="s">
        <v>140</v>
      </c>
      <c r="E1110" s="206" t="s">
        <v>1</v>
      </c>
      <c r="F1110" s="207" t="s">
        <v>142</v>
      </c>
      <c r="G1110" s="205"/>
      <c r="H1110" s="206" t="s">
        <v>1</v>
      </c>
      <c r="I1110" s="208"/>
      <c r="J1110" s="205"/>
      <c r="K1110" s="205"/>
      <c r="L1110" s="209"/>
      <c r="M1110" s="210"/>
      <c r="N1110" s="211"/>
      <c r="O1110" s="211"/>
      <c r="P1110" s="211"/>
      <c r="Q1110" s="211"/>
      <c r="R1110" s="211"/>
      <c r="S1110" s="211"/>
      <c r="T1110" s="212"/>
      <c r="AT1110" s="213" t="s">
        <v>140</v>
      </c>
      <c r="AU1110" s="213" t="s">
        <v>90</v>
      </c>
      <c r="AV1110" s="13" t="s">
        <v>88</v>
      </c>
      <c r="AW1110" s="13" t="s">
        <v>36</v>
      </c>
      <c r="AX1110" s="13" t="s">
        <v>80</v>
      </c>
      <c r="AY1110" s="213" t="s">
        <v>129</v>
      </c>
    </row>
    <row r="1111" spans="1:65" s="14" customFormat="1" ht="11.25">
      <c r="B1111" s="214"/>
      <c r="C1111" s="215"/>
      <c r="D1111" s="199" t="s">
        <v>140</v>
      </c>
      <c r="E1111" s="216" t="s">
        <v>1</v>
      </c>
      <c r="F1111" s="217" t="s">
        <v>90</v>
      </c>
      <c r="G1111" s="215"/>
      <c r="H1111" s="218">
        <v>2</v>
      </c>
      <c r="I1111" s="219"/>
      <c r="J1111" s="215"/>
      <c r="K1111" s="215"/>
      <c r="L1111" s="220"/>
      <c r="M1111" s="221"/>
      <c r="N1111" s="222"/>
      <c r="O1111" s="222"/>
      <c r="P1111" s="222"/>
      <c r="Q1111" s="222"/>
      <c r="R1111" s="222"/>
      <c r="S1111" s="222"/>
      <c r="T1111" s="223"/>
      <c r="AT1111" s="224" t="s">
        <v>140</v>
      </c>
      <c r="AU1111" s="224" t="s">
        <v>90</v>
      </c>
      <c r="AV1111" s="14" t="s">
        <v>90</v>
      </c>
      <c r="AW1111" s="14" t="s">
        <v>36</v>
      </c>
      <c r="AX1111" s="14" t="s">
        <v>80</v>
      </c>
      <c r="AY1111" s="224" t="s">
        <v>129</v>
      </c>
    </row>
    <row r="1112" spans="1:65" s="13" customFormat="1" ht="11.25">
      <c r="B1112" s="204"/>
      <c r="C1112" s="205"/>
      <c r="D1112" s="199" t="s">
        <v>140</v>
      </c>
      <c r="E1112" s="206" t="s">
        <v>1</v>
      </c>
      <c r="F1112" s="207" t="s">
        <v>167</v>
      </c>
      <c r="G1112" s="205"/>
      <c r="H1112" s="206" t="s">
        <v>1</v>
      </c>
      <c r="I1112" s="208"/>
      <c r="J1112" s="205"/>
      <c r="K1112" s="205"/>
      <c r="L1112" s="209"/>
      <c r="M1112" s="210"/>
      <c r="N1112" s="211"/>
      <c r="O1112" s="211"/>
      <c r="P1112" s="211"/>
      <c r="Q1112" s="211"/>
      <c r="R1112" s="211"/>
      <c r="S1112" s="211"/>
      <c r="T1112" s="212"/>
      <c r="AT1112" s="213" t="s">
        <v>140</v>
      </c>
      <c r="AU1112" s="213" t="s">
        <v>90</v>
      </c>
      <c r="AV1112" s="13" t="s">
        <v>88</v>
      </c>
      <c r="AW1112" s="13" t="s">
        <v>36</v>
      </c>
      <c r="AX1112" s="13" t="s">
        <v>80</v>
      </c>
      <c r="AY1112" s="213" t="s">
        <v>129</v>
      </c>
    </row>
    <row r="1113" spans="1:65" s="14" customFormat="1" ht="11.25">
      <c r="B1113" s="214"/>
      <c r="C1113" s="215"/>
      <c r="D1113" s="199" t="s">
        <v>140</v>
      </c>
      <c r="E1113" s="216" t="s">
        <v>1</v>
      </c>
      <c r="F1113" s="217" t="s">
        <v>90</v>
      </c>
      <c r="G1113" s="215"/>
      <c r="H1113" s="218">
        <v>2</v>
      </c>
      <c r="I1113" s="219"/>
      <c r="J1113" s="215"/>
      <c r="K1113" s="215"/>
      <c r="L1113" s="220"/>
      <c r="M1113" s="221"/>
      <c r="N1113" s="222"/>
      <c r="O1113" s="222"/>
      <c r="P1113" s="222"/>
      <c r="Q1113" s="222"/>
      <c r="R1113" s="222"/>
      <c r="S1113" s="222"/>
      <c r="T1113" s="223"/>
      <c r="AT1113" s="224" t="s">
        <v>140</v>
      </c>
      <c r="AU1113" s="224" t="s">
        <v>90</v>
      </c>
      <c r="AV1113" s="14" t="s">
        <v>90</v>
      </c>
      <c r="AW1113" s="14" t="s">
        <v>36</v>
      </c>
      <c r="AX1113" s="14" t="s">
        <v>80</v>
      </c>
      <c r="AY1113" s="224" t="s">
        <v>129</v>
      </c>
    </row>
    <row r="1114" spans="1:65" s="15" customFormat="1" ht="11.25">
      <c r="B1114" s="225"/>
      <c r="C1114" s="226"/>
      <c r="D1114" s="199" t="s">
        <v>140</v>
      </c>
      <c r="E1114" s="227" t="s">
        <v>1</v>
      </c>
      <c r="F1114" s="228" t="s">
        <v>144</v>
      </c>
      <c r="G1114" s="226"/>
      <c r="H1114" s="229">
        <v>10</v>
      </c>
      <c r="I1114" s="230"/>
      <c r="J1114" s="226"/>
      <c r="K1114" s="226"/>
      <c r="L1114" s="231"/>
      <c r="M1114" s="232"/>
      <c r="N1114" s="233"/>
      <c r="O1114" s="233"/>
      <c r="P1114" s="233"/>
      <c r="Q1114" s="233"/>
      <c r="R1114" s="233"/>
      <c r="S1114" s="233"/>
      <c r="T1114" s="234"/>
      <c r="AT1114" s="235" t="s">
        <v>140</v>
      </c>
      <c r="AU1114" s="235" t="s">
        <v>90</v>
      </c>
      <c r="AV1114" s="15" t="s">
        <v>136</v>
      </c>
      <c r="AW1114" s="15" t="s">
        <v>4</v>
      </c>
      <c r="AX1114" s="15" t="s">
        <v>88</v>
      </c>
      <c r="AY1114" s="235" t="s">
        <v>129</v>
      </c>
    </row>
    <row r="1115" spans="1:65" s="2" customFormat="1" ht="24">
      <c r="A1115" s="34"/>
      <c r="B1115" s="35"/>
      <c r="C1115" s="186" t="s">
        <v>818</v>
      </c>
      <c r="D1115" s="186" t="s">
        <v>131</v>
      </c>
      <c r="E1115" s="187" t="s">
        <v>819</v>
      </c>
      <c r="F1115" s="188" t="s">
        <v>820</v>
      </c>
      <c r="G1115" s="189" t="s">
        <v>238</v>
      </c>
      <c r="H1115" s="190">
        <v>17</v>
      </c>
      <c r="I1115" s="191"/>
      <c r="J1115" s="192">
        <f>ROUND(I1115*H1115,2)</f>
        <v>0</v>
      </c>
      <c r="K1115" s="188" t="s">
        <v>135</v>
      </c>
      <c r="L1115" s="39"/>
      <c r="M1115" s="193" t="s">
        <v>1</v>
      </c>
      <c r="N1115" s="194" t="s">
        <v>45</v>
      </c>
      <c r="O1115" s="71"/>
      <c r="P1115" s="195">
        <f>O1115*H1115</f>
        <v>0</v>
      </c>
      <c r="Q1115" s="195">
        <v>0</v>
      </c>
      <c r="R1115" s="195">
        <f>Q1115*H1115</f>
        <v>0</v>
      </c>
      <c r="S1115" s="195">
        <v>0.05</v>
      </c>
      <c r="T1115" s="196">
        <f>S1115*H1115</f>
        <v>0.85000000000000009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197" t="s">
        <v>136</v>
      </c>
      <c r="AT1115" s="197" t="s">
        <v>131</v>
      </c>
      <c r="AU1115" s="197" t="s">
        <v>90</v>
      </c>
      <c r="AY1115" s="17" t="s">
        <v>129</v>
      </c>
      <c r="BE1115" s="198">
        <f>IF(N1115="základní",J1115,0)</f>
        <v>0</v>
      </c>
      <c r="BF1115" s="198">
        <f>IF(N1115="snížená",J1115,0)</f>
        <v>0</v>
      </c>
      <c r="BG1115" s="198">
        <f>IF(N1115="zákl. přenesená",J1115,0)</f>
        <v>0</v>
      </c>
      <c r="BH1115" s="198">
        <f>IF(N1115="sníž. přenesená",J1115,0)</f>
        <v>0</v>
      </c>
      <c r="BI1115" s="198">
        <f>IF(N1115="nulová",J1115,0)</f>
        <v>0</v>
      </c>
      <c r="BJ1115" s="17" t="s">
        <v>88</v>
      </c>
      <c r="BK1115" s="198">
        <f>ROUND(I1115*H1115,2)</f>
        <v>0</v>
      </c>
      <c r="BL1115" s="17" t="s">
        <v>136</v>
      </c>
      <c r="BM1115" s="197" t="s">
        <v>821</v>
      </c>
    </row>
    <row r="1116" spans="1:65" s="2" customFormat="1" ht="19.5">
      <c r="A1116" s="34"/>
      <c r="B1116" s="35"/>
      <c r="C1116" s="36"/>
      <c r="D1116" s="199" t="s">
        <v>138</v>
      </c>
      <c r="E1116" s="36"/>
      <c r="F1116" s="200" t="s">
        <v>822</v>
      </c>
      <c r="G1116" s="36"/>
      <c r="H1116" s="36"/>
      <c r="I1116" s="201"/>
      <c r="J1116" s="36"/>
      <c r="K1116" s="36"/>
      <c r="L1116" s="39"/>
      <c r="M1116" s="202"/>
      <c r="N1116" s="203"/>
      <c r="O1116" s="71"/>
      <c r="P1116" s="71"/>
      <c r="Q1116" s="71"/>
      <c r="R1116" s="71"/>
      <c r="S1116" s="71"/>
      <c r="T1116" s="72"/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T1116" s="17" t="s">
        <v>138</v>
      </c>
      <c r="AU1116" s="17" t="s">
        <v>90</v>
      </c>
    </row>
    <row r="1117" spans="1:65" s="13" customFormat="1" ht="11.25">
      <c r="B1117" s="204"/>
      <c r="C1117" s="205"/>
      <c r="D1117" s="199" t="s">
        <v>140</v>
      </c>
      <c r="E1117" s="206" t="s">
        <v>1</v>
      </c>
      <c r="F1117" s="207" t="s">
        <v>689</v>
      </c>
      <c r="G1117" s="205"/>
      <c r="H1117" s="206" t="s">
        <v>1</v>
      </c>
      <c r="I1117" s="208"/>
      <c r="J1117" s="205"/>
      <c r="K1117" s="205"/>
      <c r="L1117" s="209"/>
      <c r="M1117" s="210"/>
      <c r="N1117" s="211"/>
      <c r="O1117" s="211"/>
      <c r="P1117" s="211"/>
      <c r="Q1117" s="211"/>
      <c r="R1117" s="211"/>
      <c r="S1117" s="211"/>
      <c r="T1117" s="212"/>
      <c r="AT1117" s="213" t="s">
        <v>140</v>
      </c>
      <c r="AU1117" s="213" t="s">
        <v>90</v>
      </c>
      <c r="AV1117" s="13" t="s">
        <v>88</v>
      </c>
      <c r="AW1117" s="13" t="s">
        <v>36</v>
      </c>
      <c r="AX1117" s="13" t="s">
        <v>80</v>
      </c>
      <c r="AY1117" s="213" t="s">
        <v>129</v>
      </c>
    </row>
    <row r="1118" spans="1:65" s="13" customFormat="1" ht="11.25">
      <c r="B1118" s="204"/>
      <c r="C1118" s="205"/>
      <c r="D1118" s="199" t="s">
        <v>140</v>
      </c>
      <c r="E1118" s="206" t="s">
        <v>1</v>
      </c>
      <c r="F1118" s="207" t="s">
        <v>168</v>
      </c>
      <c r="G1118" s="205"/>
      <c r="H1118" s="206" t="s">
        <v>1</v>
      </c>
      <c r="I1118" s="208"/>
      <c r="J1118" s="205"/>
      <c r="K1118" s="205"/>
      <c r="L1118" s="209"/>
      <c r="M1118" s="210"/>
      <c r="N1118" s="211"/>
      <c r="O1118" s="211"/>
      <c r="P1118" s="211"/>
      <c r="Q1118" s="211"/>
      <c r="R1118" s="211"/>
      <c r="S1118" s="211"/>
      <c r="T1118" s="212"/>
      <c r="AT1118" s="213" t="s">
        <v>140</v>
      </c>
      <c r="AU1118" s="213" t="s">
        <v>90</v>
      </c>
      <c r="AV1118" s="13" t="s">
        <v>88</v>
      </c>
      <c r="AW1118" s="13" t="s">
        <v>36</v>
      </c>
      <c r="AX1118" s="13" t="s">
        <v>80</v>
      </c>
      <c r="AY1118" s="213" t="s">
        <v>129</v>
      </c>
    </row>
    <row r="1119" spans="1:65" s="14" customFormat="1" ht="11.25">
      <c r="B1119" s="214"/>
      <c r="C1119" s="215"/>
      <c r="D1119" s="199" t="s">
        <v>140</v>
      </c>
      <c r="E1119" s="216" t="s">
        <v>1</v>
      </c>
      <c r="F1119" s="217" t="s">
        <v>251</v>
      </c>
      <c r="G1119" s="215"/>
      <c r="H1119" s="218">
        <v>17</v>
      </c>
      <c r="I1119" s="219"/>
      <c r="J1119" s="215"/>
      <c r="K1119" s="215"/>
      <c r="L1119" s="220"/>
      <c r="M1119" s="221"/>
      <c r="N1119" s="222"/>
      <c r="O1119" s="222"/>
      <c r="P1119" s="222"/>
      <c r="Q1119" s="222"/>
      <c r="R1119" s="222"/>
      <c r="S1119" s="222"/>
      <c r="T1119" s="223"/>
      <c r="AT1119" s="224" t="s">
        <v>140</v>
      </c>
      <c r="AU1119" s="224" t="s">
        <v>90</v>
      </c>
      <c r="AV1119" s="14" t="s">
        <v>90</v>
      </c>
      <c r="AW1119" s="14" t="s">
        <v>36</v>
      </c>
      <c r="AX1119" s="14" t="s">
        <v>80</v>
      </c>
      <c r="AY1119" s="224" t="s">
        <v>129</v>
      </c>
    </row>
    <row r="1120" spans="1:65" s="15" customFormat="1" ht="11.25">
      <c r="B1120" s="225"/>
      <c r="C1120" s="226"/>
      <c r="D1120" s="199" t="s">
        <v>140</v>
      </c>
      <c r="E1120" s="227" t="s">
        <v>1</v>
      </c>
      <c r="F1120" s="228" t="s">
        <v>144</v>
      </c>
      <c r="G1120" s="226"/>
      <c r="H1120" s="229">
        <v>17</v>
      </c>
      <c r="I1120" s="230"/>
      <c r="J1120" s="226"/>
      <c r="K1120" s="226"/>
      <c r="L1120" s="231"/>
      <c r="M1120" s="232"/>
      <c r="N1120" s="233"/>
      <c r="O1120" s="233"/>
      <c r="P1120" s="233"/>
      <c r="Q1120" s="233"/>
      <c r="R1120" s="233"/>
      <c r="S1120" s="233"/>
      <c r="T1120" s="234"/>
      <c r="AT1120" s="235" t="s">
        <v>140</v>
      </c>
      <c r="AU1120" s="235" t="s">
        <v>90</v>
      </c>
      <c r="AV1120" s="15" t="s">
        <v>136</v>
      </c>
      <c r="AW1120" s="15" t="s">
        <v>36</v>
      </c>
      <c r="AX1120" s="15" t="s">
        <v>88</v>
      </c>
      <c r="AY1120" s="235" t="s">
        <v>129</v>
      </c>
    </row>
    <row r="1121" spans="1:65" s="2" customFormat="1" ht="24">
      <c r="A1121" s="34"/>
      <c r="B1121" s="35"/>
      <c r="C1121" s="186" t="s">
        <v>823</v>
      </c>
      <c r="D1121" s="186" t="s">
        <v>131</v>
      </c>
      <c r="E1121" s="187" t="s">
        <v>824</v>
      </c>
      <c r="F1121" s="188" t="s">
        <v>825</v>
      </c>
      <c r="G1121" s="189" t="s">
        <v>238</v>
      </c>
      <c r="H1121" s="190">
        <v>14</v>
      </c>
      <c r="I1121" s="191"/>
      <c r="J1121" s="192">
        <f>ROUND(I1121*H1121,2)</f>
        <v>0</v>
      </c>
      <c r="K1121" s="188" t="s">
        <v>135</v>
      </c>
      <c r="L1121" s="39"/>
      <c r="M1121" s="193" t="s">
        <v>1</v>
      </c>
      <c r="N1121" s="194" t="s">
        <v>45</v>
      </c>
      <c r="O1121" s="71"/>
      <c r="P1121" s="195">
        <f>O1121*H1121</f>
        <v>0</v>
      </c>
      <c r="Q1121" s="195">
        <v>0</v>
      </c>
      <c r="R1121" s="195">
        <f>Q1121*H1121</f>
        <v>0</v>
      </c>
      <c r="S1121" s="195">
        <v>0.1</v>
      </c>
      <c r="T1121" s="196">
        <f>S1121*H1121</f>
        <v>1.4000000000000001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197" t="s">
        <v>136</v>
      </c>
      <c r="AT1121" s="197" t="s">
        <v>131</v>
      </c>
      <c r="AU1121" s="197" t="s">
        <v>90</v>
      </c>
      <c r="AY1121" s="17" t="s">
        <v>129</v>
      </c>
      <c r="BE1121" s="198">
        <f>IF(N1121="základní",J1121,0)</f>
        <v>0</v>
      </c>
      <c r="BF1121" s="198">
        <f>IF(N1121="snížená",J1121,0)</f>
        <v>0</v>
      </c>
      <c r="BG1121" s="198">
        <f>IF(N1121="zákl. přenesená",J1121,0)</f>
        <v>0</v>
      </c>
      <c r="BH1121" s="198">
        <f>IF(N1121="sníž. přenesená",J1121,0)</f>
        <v>0</v>
      </c>
      <c r="BI1121" s="198">
        <f>IF(N1121="nulová",J1121,0)</f>
        <v>0</v>
      </c>
      <c r="BJ1121" s="17" t="s">
        <v>88</v>
      </c>
      <c r="BK1121" s="198">
        <f>ROUND(I1121*H1121,2)</f>
        <v>0</v>
      </c>
      <c r="BL1121" s="17" t="s">
        <v>136</v>
      </c>
      <c r="BM1121" s="197" t="s">
        <v>826</v>
      </c>
    </row>
    <row r="1122" spans="1:65" s="2" customFormat="1" ht="19.5">
      <c r="A1122" s="34"/>
      <c r="B1122" s="35"/>
      <c r="C1122" s="36"/>
      <c r="D1122" s="199" t="s">
        <v>138</v>
      </c>
      <c r="E1122" s="36"/>
      <c r="F1122" s="200" t="s">
        <v>827</v>
      </c>
      <c r="G1122" s="36"/>
      <c r="H1122" s="36"/>
      <c r="I1122" s="201"/>
      <c r="J1122" s="36"/>
      <c r="K1122" s="36"/>
      <c r="L1122" s="39"/>
      <c r="M1122" s="202"/>
      <c r="N1122" s="203"/>
      <c r="O1122" s="71"/>
      <c r="P1122" s="71"/>
      <c r="Q1122" s="71"/>
      <c r="R1122" s="71"/>
      <c r="S1122" s="71"/>
      <c r="T1122" s="72"/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T1122" s="17" t="s">
        <v>138</v>
      </c>
      <c r="AU1122" s="17" t="s">
        <v>90</v>
      </c>
    </row>
    <row r="1123" spans="1:65" s="13" customFormat="1" ht="11.25">
      <c r="B1123" s="204"/>
      <c r="C1123" s="205"/>
      <c r="D1123" s="199" t="s">
        <v>140</v>
      </c>
      <c r="E1123" s="206" t="s">
        <v>1</v>
      </c>
      <c r="F1123" s="207" t="s">
        <v>689</v>
      </c>
      <c r="G1123" s="205"/>
      <c r="H1123" s="206" t="s">
        <v>1</v>
      </c>
      <c r="I1123" s="208"/>
      <c r="J1123" s="205"/>
      <c r="K1123" s="205"/>
      <c r="L1123" s="209"/>
      <c r="M1123" s="210"/>
      <c r="N1123" s="211"/>
      <c r="O1123" s="211"/>
      <c r="P1123" s="211"/>
      <c r="Q1123" s="211"/>
      <c r="R1123" s="211"/>
      <c r="S1123" s="211"/>
      <c r="T1123" s="212"/>
      <c r="AT1123" s="213" t="s">
        <v>140</v>
      </c>
      <c r="AU1123" s="213" t="s">
        <v>90</v>
      </c>
      <c r="AV1123" s="13" t="s">
        <v>88</v>
      </c>
      <c r="AW1123" s="13" t="s">
        <v>36</v>
      </c>
      <c r="AX1123" s="13" t="s">
        <v>80</v>
      </c>
      <c r="AY1123" s="213" t="s">
        <v>129</v>
      </c>
    </row>
    <row r="1124" spans="1:65" s="13" customFormat="1" ht="11.25">
      <c r="B1124" s="204"/>
      <c r="C1124" s="205"/>
      <c r="D1124" s="199" t="s">
        <v>140</v>
      </c>
      <c r="E1124" s="206" t="s">
        <v>1</v>
      </c>
      <c r="F1124" s="207" t="s">
        <v>828</v>
      </c>
      <c r="G1124" s="205"/>
      <c r="H1124" s="206" t="s">
        <v>1</v>
      </c>
      <c r="I1124" s="208"/>
      <c r="J1124" s="205"/>
      <c r="K1124" s="205"/>
      <c r="L1124" s="209"/>
      <c r="M1124" s="210"/>
      <c r="N1124" s="211"/>
      <c r="O1124" s="211"/>
      <c r="P1124" s="211"/>
      <c r="Q1124" s="211"/>
      <c r="R1124" s="211"/>
      <c r="S1124" s="211"/>
      <c r="T1124" s="212"/>
      <c r="AT1124" s="213" t="s">
        <v>140</v>
      </c>
      <c r="AU1124" s="213" t="s">
        <v>90</v>
      </c>
      <c r="AV1124" s="13" t="s">
        <v>88</v>
      </c>
      <c r="AW1124" s="13" t="s">
        <v>36</v>
      </c>
      <c r="AX1124" s="13" t="s">
        <v>80</v>
      </c>
      <c r="AY1124" s="213" t="s">
        <v>129</v>
      </c>
    </row>
    <row r="1125" spans="1:65" s="14" customFormat="1" ht="11.25">
      <c r="B1125" s="214"/>
      <c r="C1125" s="215"/>
      <c r="D1125" s="199" t="s">
        <v>140</v>
      </c>
      <c r="E1125" s="216" t="s">
        <v>1</v>
      </c>
      <c r="F1125" s="217" t="s">
        <v>214</v>
      </c>
      <c r="G1125" s="215"/>
      <c r="H1125" s="218">
        <v>11</v>
      </c>
      <c r="I1125" s="219"/>
      <c r="J1125" s="215"/>
      <c r="K1125" s="215"/>
      <c r="L1125" s="220"/>
      <c r="M1125" s="221"/>
      <c r="N1125" s="222"/>
      <c r="O1125" s="222"/>
      <c r="P1125" s="222"/>
      <c r="Q1125" s="222"/>
      <c r="R1125" s="222"/>
      <c r="S1125" s="222"/>
      <c r="T1125" s="223"/>
      <c r="AT1125" s="224" t="s">
        <v>140</v>
      </c>
      <c r="AU1125" s="224" t="s">
        <v>90</v>
      </c>
      <c r="AV1125" s="14" t="s">
        <v>90</v>
      </c>
      <c r="AW1125" s="14" t="s">
        <v>36</v>
      </c>
      <c r="AX1125" s="14" t="s">
        <v>80</v>
      </c>
      <c r="AY1125" s="224" t="s">
        <v>129</v>
      </c>
    </row>
    <row r="1126" spans="1:65" s="13" customFormat="1" ht="11.25">
      <c r="B1126" s="204"/>
      <c r="C1126" s="205"/>
      <c r="D1126" s="199" t="s">
        <v>140</v>
      </c>
      <c r="E1126" s="206" t="s">
        <v>1</v>
      </c>
      <c r="F1126" s="207" t="s">
        <v>829</v>
      </c>
      <c r="G1126" s="205"/>
      <c r="H1126" s="206" t="s">
        <v>1</v>
      </c>
      <c r="I1126" s="208"/>
      <c r="J1126" s="205"/>
      <c r="K1126" s="205"/>
      <c r="L1126" s="209"/>
      <c r="M1126" s="210"/>
      <c r="N1126" s="211"/>
      <c r="O1126" s="211"/>
      <c r="P1126" s="211"/>
      <c r="Q1126" s="211"/>
      <c r="R1126" s="211"/>
      <c r="S1126" s="211"/>
      <c r="T1126" s="212"/>
      <c r="AT1126" s="213" t="s">
        <v>140</v>
      </c>
      <c r="AU1126" s="213" t="s">
        <v>90</v>
      </c>
      <c r="AV1126" s="13" t="s">
        <v>88</v>
      </c>
      <c r="AW1126" s="13" t="s">
        <v>36</v>
      </c>
      <c r="AX1126" s="13" t="s">
        <v>80</v>
      </c>
      <c r="AY1126" s="213" t="s">
        <v>129</v>
      </c>
    </row>
    <row r="1127" spans="1:65" s="14" customFormat="1" ht="11.25">
      <c r="B1127" s="214"/>
      <c r="C1127" s="215"/>
      <c r="D1127" s="199" t="s">
        <v>140</v>
      </c>
      <c r="E1127" s="216" t="s">
        <v>1</v>
      </c>
      <c r="F1127" s="217" t="s">
        <v>150</v>
      </c>
      <c r="G1127" s="215"/>
      <c r="H1127" s="218">
        <v>3</v>
      </c>
      <c r="I1127" s="219"/>
      <c r="J1127" s="215"/>
      <c r="K1127" s="215"/>
      <c r="L1127" s="220"/>
      <c r="M1127" s="221"/>
      <c r="N1127" s="222"/>
      <c r="O1127" s="222"/>
      <c r="P1127" s="222"/>
      <c r="Q1127" s="222"/>
      <c r="R1127" s="222"/>
      <c r="S1127" s="222"/>
      <c r="T1127" s="223"/>
      <c r="AT1127" s="224" t="s">
        <v>140</v>
      </c>
      <c r="AU1127" s="224" t="s">
        <v>90</v>
      </c>
      <c r="AV1127" s="14" t="s">
        <v>90</v>
      </c>
      <c r="AW1127" s="14" t="s">
        <v>36</v>
      </c>
      <c r="AX1127" s="14" t="s">
        <v>80</v>
      </c>
      <c r="AY1127" s="224" t="s">
        <v>129</v>
      </c>
    </row>
    <row r="1128" spans="1:65" s="15" customFormat="1" ht="11.25">
      <c r="B1128" s="225"/>
      <c r="C1128" s="226"/>
      <c r="D1128" s="199" t="s">
        <v>140</v>
      </c>
      <c r="E1128" s="227" t="s">
        <v>1</v>
      </c>
      <c r="F1128" s="228" t="s">
        <v>144</v>
      </c>
      <c r="G1128" s="226"/>
      <c r="H1128" s="229">
        <v>14</v>
      </c>
      <c r="I1128" s="230"/>
      <c r="J1128" s="226"/>
      <c r="K1128" s="226"/>
      <c r="L1128" s="231"/>
      <c r="M1128" s="232"/>
      <c r="N1128" s="233"/>
      <c r="O1128" s="233"/>
      <c r="P1128" s="233"/>
      <c r="Q1128" s="233"/>
      <c r="R1128" s="233"/>
      <c r="S1128" s="233"/>
      <c r="T1128" s="234"/>
      <c r="AT1128" s="235" t="s">
        <v>140</v>
      </c>
      <c r="AU1128" s="235" t="s">
        <v>90</v>
      </c>
      <c r="AV1128" s="15" t="s">
        <v>136</v>
      </c>
      <c r="AW1128" s="15" t="s">
        <v>36</v>
      </c>
      <c r="AX1128" s="15" t="s">
        <v>88</v>
      </c>
      <c r="AY1128" s="235" t="s">
        <v>129</v>
      </c>
    </row>
    <row r="1129" spans="1:65" s="2" customFormat="1" ht="16.5" customHeight="1">
      <c r="A1129" s="34"/>
      <c r="B1129" s="35"/>
      <c r="C1129" s="186" t="s">
        <v>830</v>
      </c>
      <c r="D1129" s="186" t="s">
        <v>131</v>
      </c>
      <c r="E1129" s="187" t="s">
        <v>831</v>
      </c>
      <c r="F1129" s="188" t="s">
        <v>832</v>
      </c>
      <c r="G1129" s="189" t="s">
        <v>238</v>
      </c>
      <c r="H1129" s="190">
        <v>17</v>
      </c>
      <c r="I1129" s="191"/>
      <c r="J1129" s="192">
        <f>ROUND(I1129*H1129,2)</f>
        <v>0</v>
      </c>
      <c r="K1129" s="188" t="s">
        <v>135</v>
      </c>
      <c r="L1129" s="39"/>
      <c r="M1129" s="193" t="s">
        <v>1</v>
      </c>
      <c r="N1129" s="194" t="s">
        <v>45</v>
      </c>
      <c r="O1129" s="71"/>
      <c r="P1129" s="195">
        <f>O1129*H1129</f>
        <v>0</v>
      </c>
      <c r="Q1129" s="195">
        <v>6.3829999999999998E-2</v>
      </c>
      <c r="R1129" s="195">
        <f>Q1129*H1129</f>
        <v>1.08511</v>
      </c>
      <c r="S1129" s="195">
        <v>0</v>
      </c>
      <c r="T1129" s="196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7" t="s">
        <v>136</v>
      </c>
      <c r="AT1129" s="197" t="s">
        <v>131</v>
      </c>
      <c r="AU1129" s="197" t="s">
        <v>90</v>
      </c>
      <c r="AY1129" s="17" t="s">
        <v>129</v>
      </c>
      <c r="BE1129" s="198">
        <f>IF(N1129="základní",J1129,0)</f>
        <v>0</v>
      </c>
      <c r="BF1129" s="198">
        <f>IF(N1129="snížená",J1129,0)</f>
        <v>0</v>
      </c>
      <c r="BG1129" s="198">
        <f>IF(N1129="zákl. přenesená",J1129,0)</f>
        <v>0</v>
      </c>
      <c r="BH1129" s="198">
        <f>IF(N1129="sníž. přenesená",J1129,0)</f>
        <v>0</v>
      </c>
      <c r="BI1129" s="198">
        <f>IF(N1129="nulová",J1129,0)</f>
        <v>0</v>
      </c>
      <c r="BJ1129" s="17" t="s">
        <v>88</v>
      </c>
      <c r="BK1129" s="198">
        <f>ROUND(I1129*H1129,2)</f>
        <v>0</v>
      </c>
      <c r="BL1129" s="17" t="s">
        <v>136</v>
      </c>
      <c r="BM1129" s="197" t="s">
        <v>833</v>
      </c>
    </row>
    <row r="1130" spans="1:65" s="2" customFormat="1" ht="11.25">
      <c r="A1130" s="34"/>
      <c r="B1130" s="35"/>
      <c r="C1130" s="36"/>
      <c r="D1130" s="199" t="s">
        <v>138</v>
      </c>
      <c r="E1130" s="36"/>
      <c r="F1130" s="200" t="s">
        <v>832</v>
      </c>
      <c r="G1130" s="36"/>
      <c r="H1130" s="36"/>
      <c r="I1130" s="201"/>
      <c r="J1130" s="36"/>
      <c r="K1130" s="36"/>
      <c r="L1130" s="39"/>
      <c r="M1130" s="202"/>
      <c r="N1130" s="203"/>
      <c r="O1130" s="71"/>
      <c r="P1130" s="71"/>
      <c r="Q1130" s="71"/>
      <c r="R1130" s="71"/>
      <c r="S1130" s="71"/>
      <c r="T1130" s="72"/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T1130" s="17" t="s">
        <v>138</v>
      </c>
      <c r="AU1130" s="17" t="s">
        <v>90</v>
      </c>
    </row>
    <row r="1131" spans="1:65" s="13" customFormat="1" ht="11.25">
      <c r="B1131" s="204"/>
      <c r="C1131" s="205"/>
      <c r="D1131" s="199" t="s">
        <v>140</v>
      </c>
      <c r="E1131" s="206" t="s">
        <v>1</v>
      </c>
      <c r="F1131" s="207" t="s">
        <v>449</v>
      </c>
      <c r="G1131" s="205"/>
      <c r="H1131" s="206" t="s">
        <v>1</v>
      </c>
      <c r="I1131" s="208"/>
      <c r="J1131" s="205"/>
      <c r="K1131" s="205"/>
      <c r="L1131" s="209"/>
      <c r="M1131" s="210"/>
      <c r="N1131" s="211"/>
      <c r="O1131" s="211"/>
      <c r="P1131" s="211"/>
      <c r="Q1131" s="211"/>
      <c r="R1131" s="211"/>
      <c r="S1131" s="211"/>
      <c r="T1131" s="212"/>
      <c r="AT1131" s="213" t="s">
        <v>140</v>
      </c>
      <c r="AU1131" s="213" t="s">
        <v>90</v>
      </c>
      <c r="AV1131" s="13" t="s">
        <v>88</v>
      </c>
      <c r="AW1131" s="13" t="s">
        <v>36</v>
      </c>
      <c r="AX1131" s="13" t="s">
        <v>80</v>
      </c>
      <c r="AY1131" s="213" t="s">
        <v>129</v>
      </c>
    </row>
    <row r="1132" spans="1:65" s="13" customFormat="1" ht="11.25">
      <c r="B1132" s="204"/>
      <c r="C1132" s="205"/>
      <c r="D1132" s="199" t="s">
        <v>140</v>
      </c>
      <c r="E1132" s="206" t="s">
        <v>1</v>
      </c>
      <c r="F1132" s="207" t="s">
        <v>280</v>
      </c>
      <c r="G1132" s="205"/>
      <c r="H1132" s="206" t="s">
        <v>1</v>
      </c>
      <c r="I1132" s="208"/>
      <c r="J1132" s="205"/>
      <c r="K1132" s="205"/>
      <c r="L1132" s="209"/>
      <c r="M1132" s="210"/>
      <c r="N1132" s="211"/>
      <c r="O1132" s="211"/>
      <c r="P1132" s="211"/>
      <c r="Q1132" s="211"/>
      <c r="R1132" s="211"/>
      <c r="S1132" s="211"/>
      <c r="T1132" s="212"/>
      <c r="AT1132" s="213" t="s">
        <v>140</v>
      </c>
      <c r="AU1132" s="213" t="s">
        <v>90</v>
      </c>
      <c r="AV1132" s="13" t="s">
        <v>88</v>
      </c>
      <c r="AW1132" s="13" t="s">
        <v>36</v>
      </c>
      <c r="AX1132" s="13" t="s">
        <v>80</v>
      </c>
      <c r="AY1132" s="213" t="s">
        <v>129</v>
      </c>
    </row>
    <row r="1133" spans="1:65" s="14" customFormat="1" ht="11.25">
      <c r="B1133" s="214"/>
      <c r="C1133" s="215"/>
      <c r="D1133" s="199" t="s">
        <v>140</v>
      </c>
      <c r="E1133" s="216" t="s">
        <v>1</v>
      </c>
      <c r="F1133" s="217" t="s">
        <v>251</v>
      </c>
      <c r="G1133" s="215"/>
      <c r="H1133" s="218">
        <v>17</v>
      </c>
      <c r="I1133" s="219"/>
      <c r="J1133" s="215"/>
      <c r="K1133" s="215"/>
      <c r="L1133" s="220"/>
      <c r="M1133" s="221"/>
      <c r="N1133" s="222"/>
      <c r="O1133" s="222"/>
      <c r="P1133" s="222"/>
      <c r="Q1133" s="222"/>
      <c r="R1133" s="222"/>
      <c r="S1133" s="222"/>
      <c r="T1133" s="223"/>
      <c r="AT1133" s="224" t="s">
        <v>140</v>
      </c>
      <c r="AU1133" s="224" t="s">
        <v>90</v>
      </c>
      <c r="AV1133" s="14" t="s">
        <v>90</v>
      </c>
      <c r="AW1133" s="14" t="s">
        <v>36</v>
      </c>
      <c r="AX1133" s="14" t="s">
        <v>80</v>
      </c>
      <c r="AY1133" s="224" t="s">
        <v>129</v>
      </c>
    </row>
    <row r="1134" spans="1:65" s="15" customFormat="1" ht="11.25">
      <c r="B1134" s="225"/>
      <c r="C1134" s="226"/>
      <c r="D1134" s="199" t="s">
        <v>140</v>
      </c>
      <c r="E1134" s="227" t="s">
        <v>1</v>
      </c>
      <c r="F1134" s="228" t="s">
        <v>144</v>
      </c>
      <c r="G1134" s="226"/>
      <c r="H1134" s="229">
        <v>17</v>
      </c>
      <c r="I1134" s="230"/>
      <c r="J1134" s="226"/>
      <c r="K1134" s="226"/>
      <c r="L1134" s="231"/>
      <c r="M1134" s="232"/>
      <c r="N1134" s="233"/>
      <c r="O1134" s="233"/>
      <c r="P1134" s="233"/>
      <c r="Q1134" s="233"/>
      <c r="R1134" s="233"/>
      <c r="S1134" s="233"/>
      <c r="T1134" s="234"/>
      <c r="AT1134" s="235" t="s">
        <v>140</v>
      </c>
      <c r="AU1134" s="235" t="s">
        <v>90</v>
      </c>
      <c r="AV1134" s="15" t="s">
        <v>136</v>
      </c>
      <c r="AW1134" s="15" t="s">
        <v>36</v>
      </c>
      <c r="AX1134" s="15" t="s">
        <v>88</v>
      </c>
      <c r="AY1134" s="235" t="s">
        <v>129</v>
      </c>
    </row>
    <row r="1135" spans="1:65" s="2" customFormat="1" ht="16.5" customHeight="1">
      <c r="A1135" s="34"/>
      <c r="B1135" s="35"/>
      <c r="C1135" s="236" t="s">
        <v>834</v>
      </c>
      <c r="D1135" s="236" t="s">
        <v>332</v>
      </c>
      <c r="E1135" s="237" t="s">
        <v>835</v>
      </c>
      <c r="F1135" s="238" t="s">
        <v>836</v>
      </c>
      <c r="G1135" s="239" t="s">
        <v>238</v>
      </c>
      <c r="H1135" s="240">
        <v>17</v>
      </c>
      <c r="I1135" s="241"/>
      <c r="J1135" s="242">
        <f>ROUND(I1135*H1135,2)</f>
        <v>0</v>
      </c>
      <c r="K1135" s="238" t="s">
        <v>135</v>
      </c>
      <c r="L1135" s="243"/>
      <c r="M1135" s="244" t="s">
        <v>1</v>
      </c>
      <c r="N1135" s="245" t="s">
        <v>45</v>
      </c>
      <c r="O1135" s="71"/>
      <c r="P1135" s="195">
        <f>O1135*H1135</f>
        <v>0</v>
      </c>
      <c r="Q1135" s="195">
        <v>7.3000000000000001E-3</v>
      </c>
      <c r="R1135" s="195">
        <f>Q1135*H1135</f>
        <v>0.1241</v>
      </c>
      <c r="S1135" s="195">
        <v>0</v>
      </c>
      <c r="T1135" s="196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97" t="s">
        <v>192</v>
      </c>
      <c r="AT1135" s="197" t="s">
        <v>332</v>
      </c>
      <c r="AU1135" s="197" t="s">
        <v>90</v>
      </c>
      <c r="AY1135" s="17" t="s">
        <v>129</v>
      </c>
      <c r="BE1135" s="198">
        <f>IF(N1135="základní",J1135,0)</f>
        <v>0</v>
      </c>
      <c r="BF1135" s="198">
        <f>IF(N1135="snížená",J1135,0)</f>
        <v>0</v>
      </c>
      <c r="BG1135" s="198">
        <f>IF(N1135="zákl. přenesená",J1135,0)</f>
        <v>0</v>
      </c>
      <c r="BH1135" s="198">
        <f>IF(N1135="sníž. přenesená",J1135,0)</f>
        <v>0</v>
      </c>
      <c r="BI1135" s="198">
        <f>IF(N1135="nulová",J1135,0)</f>
        <v>0</v>
      </c>
      <c r="BJ1135" s="17" t="s">
        <v>88</v>
      </c>
      <c r="BK1135" s="198">
        <f>ROUND(I1135*H1135,2)</f>
        <v>0</v>
      </c>
      <c r="BL1135" s="17" t="s">
        <v>136</v>
      </c>
      <c r="BM1135" s="197" t="s">
        <v>837</v>
      </c>
    </row>
    <row r="1136" spans="1:65" s="2" customFormat="1" ht="11.25">
      <c r="A1136" s="34"/>
      <c r="B1136" s="35"/>
      <c r="C1136" s="36"/>
      <c r="D1136" s="199" t="s">
        <v>138</v>
      </c>
      <c r="E1136" s="36"/>
      <c r="F1136" s="200" t="s">
        <v>836</v>
      </c>
      <c r="G1136" s="36"/>
      <c r="H1136" s="36"/>
      <c r="I1136" s="201"/>
      <c r="J1136" s="36"/>
      <c r="K1136" s="36"/>
      <c r="L1136" s="39"/>
      <c r="M1136" s="202"/>
      <c r="N1136" s="203"/>
      <c r="O1136" s="71"/>
      <c r="P1136" s="71"/>
      <c r="Q1136" s="71"/>
      <c r="R1136" s="71"/>
      <c r="S1136" s="71"/>
      <c r="T1136" s="72"/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T1136" s="17" t="s">
        <v>138</v>
      </c>
      <c r="AU1136" s="17" t="s">
        <v>90</v>
      </c>
    </row>
    <row r="1137" spans="1:65" s="13" customFormat="1" ht="11.25">
      <c r="B1137" s="204"/>
      <c r="C1137" s="205"/>
      <c r="D1137" s="199" t="s">
        <v>140</v>
      </c>
      <c r="E1137" s="206" t="s">
        <v>1</v>
      </c>
      <c r="F1137" s="207" t="s">
        <v>449</v>
      </c>
      <c r="G1137" s="205"/>
      <c r="H1137" s="206" t="s">
        <v>1</v>
      </c>
      <c r="I1137" s="208"/>
      <c r="J1137" s="205"/>
      <c r="K1137" s="205"/>
      <c r="L1137" s="209"/>
      <c r="M1137" s="210"/>
      <c r="N1137" s="211"/>
      <c r="O1137" s="211"/>
      <c r="P1137" s="211"/>
      <c r="Q1137" s="211"/>
      <c r="R1137" s="211"/>
      <c r="S1137" s="211"/>
      <c r="T1137" s="212"/>
      <c r="AT1137" s="213" t="s">
        <v>140</v>
      </c>
      <c r="AU1137" s="213" t="s">
        <v>90</v>
      </c>
      <c r="AV1137" s="13" t="s">
        <v>88</v>
      </c>
      <c r="AW1137" s="13" t="s">
        <v>36</v>
      </c>
      <c r="AX1137" s="13" t="s">
        <v>80</v>
      </c>
      <c r="AY1137" s="213" t="s">
        <v>129</v>
      </c>
    </row>
    <row r="1138" spans="1:65" s="13" customFormat="1" ht="11.25">
      <c r="B1138" s="204"/>
      <c r="C1138" s="205"/>
      <c r="D1138" s="199" t="s">
        <v>140</v>
      </c>
      <c r="E1138" s="206" t="s">
        <v>1</v>
      </c>
      <c r="F1138" s="207" t="s">
        <v>280</v>
      </c>
      <c r="G1138" s="205"/>
      <c r="H1138" s="206" t="s">
        <v>1</v>
      </c>
      <c r="I1138" s="208"/>
      <c r="J1138" s="205"/>
      <c r="K1138" s="205"/>
      <c r="L1138" s="209"/>
      <c r="M1138" s="210"/>
      <c r="N1138" s="211"/>
      <c r="O1138" s="211"/>
      <c r="P1138" s="211"/>
      <c r="Q1138" s="211"/>
      <c r="R1138" s="211"/>
      <c r="S1138" s="211"/>
      <c r="T1138" s="212"/>
      <c r="AT1138" s="213" t="s">
        <v>140</v>
      </c>
      <c r="AU1138" s="213" t="s">
        <v>90</v>
      </c>
      <c r="AV1138" s="13" t="s">
        <v>88</v>
      </c>
      <c r="AW1138" s="13" t="s">
        <v>36</v>
      </c>
      <c r="AX1138" s="13" t="s">
        <v>80</v>
      </c>
      <c r="AY1138" s="213" t="s">
        <v>129</v>
      </c>
    </row>
    <row r="1139" spans="1:65" s="14" customFormat="1" ht="11.25">
      <c r="B1139" s="214"/>
      <c r="C1139" s="215"/>
      <c r="D1139" s="199" t="s">
        <v>140</v>
      </c>
      <c r="E1139" s="216" t="s">
        <v>1</v>
      </c>
      <c r="F1139" s="217" t="s">
        <v>251</v>
      </c>
      <c r="G1139" s="215"/>
      <c r="H1139" s="218">
        <v>17</v>
      </c>
      <c r="I1139" s="219"/>
      <c r="J1139" s="215"/>
      <c r="K1139" s="215"/>
      <c r="L1139" s="220"/>
      <c r="M1139" s="221"/>
      <c r="N1139" s="222"/>
      <c r="O1139" s="222"/>
      <c r="P1139" s="222"/>
      <c r="Q1139" s="222"/>
      <c r="R1139" s="222"/>
      <c r="S1139" s="222"/>
      <c r="T1139" s="223"/>
      <c r="AT1139" s="224" t="s">
        <v>140</v>
      </c>
      <c r="AU1139" s="224" t="s">
        <v>90</v>
      </c>
      <c r="AV1139" s="14" t="s">
        <v>90</v>
      </c>
      <c r="AW1139" s="14" t="s">
        <v>36</v>
      </c>
      <c r="AX1139" s="14" t="s">
        <v>80</v>
      </c>
      <c r="AY1139" s="224" t="s">
        <v>129</v>
      </c>
    </row>
    <row r="1140" spans="1:65" s="15" customFormat="1" ht="11.25">
      <c r="B1140" s="225"/>
      <c r="C1140" s="226"/>
      <c r="D1140" s="199" t="s">
        <v>140</v>
      </c>
      <c r="E1140" s="227" t="s">
        <v>1</v>
      </c>
      <c r="F1140" s="228" t="s">
        <v>144</v>
      </c>
      <c r="G1140" s="226"/>
      <c r="H1140" s="229">
        <v>17</v>
      </c>
      <c r="I1140" s="230"/>
      <c r="J1140" s="226"/>
      <c r="K1140" s="226"/>
      <c r="L1140" s="231"/>
      <c r="M1140" s="232"/>
      <c r="N1140" s="233"/>
      <c r="O1140" s="233"/>
      <c r="P1140" s="233"/>
      <c r="Q1140" s="233"/>
      <c r="R1140" s="233"/>
      <c r="S1140" s="233"/>
      <c r="T1140" s="234"/>
      <c r="AT1140" s="235" t="s">
        <v>140</v>
      </c>
      <c r="AU1140" s="235" t="s">
        <v>90</v>
      </c>
      <c r="AV1140" s="15" t="s">
        <v>136</v>
      </c>
      <c r="AW1140" s="15" t="s">
        <v>36</v>
      </c>
      <c r="AX1140" s="15" t="s">
        <v>88</v>
      </c>
      <c r="AY1140" s="235" t="s">
        <v>129</v>
      </c>
    </row>
    <row r="1141" spans="1:65" s="2" customFormat="1" ht="24.2" customHeight="1">
      <c r="A1141" s="34"/>
      <c r="B1141" s="35"/>
      <c r="C1141" s="236" t="s">
        <v>838</v>
      </c>
      <c r="D1141" s="236" t="s">
        <v>332</v>
      </c>
      <c r="E1141" s="237" t="s">
        <v>839</v>
      </c>
      <c r="F1141" s="238" t="s">
        <v>840</v>
      </c>
      <c r="G1141" s="239" t="s">
        <v>701</v>
      </c>
      <c r="H1141" s="240">
        <v>17</v>
      </c>
      <c r="I1141" s="241"/>
      <c r="J1141" s="242">
        <f>ROUND(I1141*H1141,2)</f>
        <v>0</v>
      </c>
      <c r="K1141" s="238" t="s">
        <v>1</v>
      </c>
      <c r="L1141" s="243"/>
      <c r="M1141" s="244" t="s">
        <v>1</v>
      </c>
      <c r="N1141" s="245" t="s">
        <v>45</v>
      </c>
      <c r="O1141" s="71"/>
      <c r="P1141" s="195">
        <f>O1141*H1141</f>
        <v>0</v>
      </c>
      <c r="Q1141" s="195">
        <v>0.65</v>
      </c>
      <c r="R1141" s="195">
        <f>Q1141*H1141</f>
        <v>11.05</v>
      </c>
      <c r="S1141" s="195">
        <v>0</v>
      </c>
      <c r="T1141" s="196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197" t="s">
        <v>192</v>
      </c>
      <c r="AT1141" s="197" t="s">
        <v>332</v>
      </c>
      <c r="AU1141" s="197" t="s">
        <v>90</v>
      </c>
      <c r="AY1141" s="17" t="s">
        <v>129</v>
      </c>
      <c r="BE1141" s="198">
        <f>IF(N1141="základní",J1141,0)</f>
        <v>0</v>
      </c>
      <c r="BF1141" s="198">
        <f>IF(N1141="snížená",J1141,0)</f>
        <v>0</v>
      </c>
      <c r="BG1141" s="198">
        <f>IF(N1141="zákl. přenesená",J1141,0)</f>
        <v>0</v>
      </c>
      <c r="BH1141" s="198">
        <f>IF(N1141="sníž. přenesená",J1141,0)</f>
        <v>0</v>
      </c>
      <c r="BI1141" s="198">
        <f>IF(N1141="nulová",J1141,0)</f>
        <v>0</v>
      </c>
      <c r="BJ1141" s="17" t="s">
        <v>88</v>
      </c>
      <c r="BK1141" s="198">
        <f>ROUND(I1141*H1141,2)</f>
        <v>0</v>
      </c>
      <c r="BL1141" s="17" t="s">
        <v>136</v>
      </c>
      <c r="BM1141" s="197" t="s">
        <v>841</v>
      </c>
    </row>
    <row r="1142" spans="1:65" s="2" customFormat="1" ht="11.25">
      <c r="A1142" s="34"/>
      <c r="B1142" s="35"/>
      <c r="C1142" s="36"/>
      <c r="D1142" s="199" t="s">
        <v>138</v>
      </c>
      <c r="E1142" s="36"/>
      <c r="F1142" s="200" t="s">
        <v>840</v>
      </c>
      <c r="G1142" s="36"/>
      <c r="H1142" s="36"/>
      <c r="I1142" s="201"/>
      <c r="J1142" s="36"/>
      <c r="K1142" s="36"/>
      <c r="L1142" s="39"/>
      <c r="M1142" s="202"/>
      <c r="N1142" s="203"/>
      <c r="O1142" s="71"/>
      <c r="P1142" s="71"/>
      <c r="Q1142" s="71"/>
      <c r="R1142" s="71"/>
      <c r="S1142" s="71"/>
      <c r="T1142" s="72"/>
      <c r="U1142" s="34"/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T1142" s="17" t="s">
        <v>138</v>
      </c>
      <c r="AU1142" s="17" t="s">
        <v>90</v>
      </c>
    </row>
    <row r="1143" spans="1:65" s="13" customFormat="1" ht="11.25">
      <c r="B1143" s="204"/>
      <c r="C1143" s="205"/>
      <c r="D1143" s="199" t="s">
        <v>140</v>
      </c>
      <c r="E1143" s="206" t="s">
        <v>1</v>
      </c>
      <c r="F1143" s="207" t="s">
        <v>449</v>
      </c>
      <c r="G1143" s="205"/>
      <c r="H1143" s="206" t="s">
        <v>1</v>
      </c>
      <c r="I1143" s="208"/>
      <c r="J1143" s="205"/>
      <c r="K1143" s="205"/>
      <c r="L1143" s="209"/>
      <c r="M1143" s="210"/>
      <c r="N1143" s="211"/>
      <c r="O1143" s="211"/>
      <c r="P1143" s="211"/>
      <c r="Q1143" s="211"/>
      <c r="R1143" s="211"/>
      <c r="S1143" s="211"/>
      <c r="T1143" s="212"/>
      <c r="AT1143" s="213" t="s">
        <v>140</v>
      </c>
      <c r="AU1143" s="213" t="s">
        <v>90</v>
      </c>
      <c r="AV1143" s="13" t="s">
        <v>88</v>
      </c>
      <c r="AW1143" s="13" t="s">
        <v>36</v>
      </c>
      <c r="AX1143" s="13" t="s">
        <v>80</v>
      </c>
      <c r="AY1143" s="213" t="s">
        <v>129</v>
      </c>
    </row>
    <row r="1144" spans="1:65" s="13" customFormat="1" ht="11.25">
      <c r="B1144" s="204"/>
      <c r="C1144" s="205"/>
      <c r="D1144" s="199" t="s">
        <v>140</v>
      </c>
      <c r="E1144" s="206" t="s">
        <v>1</v>
      </c>
      <c r="F1144" s="207" t="s">
        <v>280</v>
      </c>
      <c r="G1144" s="205"/>
      <c r="H1144" s="206" t="s">
        <v>1</v>
      </c>
      <c r="I1144" s="208"/>
      <c r="J1144" s="205"/>
      <c r="K1144" s="205"/>
      <c r="L1144" s="209"/>
      <c r="M1144" s="210"/>
      <c r="N1144" s="211"/>
      <c r="O1144" s="211"/>
      <c r="P1144" s="211"/>
      <c r="Q1144" s="211"/>
      <c r="R1144" s="211"/>
      <c r="S1144" s="211"/>
      <c r="T1144" s="212"/>
      <c r="AT1144" s="213" t="s">
        <v>140</v>
      </c>
      <c r="AU1144" s="213" t="s">
        <v>90</v>
      </c>
      <c r="AV1144" s="13" t="s">
        <v>88</v>
      </c>
      <c r="AW1144" s="13" t="s">
        <v>36</v>
      </c>
      <c r="AX1144" s="13" t="s">
        <v>80</v>
      </c>
      <c r="AY1144" s="213" t="s">
        <v>129</v>
      </c>
    </row>
    <row r="1145" spans="1:65" s="14" customFormat="1" ht="11.25">
      <c r="B1145" s="214"/>
      <c r="C1145" s="215"/>
      <c r="D1145" s="199" t="s">
        <v>140</v>
      </c>
      <c r="E1145" s="216" t="s">
        <v>1</v>
      </c>
      <c r="F1145" s="217" t="s">
        <v>251</v>
      </c>
      <c r="G1145" s="215"/>
      <c r="H1145" s="218">
        <v>17</v>
      </c>
      <c r="I1145" s="219"/>
      <c r="J1145" s="215"/>
      <c r="K1145" s="215"/>
      <c r="L1145" s="220"/>
      <c r="M1145" s="221"/>
      <c r="N1145" s="222"/>
      <c r="O1145" s="222"/>
      <c r="P1145" s="222"/>
      <c r="Q1145" s="222"/>
      <c r="R1145" s="222"/>
      <c r="S1145" s="222"/>
      <c r="T1145" s="223"/>
      <c r="AT1145" s="224" t="s">
        <v>140</v>
      </c>
      <c r="AU1145" s="224" t="s">
        <v>90</v>
      </c>
      <c r="AV1145" s="14" t="s">
        <v>90</v>
      </c>
      <c r="AW1145" s="14" t="s">
        <v>36</v>
      </c>
      <c r="AX1145" s="14" t="s">
        <v>80</v>
      </c>
      <c r="AY1145" s="224" t="s">
        <v>129</v>
      </c>
    </row>
    <row r="1146" spans="1:65" s="15" customFormat="1" ht="11.25">
      <c r="B1146" s="225"/>
      <c r="C1146" s="226"/>
      <c r="D1146" s="199" t="s">
        <v>140</v>
      </c>
      <c r="E1146" s="227" t="s">
        <v>1</v>
      </c>
      <c r="F1146" s="228" t="s">
        <v>144</v>
      </c>
      <c r="G1146" s="226"/>
      <c r="H1146" s="229">
        <v>17</v>
      </c>
      <c r="I1146" s="230"/>
      <c r="J1146" s="226"/>
      <c r="K1146" s="226"/>
      <c r="L1146" s="231"/>
      <c r="M1146" s="232"/>
      <c r="N1146" s="233"/>
      <c r="O1146" s="233"/>
      <c r="P1146" s="233"/>
      <c r="Q1146" s="233"/>
      <c r="R1146" s="233"/>
      <c r="S1146" s="233"/>
      <c r="T1146" s="234"/>
      <c r="AT1146" s="235" t="s">
        <v>140</v>
      </c>
      <c r="AU1146" s="235" t="s">
        <v>90</v>
      </c>
      <c r="AV1146" s="15" t="s">
        <v>136</v>
      </c>
      <c r="AW1146" s="15" t="s">
        <v>36</v>
      </c>
      <c r="AX1146" s="15" t="s">
        <v>88</v>
      </c>
      <c r="AY1146" s="235" t="s">
        <v>129</v>
      </c>
    </row>
    <row r="1147" spans="1:65" s="2" customFormat="1" ht="16.5" customHeight="1">
      <c r="A1147" s="34"/>
      <c r="B1147" s="35"/>
      <c r="C1147" s="186" t="s">
        <v>842</v>
      </c>
      <c r="D1147" s="186" t="s">
        <v>131</v>
      </c>
      <c r="E1147" s="187" t="s">
        <v>843</v>
      </c>
      <c r="F1147" s="188" t="s">
        <v>844</v>
      </c>
      <c r="G1147" s="189" t="s">
        <v>238</v>
      </c>
      <c r="H1147" s="190">
        <v>19</v>
      </c>
      <c r="I1147" s="191"/>
      <c r="J1147" s="192">
        <f>ROUND(I1147*H1147,2)</f>
        <v>0</v>
      </c>
      <c r="K1147" s="188" t="s">
        <v>135</v>
      </c>
      <c r="L1147" s="39"/>
      <c r="M1147" s="193" t="s">
        <v>1</v>
      </c>
      <c r="N1147" s="194" t="s">
        <v>45</v>
      </c>
      <c r="O1147" s="71"/>
      <c r="P1147" s="195">
        <f>O1147*H1147</f>
        <v>0</v>
      </c>
      <c r="Q1147" s="195">
        <v>0.12303</v>
      </c>
      <c r="R1147" s="195">
        <f>Q1147*H1147</f>
        <v>2.3375699999999999</v>
      </c>
      <c r="S1147" s="195">
        <v>0</v>
      </c>
      <c r="T1147" s="196">
        <f>S1147*H1147</f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197" t="s">
        <v>136</v>
      </c>
      <c r="AT1147" s="197" t="s">
        <v>131</v>
      </c>
      <c r="AU1147" s="197" t="s">
        <v>90</v>
      </c>
      <c r="AY1147" s="17" t="s">
        <v>129</v>
      </c>
      <c r="BE1147" s="198">
        <f>IF(N1147="základní",J1147,0)</f>
        <v>0</v>
      </c>
      <c r="BF1147" s="198">
        <f>IF(N1147="snížená",J1147,0)</f>
        <v>0</v>
      </c>
      <c r="BG1147" s="198">
        <f>IF(N1147="zákl. přenesená",J1147,0)</f>
        <v>0</v>
      </c>
      <c r="BH1147" s="198">
        <f>IF(N1147="sníž. přenesená",J1147,0)</f>
        <v>0</v>
      </c>
      <c r="BI1147" s="198">
        <f>IF(N1147="nulová",J1147,0)</f>
        <v>0</v>
      </c>
      <c r="BJ1147" s="17" t="s">
        <v>88</v>
      </c>
      <c r="BK1147" s="198">
        <f>ROUND(I1147*H1147,2)</f>
        <v>0</v>
      </c>
      <c r="BL1147" s="17" t="s">
        <v>136</v>
      </c>
      <c r="BM1147" s="197" t="s">
        <v>845</v>
      </c>
    </row>
    <row r="1148" spans="1:65" s="2" customFormat="1" ht="11.25">
      <c r="A1148" s="34"/>
      <c r="B1148" s="35"/>
      <c r="C1148" s="36"/>
      <c r="D1148" s="199" t="s">
        <v>138</v>
      </c>
      <c r="E1148" s="36"/>
      <c r="F1148" s="200" t="s">
        <v>844</v>
      </c>
      <c r="G1148" s="36"/>
      <c r="H1148" s="36"/>
      <c r="I1148" s="201"/>
      <c r="J1148" s="36"/>
      <c r="K1148" s="36"/>
      <c r="L1148" s="39"/>
      <c r="M1148" s="202"/>
      <c r="N1148" s="203"/>
      <c r="O1148" s="71"/>
      <c r="P1148" s="71"/>
      <c r="Q1148" s="71"/>
      <c r="R1148" s="71"/>
      <c r="S1148" s="71"/>
      <c r="T1148" s="72"/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T1148" s="17" t="s">
        <v>138</v>
      </c>
      <c r="AU1148" s="17" t="s">
        <v>90</v>
      </c>
    </row>
    <row r="1149" spans="1:65" s="13" customFormat="1" ht="11.25">
      <c r="B1149" s="204"/>
      <c r="C1149" s="205"/>
      <c r="D1149" s="199" t="s">
        <v>140</v>
      </c>
      <c r="E1149" s="206" t="s">
        <v>1</v>
      </c>
      <c r="F1149" s="207" t="s">
        <v>449</v>
      </c>
      <c r="G1149" s="205"/>
      <c r="H1149" s="206" t="s">
        <v>1</v>
      </c>
      <c r="I1149" s="208"/>
      <c r="J1149" s="205"/>
      <c r="K1149" s="205"/>
      <c r="L1149" s="209"/>
      <c r="M1149" s="210"/>
      <c r="N1149" s="211"/>
      <c r="O1149" s="211"/>
      <c r="P1149" s="211"/>
      <c r="Q1149" s="211"/>
      <c r="R1149" s="211"/>
      <c r="S1149" s="211"/>
      <c r="T1149" s="212"/>
      <c r="AT1149" s="213" t="s">
        <v>140</v>
      </c>
      <c r="AU1149" s="213" t="s">
        <v>90</v>
      </c>
      <c r="AV1149" s="13" t="s">
        <v>88</v>
      </c>
      <c r="AW1149" s="13" t="s">
        <v>36</v>
      </c>
      <c r="AX1149" s="13" t="s">
        <v>80</v>
      </c>
      <c r="AY1149" s="213" t="s">
        <v>129</v>
      </c>
    </row>
    <row r="1150" spans="1:65" s="13" customFormat="1" ht="11.25">
      <c r="B1150" s="204"/>
      <c r="C1150" s="205"/>
      <c r="D1150" s="199" t="s">
        <v>140</v>
      </c>
      <c r="E1150" s="206" t="s">
        <v>1</v>
      </c>
      <c r="F1150" s="207" t="s">
        <v>226</v>
      </c>
      <c r="G1150" s="205"/>
      <c r="H1150" s="206" t="s">
        <v>1</v>
      </c>
      <c r="I1150" s="208"/>
      <c r="J1150" s="205"/>
      <c r="K1150" s="205"/>
      <c r="L1150" s="209"/>
      <c r="M1150" s="210"/>
      <c r="N1150" s="211"/>
      <c r="O1150" s="211"/>
      <c r="P1150" s="211"/>
      <c r="Q1150" s="211"/>
      <c r="R1150" s="211"/>
      <c r="S1150" s="211"/>
      <c r="T1150" s="212"/>
      <c r="AT1150" s="213" t="s">
        <v>140</v>
      </c>
      <c r="AU1150" s="213" t="s">
        <v>90</v>
      </c>
      <c r="AV1150" s="13" t="s">
        <v>88</v>
      </c>
      <c r="AW1150" s="13" t="s">
        <v>36</v>
      </c>
      <c r="AX1150" s="13" t="s">
        <v>80</v>
      </c>
      <c r="AY1150" s="213" t="s">
        <v>129</v>
      </c>
    </row>
    <row r="1151" spans="1:65" s="14" customFormat="1" ht="11.25">
      <c r="B1151" s="214"/>
      <c r="C1151" s="215"/>
      <c r="D1151" s="199" t="s">
        <v>140</v>
      </c>
      <c r="E1151" s="216" t="s">
        <v>1</v>
      </c>
      <c r="F1151" s="217" t="s">
        <v>8</v>
      </c>
      <c r="G1151" s="215"/>
      <c r="H1151" s="218">
        <v>15</v>
      </c>
      <c r="I1151" s="219"/>
      <c r="J1151" s="215"/>
      <c r="K1151" s="215"/>
      <c r="L1151" s="220"/>
      <c r="M1151" s="221"/>
      <c r="N1151" s="222"/>
      <c r="O1151" s="222"/>
      <c r="P1151" s="222"/>
      <c r="Q1151" s="222"/>
      <c r="R1151" s="222"/>
      <c r="S1151" s="222"/>
      <c r="T1151" s="223"/>
      <c r="AT1151" s="224" t="s">
        <v>140</v>
      </c>
      <c r="AU1151" s="224" t="s">
        <v>90</v>
      </c>
      <c r="AV1151" s="14" t="s">
        <v>90</v>
      </c>
      <c r="AW1151" s="14" t="s">
        <v>36</v>
      </c>
      <c r="AX1151" s="14" t="s">
        <v>80</v>
      </c>
      <c r="AY1151" s="224" t="s">
        <v>129</v>
      </c>
    </row>
    <row r="1152" spans="1:65" s="13" customFormat="1" ht="11.25">
      <c r="B1152" s="204"/>
      <c r="C1152" s="205"/>
      <c r="D1152" s="199" t="s">
        <v>140</v>
      </c>
      <c r="E1152" s="206" t="s">
        <v>1</v>
      </c>
      <c r="F1152" s="207" t="s">
        <v>164</v>
      </c>
      <c r="G1152" s="205"/>
      <c r="H1152" s="206" t="s">
        <v>1</v>
      </c>
      <c r="I1152" s="208"/>
      <c r="J1152" s="205"/>
      <c r="K1152" s="205"/>
      <c r="L1152" s="209"/>
      <c r="M1152" s="210"/>
      <c r="N1152" s="211"/>
      <c r="O1152" s="211"/>
      <c r="P1152" s="211"/>
      <c r="Q1152" s="211"/>
      <c r="R1152" s="211"/>
      <c r="S1152" s="211"/>
      <c r="T1152" s="212"/>
      <c r="AT1152" s="213" t="s">
        <v>140</v>
      </c>
      <c r="AU1152" s="213" t="s">
        <v>90</v>
      </c>
      <c r="AV1152" s="13" t="s">
        <v>88</v>
      </c>
      <c r="AW1152" s="13" t="s">
        <v>36</v>
      </c>
      <c r="AX1152" s="13" t="s">
        <v>80</v>
      </c>
      <c r="AY1152" s="213" t="s">
        <v>129</v>
      </c>
    </row>
    <row r="1153" spans="1:65" s="14" customFormat="1" ht="11.25">
      <c r="B1153" s="214"/>
      <c r="C1153" s="215"/>
      <c r="D1153" s="199" t="s">
        <v>140</v>
      </c>
      <c r="E1153" s="216" t="s">
        <v>1</v>
      </c>
      <c r="F1153" s="217" t="s">
        <v>88</v>
      </c>
      <c r="G1153" s="215"/>
      <c r="H1153" s="218">
        <v>1</v>
      </c>
      <c r="I1153" s="219"/>
      <c r="J1153" s="215"/>
      <c r="K1153" s="215"/>
      <c r="L1153" s="220"/>
      <c r="M1153" s="221"/>
      <c r="N1153" s="222"/>
      <c r="O1153" s="222"/>
      <c r="P1153" s="222"/>
      <c r="Q1153" s="222"/>
      <c r="R1153" s="222"/>
      <c r="S1153" s="222"/>
      <c r="T1153" s="223"/>
      <c r="AT1153" s="224" t="s">
        <v>140</v>
      </c>
      <c r="AU1153" s="224" t="s">
        <v>90</v>
      </c>
      <c r="AV1153" s="14" t="s">
        <v>90</v>
      </c>
      <c r="AW1153" s="14" t="s">
        <v>36</v>
      </c>
      <c r="AX1153" s="14" t="s">
        <v>80</v>
      </c>
      <c r="AY1153" s="224" t="s">
        <v>129</v>
      </c>
    </row>
    <row r="1154" spans="1:65" s="13" customFormat="1" ht="11.25">
      <c r="B1154" s="204"/>
      <c r="C1154" s="205"/>
      <c r="D1154" s="199" t="s">
        <v>140</v>
      </c>
      <c r="E1154" s="206" t="s">
        <v>1</v>
      </c>
      <c r="F1154" s="207" t="s">
        <v>142</v>
      </c>
      <c r="G1154" s="205"/>
      <c r="H1154" s="206" t="s">
        <v>1</v>
      </c>
      <c r="I1154" s="208"/>
      <c r="J1154" s="205"/>
      <c r="K1154" s="205"/>
      <c r="L1154" s="209"/>
      <c r="M1154" s="210"/>
      <c r="N1154" s="211"/>
      <c r="O1154" s="211"/>
      <c r="P1154" s="211"/>
      <c r="Q1154" s="211"/>
      <c r="R1154" s="211"/>
      <c r="S1154" s="211"/>
      <c r="T1154" s="212"/>
      <c r="AT1154" s="213" t="s">
        <v>140</v>
      </c>
      <c r="AU1154" s="213" t="s">
        <v>90</v>
      </c>
      <c r="AV1154" s="13" t="s">
        <v>88</v>
      </c>
      <c r="AW1154" s="13" t="s">
        <v>36</v>
      </c>
      <c r="AX1154" s="13" t="s">
        <v>80</v>
      </c>
      <c r="AY1154" s="213" t="s">
        <v>129</v>
      </c>
    </row>
    <row r="1155" spans="1:65" s="14" customFormat="1" ht="11.25">
      <c r="B1155" s="214"/>
      <c r="C1155" s="215"/>
      <c r="D1155" s="199" t="s">
        <v>140</v>
      </c>
      <c r="E1155" s="216" t="s">
        <v>1</v>
      </c>
      <c r="F1155" s="217" t="s">
        <v>90</v>
      </c>
      <c r="G1155" s="215"/>
      <c r="H1155" s="218">
        <v>2</v>
      </c>
      <c r="I1155" s="219"/>
      <c r="J1155" s="215"/>
      <c r="K1155" s="215"/>
      <c r="L1155" s="220"/>
      <c r="M1155" s="221"/>
      <c r="N1155" s="222"/>
      <c r="O1155" s="222"/>
      <c r="P1155" s="222"/>
      <c r="Q1155" s="222"/>
      <c r="R1155" s="222"/>
      <c r="S1155" s="222"/>
      <c r="T1155" s="223"/>
      <c r="AT1155" s="224" t="s">
        <v>140</v>
      </c>
      <c r="AU1155" s="224" t="s">
        <v>90</v>
      </c>
      <c r="AV1155" s="14" t="s">
        <v>90</v>
      </c>
      <c r="AW1155" s="14" t="s">
        <v>36</v>
      </c>
      <c r="AX1155" s="14" t="s">
        <v>80</v>
      </c>
      <c r="AY1155" s="224" t="s">
        <v>129</v>
      </c>
    </row>
    <row r="1156" spans="1:65" s="13" customFormat="1" ht="11.25">
      <c r="B1156" s="204"/>
      <c r="C1156" s="205"/>
      <c r="D1156" s="199" t="s">
        <v>140</v>
      </c>
      <c r="E1156" s="206" t="s">
        <v>1</v>
      </c>
      <c r="F1156" s="207" t="s">
        <v>167</v>
      </c>
      <c r="G1156" s="205"/>
      <c r="H1156" s="206" t="s">
        <v>1</v>
      </c>
      <c r="I1156" s="208"/>
      <c r="J1156" s="205"/>
      <c r="K1156" s="205"/>
      <c r="L1156" s="209"/>
      <c r="M1156" s="210"/>
      <c r="N1156" s="211"/>
      <c r="O1156" s="211"/>
      <c r="P1156" s="211"/>
      <c r="Q1156" s="211"/>
      <c r="R1156" s="211"/>
      <c r="S1156" s="211"/>
      <c r="T1156" s="212"/>
      <c r="AT1156" s="213" t="s">
        <v>140</v>
      </c>
      <c r="AU1156" s="213" t="s">
        <v>90</v>
      </c>
      <c r="AV1156" s="13" t="s">
        <v>88</v>
      </c>
      <c r="AW1156" s="13" t="s">
        <v>36</v>
      </c>
      <c r="AX1156" s="13" t="s">
        <v>80</v>
      </c>
      <c r="AY1156" s="213" t="s">
        <v>129</v>
      </c>
    </row>
    <row r="1157" spans="1:65" s="14" customFormat="1" ht="11.25">
      <c r="B1157" s="214"/>
      <c r="C1157" s="215"/>
      <c r="D1157" s="199" t="s">
        <v>140</v>
      </c>
      <c r="E1157" s="216" t="s">
        <v>1</v>
      </c>
      <c r="F1157" s="217" t="s">
        <v>88</v>
      </c>
      <c r="G1157" s="215"/>
      <c r="H1157" s="218">
        <v>1</v>
      </c>
      <c r="I1157" s="219"/>
      <c r="J1157" s="215"/>
      <c r="K1157" s="215"/>
      <c r="L1157" s="220"/>
      <c r="M1157" s="221"/>
      <c r="N1157" s="222"/>
      <c r="O1157" s="222"/>
      <c r="P1157" s="222"/>
      <c r="Q1157" s="222"/>
      <c r="R1157" s="222"/>
      <c r="S1157" s="222"/>
      <c r="T1157" s="223"/>
      <c r="AT1157" s="224" t="s">
        <v>140</v>
      </c>
      <c r="AU1157" s="224" t="s">
        <v>90</v>
      </c>
      <c r="AV1157" s="14" t="s">
        <v>90</v>
      </c>
      <c r="AW1157" s="14" t="s">
        <v>36</v>
      </c>
      <c r="AX1157" s="14" t="s">
        <v>80</v>
      </c>
      <c r="AY1157" s="224" t="s">
        <v>129</v>
      </c>
    </row>
    <row r="1158" spans="1:65" s="15" customFormat="1" ht="11.25">
      <c r="B1158" s="225"/>
      <c r="C1158" s="226"/>
      <c r="D1158" s="199" t="s">
        <v>140</v>
      </c>
      <c r="E1158" s="227" t="s">
        <v>1</v>
      </c>
      <c r="F1158" s="228" t="s">
        <v>144</v>
      </c>
      <c r="G1158" s="226"/>
      <c r="H1158" s="229">
        <v>19</v>
      </c>
      <c r="I1158" s="230"/>
      <c r="J1158" s="226"/>
      <c r="K1158" s="226"/>
      <c r="L1158" s="231"/>
      <c r="M1158" s="232"/>
      <c r="N1158" s="233"/>
      <c r="O1158" s="233"/>
      <c r="P1158" s="233"/>
      <c r="Q1158" s="233"/>
      <c r="R1158" s="233"/>
      <c r="S1158" s="233"/>
      <c r="T1158" s="234"/>
      <c r="AT1158" s="235" t="s">
        <v>140</v>
      </c>
      <c r="AU1158" s="235" t="s">
        <v>90</v>
      </c>
      <c r="AV1158" s="15" t="s">
        <v>136</v>
      </c>
      <c r="AW1158" s="15" t="s">
        <v>4</v>
      </c>
      <c r="AX1158" s="15" t="s">
        <v>88</v>
      </c>
      <c r="AY1158" s="235" t="s">
        <v>129</v>
      </c>
    </row>
    <row r="1159" spans="1:65" s="2" customFormat="1" ht="24.2" customHeight="1">
      <c r="A1159" s="34"/>
      <c r="B1159" s="35"/>
      <c r="C1159" s="236" t="s">
        <v>846</v>
      </c>
      <c r="D1159" s="236" t="s">
        <v>332</v>
      </c>
      <c r="E1159" s="237" t="s">
        <v>847</v>
      </c>
      <c r="F1159" s="238" t="s">
        <v>848</v>
      </c>
      <c r="G1159" s="239" t="s">
        <v>701</v>
      </c>
      <c r="H1159" s="240">
        <v>19</v>
      </c>
      <c r="I1159" s="241"/>
      <c r="J1159" s="242">
        <f>ROUND(I1159*H1159,2)</f>
        <v>0</v>
      </c>
      <c r="K1159" s="238" t="s">
        <v>1</v>
      </c>
      <c r="L1159" s="243"/>
      <c r="M1159" s="244" t="s">
        <v>1</v>
      </c>
      <c r="N1159" s="245" t="s">
        <v>45</v>
      </c>
      <c r="O1159" s="71"/>
      <c r="P1159" s="195">
        <f>O1159*H1159</f>
        <v>0</v>
      </c>
      <c r="Q1159" s="195">
        <v>11.3</v>
      </c>
      <c r="R1159" s="195">
        <f>Q1159*H1159</f>
        <v>214.70000000000002</v>
      </c>
      <c r="S1159" s="195">
        <v>0</v>
      </c>
      <c r="T1159" s="196">
        <f>S1159*H1159</f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197" t="s">
        <v>192</v>
      </c>
      <c r="AT1159" s="197" t="s">
        <v>332</v>
      </c>
      <c r="AU1159" s="197" t="s">
        <v>90</v>
      </c>
      <c r="AY1159" s="17" t="s">
        <v>129</v>
      </c>
      <c r="BE1159" s="198">
        <f>IF(N1159="základní",J1159,0)</f>
        <v>0</v>
      </c>
      <c r="BF1159" s="198">
        <f>IF(N1159="snížená",J1159,0)</f>
        <v>0</v>
      </c>
      <c r="BG1159" s="198">
        <f>IF(N1159="zákl. přenesená",J1159,0)</f>
        <v>0</v>
      </c>
      <c r="BH1159" s="198">
        <f>IF(N1159="sníž. přenesená",J1159,0)</f>
        <v>0</v>
      </c>
      <c r="BI1159" s="198">
        <f>IF(N1159="nulová",J1159,0)</f>
        <v>0</v>
      </c>
      <c r="BJ1159" s="17" t="s">
        <v>88</v>
      </c>
      <c r="BK1159" s="198">
        <f>ROUND(I1159*H1159,2)</f>
        <v>0</v>
      </c>
      <c r="BL1159" s="17" t="s">
        <v>136</v>
      </c>
      <c r="BM1159" s="197" t="s">
        <v>849</v>
      </c>
    </row>
    <row r="1160" spans="1:65" s="2" customFormat="1" ht="11.25">
      <c r="A1160" s="34"/>
      <c r="B1160" s="35"/>
      <c r="C1160" s="36"/>
      <c r="D1160" s="199" t="s">
        <v>138</v>
      </c>
      <c r="E1160" s="36"/>
      <c r="F1160" s="200" t="s">
        <v>848</v>
      </c>
      <c r="G1160" s="36"/>
      <c r="H1160" s="36"/>
      <c r="I1160" s="201"/>
      <c r="J1160" s="36"/>
      <c r="K1160" s="36"/>
      <c r="L1160" s="39"/>
      <c r="M1160" s="202"/>
      <c r="N1160" s="203"/>
      <c r="O1160" s="71"/>
      <c r="P1160" s="71"/>
      <c r="Q1160" s="71"/>
      <c r="R1160" s="71"/>
      <c r="S1160" s="71"/>
      <c r="T1160" s="72"/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T1160" s="17" t="s">
        <v>138</v>
      </c>
      <c r="AU1160" s="17" t="s">
        <v>90</v>
      </c>
    </row>
    <row r="1161" spans="1:65" s="13" customFormat="1" ht="11.25">
      <c r="B1161" s="204"/>
      <c r="C1161" s="205"/>
      <c r="D1161" s="199" t="s">
        <v>140</v>
      </c>
      <c r="E1161" s="206" t="s">
        <v>1</v>
      </c>
      <c r="F1161" s="207" t="s">
        <v>449</v>
      </c>
      <c r="G1161" s="205"/>
      <c r="H1161" s="206" t="s">
        <v>1</v>
      </c>
      <c r="I1161" s="208"/>
      <c r="J1161" s="205"/>
      <c r="K1161" s="205"/>
      <c r="L1161" s="209"/>
      <c r="M1161" s="210"/>
      <c r="N1161" s="211"/>
      <c r="O1161" s="211"/>
      <c r="P1161" s="211"/>
      <c r="Q1161" s="211"/>
      <c r="R1161" s="211"/>
      <c r="S1161" s="211"/>
      <c r="T1161" s="212"/>
      <c r="AT1161" s="213" t="s">
        <v>140</v>
      </c>
      <c r="AU1161" s="213" t="s">
        <v>90</v>
      </c>
      <c r="AV1161" s="13" t="s">
        <v>88</v>
      </c>
      <c r="AW1161" s="13" t="s">
        <v>36</v>
      </c>
      <c r="AX1161" s="13" t="s">
        <v>80</v>
      </c>
      <c r="AY1161" s="213" t="s">
        <v>129</v>
      </c>
    </row>
    <row r="1162" spans="1:65" s="13" customFormat="1" ht="11.25">
      <c r="B1162" s="204"/>
      <c r="C1162" s="205"/>
      <c r="D1162" s="199" t="s">
        <v>140</v>
      </c>
      <c r="E1162" s="206" t="s">
        <v>1</v>
      </c>
      <c r="F1162" s="207" t="s">
        <v>226</v>
      </c>
      <c r="G1162" s="205"/>
      <c r="H1162" s="206" t="s">
        <v>1</v>
      </c>
      <c r="I1162" s="208"/>
      <c r="J1162" s="205"/>
      <c r="K1162" s="205"/>
      <c r="L1162" s="209"/>
      <c r="M1162" s="210"/>
      <c r="N1162" s="211"/>
      <c r="O1162" s="211"/>
      <c r="P1162" s="211"/>
      <c r="Q1162" s="211"/>
      <c r="R1162" s="211"/>
      <c r="S1162" s="211"/>
      <c r="T1162" s="212"/>
      <c r="AT1162" s="213" t="s">
        <v>140</v>
      </c>
      <c r="AU1162" s="213" t="s">
        <v>90</v>
      </c>
      <c r="AV1162" s="13" t="s">
        <v>88</v>
      </c>
      <c r="AW1162" s="13" t="s">
        <v>36</v>
      </c>
      <c r="AX1162" s="13" t="s">
        <v>80</v>
      </c>
      <c r="AY1162" s="213" t="s">
        <v>129</v>
      </c>
    </row>
    <row r="1163" spans="1:65" s="14" customFormat="1" ht="11.25">
      <c r="B1163" s="214"/>
      <c r="C1163" s="215"/>
      <c r="D1163" s="199" t="s">
        <v>140</v>
      </c>
      <c r="E1163" s="216" t="s">
        <v>1</v>
      </c>
      <c r="F1163" s="217" t="s">
        <v>8</v>
      </c>
      <c r="G1163" s="215"/>
      <c r="H1163" s="218">
        <v>15</v>
      </c>
      <c r="I1163" s="219"/>
      <c r="J1163" s="215"/>
      <c r="K1163" s="215"/>
      <c r="L1163" s="220"/>
      <c r="M1163" s="221"/>
      <c r="N1163" s="222"/>
      <c r="O1163" s="222"/>
      <c r="P1163" s="222"/>
      <c r="Q1163" s="222"/>
      <c r="R1163" s="222"/>
      <c r="S1163" s="222"/>
      <c r="T1163" s="223"/>
      <c r="AT1163" s="224" t="s">
        <v>140</v>
      </c>
      <c r="AU1163" s="224" t="s">
        <v>90</v>
      </c>
      <c r="AV1163" s="14" t="s">
        <v>90</v>
      </c>
      <c r="AW1163" s="14" t="s">
        <v>36</v>
      </c>
      <c r="AX1163" s="14" t="s">
        <v>80</v>
      </c>
      <c r="AY1163" s="224" t="s">
        <v>129</v>
      </c>
    </row>
    <row r="1164" spans="1:65" s="13" customFormat="1" ht="11.25">
      <c r="B1164" s="204"/>
      <c r="C1164" s="205"/>
      <c r="D1164" s="199" t="s">
        <v>140</v>
      </c>
      <c r="E1164" s="206" t="s">
        <v>1</v>
      </c>
      <c r="F1164" s="207" t="s">
        <v>164</v>
      </c>
      <c r="G1164" s="205"/>
      <c r="H1164" s="206" t="s">
        <v>1</v>
      </c>
      <c r="I1164" s="208"/>
      <c r="J1164" s="205"/>
      <c r="K1164" s="205"/>
      <c r="L1164" s="209"/>
      <c r="M1164" s="210"/>
      <c r="N1164" s="211"/>
      <c r="O1164" s="211"/>
      <c r="P1164" s="211"/>
      <c r="Q1164" s="211"/>
      <c r="R1164" s="211"/>
      <c r="S1164" s="211"/>
      <c r="T1164" s="212"/>
      <c r="AT1164" s="213" t="s">
        <v>140</v>
      </c>
      <c r="AU1164" s="213" t="s">
        <v>90</v>
      </c>
      <c r="AV1164" s="13" t="s">
        <v>88</v>
      </c>
      <c r="AW1164" s="13" t="s">
        <v>36</v>
      </c>
      <c r="AX1164" s="13" t="s">
        <v>80</v>
      </c>
      <c r="AY1164" s="213" t="s">
        <v>129</v>
      </c>
    </row>
    <row r="1165" spans="1:65" s="14" customFormat="1" ht="11.25">
      <c r="B1165" s="214"/>
      <c r="C1165" s="215"/>
      <c r="D1165" s="199" t="s">
        <v>140</v>
      </c>
      <c r="E1165" s="216" t="s">
        <v>1</v>
      </c>
      <c r="F1165" s="217" t="s">
        <v>88</v>
      </c>
      <c r="G1165" s="215"/>
      <c r="H1165" s="218">
        <v>1</v>
      </c>
      <c r="I1165" s="219"/>
      <c r="J1165" s="215"/>
      <c r="K1165" s="215"/>
      <c r="L1165" s="220"/>
      <c r="M1165" s="221"/>
      <c r="N1165" s="222"/>
      <c r="O1165" s="222"/>
      <c r="P1165" s="222"/>
      <c r="Q1165" s="222"/>
      <c r="R1165" s="222"/>
      <c r="S1165" s="222"/>
      <c r="T1165" s="223"/>
      <c r="AT1165" s="224" t="s">
        <v>140</v>
      </c>
      <c r="AU1165" s="224" t="s">
        <v>90</v>
      </c>
      <c r="AV1165" s="14" t="s">
        <v>90</v>
      </c>
      <c r="AW1165" s="14" t="s">
        <v>36</v>
      </c>
      <c r="AX1165" s="14" t="s">
        <v>80</v>
      </c>
      <c r="AY1165" s="224" t="s">
        <v>129</v>
      </c>
    </row>
    <row r="1166" spans="1:65" s="13" customFormat="1" ht="11.25">
      <c r="B1166" s="204"/>
      <c r="C1166" s="205"/>
      <c r="D1166" s="199" t="s">
        <v>140</v>
      </c>
      <c r="E1166" s="206" t="s">
        <v>1</v>
      </c>
      <c r="F1166" s="207" t="s">
        <v>142</v>
      </c>
      <c r="G1166" s="205"/>
      <c r="H1166" s="206" t="s">
        <v>1</v>
      </c>
      <c r="I1166" s="208"/>
      <c r="J1166" s="205"/>
      <c r="K1166" s="205"/>
      <c r="L1166" s="209"/>
      <c r="M1166" s="210"/>
      <c r="N1166" s="211"/>
      <c r="O1166" s="211"/>
      <c r="P1166" s="211"/>
      <c r="Q1166" s="211"/>
      <c r="R1166" s="211"/>
      <c r="S1166" s="211"/>
      <c r="T1166" s="212"/>
      <c r="AT1166" s="213" t="s">
        <v>140</v>
      </c>
      <c r="AU1166" s="213" t="s">
        <v>90</v>
      </c>
      <c r="AV1166" s="13" t="s">
        <v>88</v>
      </c>
      <c r="AW1166" s="13" t="s">
        <v>36</v>
      </c>
      <c r="AX1166" s="13" t="s">
        <v>80</v>
      </c>
      <c r="AY1166" s="213" t="s">
        <v>129</v>
      </c>
    </row>
    <row r="1167" spans="1:65" s="14" customFormat="1" ht="11.25">
      <c r="B1167" s="214"/>
      <c r="C1167" s="215"/>
      <c r="D1167" s="199" t="s">
        <v>140</v>
      </c>
      <c r="E1167" s="216" t="s">
        <v>1</v>
      </c>
      <c r="F1167" s="217" t="s">
        <v>90</v>
      </c>
      <c r="G1167" s="215"/>
      <c r="H1167" s="218">
        <v>2</v>
      </c>
      <c r="I1167" s="219"/>
      <c r="J1167" s="215"/>
      <c r="K1167" s="215"/>
      <c r="L1167" s="220"/>
      <c r="M1167" s="221"/>
      <c r="N1167" s="222"/>
      <c r="O1167" s="222"/>
      <c r="P1167" s="222"/>
      <c r="Q1167" s="222"/>
      <c r="R1167" s="222"/>
      <c r="S1167" s="222"/>
      <c r="T1167" s="223"/>
      <c r="AT1167" s="224" t="s">
        <v>140</v>
      </c>
      <c r="AU1167" s="224" t="s">
        <v>90</v>
      </c>
      <c r="AV1167" s="14" t="s">
        <v>90</v>
      </c>
      <c r="AW1167" s="14" t="s">
        <v>36</v>
      </c>
      <c r="AX1167" s="14" t="s">
        <v>80</v>
      </c>
      <c r="AY1167" s="224" t="s">
        <v>129</v>
      </c>
    </row>
    <row r="1168" spans="1:65" s="13" customFormat="1" ht="11.25">
      <c r="B1168" s="204"/>
      <c r="C1168" s="205"/>
      <c r="D1168" s="199" t="s">
        <v>140</v>
      </c>
      <c r="E1168" s="206" t="s">
        <v>1</v>
      </c>
      <c r="F1168" s="207" t="s">
        <v>167</v>
      </c>
      <c r="G1168" s="205"/>
      <c r="H1168" s="206" t="s">
        <v>1</v>
      </c>
      <c r="I1168" s="208"/>
      <c r="J1168" s="205"/>
      <c r="K1168" s="205"/>
      <c r="L1168" s="209"/>
      <c r="M1168" s="210"/>
      <c r="N1168" s="211"/>
      <c r="O1168" s="211"/>
      <c r="P1168" s="211"/>
      <c r="Q1168" s="211"/>
      <c r="R1168" s="211"/>
      <c r="S1168" s="211"/>
      <c r="T1168" s="212"/>
      <c r="AT1168" s="213" t="s">
        <v>140</v>
      </c>
      <c r="AU1168" s="213" t="s">
        <v>90</v>
      </c>
      <c r="AV1168" s="13" t="s">
        <v>88</v>
      </c>
      <c r="AW1168" s="13" t="s">
        <v>36</v>
      </c>
      <c r="AX1168" s="13" t="s">
        <v>80</v>
      </c>
      <c r="AY1168" s="213" t="s">
        <v>129</v>
      </c>
    </row>
    <row r="1169" spans="1:65" s="14" customFormat="1" ht="11.25">
      <c r="B1169" s="214"/>
      <c r="C1169" s="215"/>
      <c r="D1169" s="199" t="s">
        <v>140</v>
      </c>
      <c r="E1169" s="216" t="s">
        <v>1</v>
      </c>
      <c r="F1169" s="217" t="s">
        <v>88</v>
      </c>
      <c r="G1169" s="215"/>
      <c r="H1169" s="218">
        <v>1</v>
      </c>
      <c r="I1169" s="219"/>
      <c r="J1169" s="215"/>
      <c r="K1169" s="215"/>
      <c r="L1169" s="220"/>
      <c r="M1169" s="221"/>
      <c r="N1169" s="222"/>
      <c r="O1169" s="222"/>
      <c r="P1169" s="222"/>
      <c r="Q1169" s="222"/>
      <c r="R1169" s="222"/>
      <c r="S1169" s="222"/>
      <c r="T1169" s="223"/>
      <c r="AT1169" s="224" t="s">
        <v>140</v>
      </c>
      <c r="AU1169" s="224" t="s">
        <v>90</v>
      </c>
      <c r="AV1169" s="14" t="s">
        <v>90</v>
      </c>
      <c r="AW1169" s="14" t="s">
        <v>36</v>
      </c>
      <c r="AX1169" s="14" t="s">
        <v>80</v>
      </c>
      <c r="AY1169" s="224" t="s">
        <v>129</v>
      </c>
    </row>
    <row r="1170" spans="1:65" s="15" customFormat="1" ht="11.25">
      <c r="B1170" s="225"/>
      <c r="C1170" s="226"/>
      <c r="D1170" s="199" t="s">
        <v>140</v>
      </c>
      <c r="E1170" s="227" t="s">
        <v>1</v>
      </c>
      <c r="F1170" s="228" t="s">
        <v>144</v>
      </c>
      <c r="G1170" s="226"/>
      <c r="H1170" s="229">
        <v>19</v>
      </c>
      <c r="I1170" s="230"/>
      <c r="J1170" s="226"/>
      <c r="K1170" s="226"/>
      <c r="L1170" s="231"/>
      <c r="M1170" s="232"/>
      <c r="N1170" s="233"/>
      <c r="O1170" s="233"/>
      <c r="P1170" s="233"/>
      <c r="Q1170" s="233"/>
      <c r="R1170" s="233"/>
      <c r="S1170" s="233"/>
      <c r="T1170" s="234"/>
      <c r="AT1170" s="235" t="s">
        <v>140</v>
      </c>
      <c r="AU1170" s="235" t="s">
        <v>90</v>
      </c>
      <c r="AV1170" s="15" t="s">
        <v>136</v>
      </c>
      <c r="AW1170" s="15" t="s">
        <v>4</v>
      </c>
      <c r="AX1170" s="15" t="s">
        <v>88</v>
      </c>
      <c r="AY1170" s="235" t="s">
        <v>129</v>
      </c>
    </row>
    <row r="1171" spans="1:65" s="2" customFormat="1" ht="24.2" customHeight="1">
      <c r="A1171" s="34"/>
      <c r="B1171" s="35"/>
      <c r="C1171" s="236" t="s">
        <v>850</v>
      </c>
      <c r="D1171" s="236" t="s">
        <v>332</v>
      </c>
      <c r="E1171" s="237" t="s">
        <v>851</v>
      </c>
      <c r="F1171" s="238" t="s">
        <v>840</v>
      </c>
      <c r="G1171" s="239" t="s">
        <v>701</v>
      </c>
      <c r="H1171" s="240">
        <v>19</v>
      </c>
      <c r="I1171" s="241"/>
      <c r="J1171" s="242">
        <f>ROUND(I1171*H1171,2)</f>
        <v>0</v>
      </c>
      <c r="K1171" s="238" t="s">
        <v>1</v>
      </c>
      <c r="L1171" s="243"/>
      <c r="M1171" s="244" t="s">
        <v>1</v>
      </c>
      <c r="N1171" s="245" t="s">
        <v>45</v>
      </c>
      <c r="O1171" s="71"/>
      <c r="P1171" s="195">
        <f>O1171*H1171</f>
        <v>0</v>
      </c>
      <c r="Q1171" s="195">
        <v>0.65</v>
      </c>
      <c r="R1171" s="195">
        <f>Q1171*H1171</f>
        <v>12.35</v>
      </c>
      <c r="S1171" s="195">
        <v>0</v>
      </c>
      <c r="T1171" s="196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97" t="s">
        <v>192</v>
      </c>
      <c r="AT1171" s="197" t="s">
        <v>332</v>
      </c>
      <c r="AU1171" s="197" t="s">
        <v>90</v>
      </c>
      <c r="AY1171" s="17" t="s">
        <v>129</v>
      </c>
      <c r="BE1171" s="198">
        <f>IF(N1171="základní",J1171,0)</f>
        <v>0</v>
      </c>
      <c r="BF1171" s="198">
        <f>IF(N1171="snížená",J1171,0)</f>
        <v>0</v>
      </c>
      <c r="BG1171" s="198">
        <f>IF(N1171="zákl. přenesená",J1171,0)</f>
        <v>0</v>
      </c>
      <c r="BH1171" s="198">
        <f>IF(N1171="sníž. přenesená",J1171,0)</f>
        <v>0</v>
      </c>
      <c r="BI1171" s="198">
        <f>IF(N1171="nulová",J1171,0)</f>
        <v>0</v>
      </c>
      <c r="BJ1171" s="17" t="s">
        <v>88</v>
      </c>
      <c r="BK1171" s="198">
        <f>ROUND(I1171*H1171,2)</f>
        <v>0</v>
      </c>
      <c r="BL1171" s="17" t="s">
        <v>136</v>
      </c>
      <c r="BM1171" s="197" t="s">
        <v>852</v>
      </c>
    </row>
    <row r="1172" spans="1:65" s="2" customFormat="1" ht="11.25">
      <c r="A1172" s="34"/>
      <c r="B1172" s="35"/>
      <c r="C1172" s="36"/>
      <c r="D1172" s="199" t="s">
        <v>138</v>
      </c>
      <c r="E1172" s="36"/>
      <c r="F1172" s="200" t="s">
        <v>840</v>
      </c>
      <c r="G1172" s="36"/>
      <c r="H1172" s="36"/>
      <c r="I1172" s="201"/>
      <c r="J1172" s="36"/>
      <c r="K1172" s="36"/>
      <c r="L1172" s="39"/>
      <c r="M1172" s="202"/>
      <c r="N1172" s="203"/>
      <c r="O1172" s="71"/>
      <c r="P1172" s="71"/>
      <c r="Q1172" s="71"/>
      <c r="R1172" s="71"/>
      <c r="S1172" s="71"/>
      <c r="T1172" s="72"/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T1172" s="17" t="s">
        <v>138</v>
      </c>
      <c r="AU1172" s="17" t="s">
        <v>90</v>
      </c>
    </row>
    <row r="1173" spans="1:65" s="13" customFormat="1" ht="11.25">
      <c r="B1173" s="204"/>
      <c r="C1173" s="205"/>
      <c r="D1173" s="199" t="s">
        <v>140</v>
      </c>
      <c r="E1173" s="206" t="s">
        <v>1</v>
      </c>
      <c r="F1173" s="207" t="s">
        <v>449</v>
      </c>
      <c r="G1173" s="205"/>
      <c r="H1173" s="206" t="s">
        <v>1</v>
      </c>
      <c r="I1173" s="208"/>
      <c r="J1173" s="205"/>
      <c r="K1173" s="205"/>
      <c r="L1173" s="209"/>
      <c r="M1173" s="210"/>
      <c r="N1173" s="211"/>
      <c r="O1173" s="211"/>
      <c r="P1173" s="211"/>
      <c r="Q1173" s="211"/>
      <c r="R1173" s="211"/>
      <c r="S1173" s="211"/>
      <c r="T1173" s="212"/>
      <c r="AT1173" s="213" t="s">
        <v>140</v>
      </c>
      <c r="AU1173" s="213" t="s">
        <v>90</v>
      </c>
      <c r="AV1173" s="13" t="s">
        <v>88</v>
      </c>
      <c r="AW1173" s="13" t="s">
        <v>36</v>
      </c>
      <c r="AX1173" s="13" t="s">
        <v>80</v>
      </c>
      <c r="AY1173" s="213" t="s">
        <v>129</v>
      </c>
    </row>
    <row r="1174" spans="1:65" s="13" customFormat="1" ht="11.25">
      <c r="B1174" s="204"/>
      <c r="C1174" s="205"/>
      <c r="D1174" s="199" t="s">
        <v>140</v>
      </c>
      <c r="E1174" s="206" t="s">
        <v>1</v>
      </c>
      <c r="F1174" s="207" t="s">
        <v>226</v>
      </c>
      <c r="G1174" s="205"/>
      <c r="H1174" s="206" t="s">
        <v>1</v>
      </c>
      <c r="I1174" s="208"/>
      <c r="J1174" s="205"/>
      <c r="K1174" s="205"/>
      <c r="L1174" s="209"/>
      <c r="M1174" s="210"/>
      <c r="N1174" s="211"/>
      <c r="O1174" s="211"/>
      <c r="P1174" s="211"/>
      <c r="Q1174" s="211"/>
      <c r="R1174" s="211"/>
      <c r="S1174" s="211"/>
      <c r="T1174" s="212"/>
      <c r="AT1174" s="213" t="s">
        <v>140</v>
      </c>
      <c r="AU1174" s="213" t="s">
        <v>90</v>
      </c>
      <c r="AV1174" s="13" t="s">
        <v>88</v>
      </c>
      <c r="AW1174" s="13" t="s">
        <v>36</v>
      </c>
      <c r="AX1174" s="13" t="s">
        <v>80</v>
      </c>
      <c r="AY1174" s="213" t="s">
        <v>129</v>
      </c>
    </row>
    <row r="1175" spans="1:65" s="14" customFormat="1" ht="11.25">
      <c r="B1175" s="214"/>
      <c r="C1175" s="215"/>
      <c r="D1175" s="199" t="s">
        <v>140</v>
      </c>
      <c r="E1175" s="216" t="s">
        <v>1</v>
      </c>
      <c r="F1175" s="217" t="s">
        <v>8</v>
      </c>
      <c r="G1175" s="215"/>
      <c r="H1175" s="218">
        <v>15</v>
      </c>
      <c r="I1175" s="219"/>
      <c r="J1175" s="215"/>
      <c r="K1175" s="215"/>
      <c r="L1175" s="220"/>
      <c r="M1175" s="221"/>
      <c r="N1175" s="222"/>
      <c r="O1175" s="222"/>
      <c r="P1175" s="222"/>
      <c r="Q1175" s="222"/>
      <c r="R1175" s="222"/>
      <c r="S1175" s="222"/>
      <c r="T1175" s="223"/>
      <c r="AT1175" s="224" t="s">
        <v>140</v>
      </c>
      <c r="AU1175" s="224" t="s">
        <v>90</v>
      </c>
      <c r="AV1175" s="14" t="s">
        <v>90</v>
      </c>
      <c r="AW1175" s="14" t="s">
        <v>36</v>
      </c>
      <c r="AX1175" s="14" t="s">
        <v>80</v>
      </c>
      <c r="AY1175" s="224" t="s">
        <v>129</v>
      </c>
    </row>
    <row r="1176" spans="1:65" s="13" customFormat="1" ht="11.25">
      <c r="B1176" s="204"/>
      <c r="C1176" s="205"/>
      <c r="D1176" s="199" t="s">
        <v>140</v>
      </c>
      <c r="E1176" s="206" t="s">
        <v>1</v>
      </c>
      <c r="F1176" s="207" t="s">
        <v>164</v>
      </c>
      <c r="G1176" s="205"/>
      <c r="H1176" s="206" t="s">
        <v>1</v>
      </c>
      <c r="I1176" s="208"/>
      <c r="J1176" s="205"/>
      <c r="K1176" s="205"/>
      <c r="L1176" s="209"/>
      <c r="M1176" s="210"/>
      <c r="N1176" s="211"/>
      <c r="O1176" s="211"/>
      <c r="P1176" s="211"/>
      <c r="Q1176" s="211"/>
      <c r="R1176" s="211"/>
      <c r="S1176" s="211"/>
      <c r="T1176" s="212"/>
      <c r="AT1176" s="213" t="s">
        <v>140</v>
      </c>
      <c r="AU1176" s="213" t="s">
        <v>90</v>
      </c>
      <c r="AV1176" s="13" t="s">
        <v>88</v>
      </c>
      <c r="AW1176" s="13" t="s">
        <v>36</v>
      </c>
      <c r="AX1176" s="13" t="s">
        <v>80</v>
      </c>
      <c r="AY1176" s="213" t="s">
        <v>129</v>
      </c>
    </row>
    <row r="1177" spans="1:65" s="14" customFormat="1" ht="11.25">
      <c r="B1177" s="214"/>
      <c r="C1177" s="215"/>
      <c r="D1177" s="199" t="s">
        <v>140</v>
      </c>
      <c r="E1177" s="216" t="s">
        <v>1</v>
      </c>
      <c r="F1177" s="217" t="s">
        <v>88</v>
      </c>
      <c r="G1177" s="215"/>
      <c r="H1177" s="218">
        <v>1</v>
      </c>
      <c r="I1177" s="219"/>
      <c r="J1177" s="215"/>
      <c r="K1177" s="215"/>
      <c r="L1177" s="220"/>
      <c r="M1177" s="221"/>
      <c r="N1177" s="222"/>
      <c r="O1177" s="222"/>
      <c r="P1177" s="222"/>
      <c r="Q1177" s="222"/>
      <c r="R1177" s="222"/>
      <c r="S1177" s="222"/>
      <c r="T1177" s="223"/>
      <c r="AT1177" s="224" t="s">
        <v>140</v>
      </c>
      <c r="AU1177" s="224" t="s">
        <v>90</v>
      </c>
      <c r="AV1177" s="14" t="s">
        <v>90</v>
      </c>
      <c r="AW1177" s="14" t="s">
        <v>36</v>
      </c>
      <c r="AX1177" s="14" t="s">
        <v>80</v>
      </c>
      <c r="AY1177" s="224" t="s">
        <v>129</v>
      </c>
    </row>
    <row r="1178" spans="1:65" s="13" customFormat="1" ht="11.25">
      <c r="B1178" s="204"/>
      <c r="C1178" s="205"/>
      <c r="D1178" s="199" t="s">
        <v>140</v>
      </c>
      <c r="E1178" s="206" t="s">
        <v>1</v>
      </c>
      <c r="F1178" s="207" t="s">
        <v>142</v>
      </c>
      <c r="G1178" s="205"/>
      <c r="H1178" s="206" t="s">
        <v>1</v>
      </c>
      <c r="I1178" s="208"/>
      <c r="J1178" s="205"/>
      <c r="K1178" s="205"/>
      <c r="L1178" s="209"/>
      <c r="M1178" s="210"/>
      <c r="N1178" s="211"/>
      <c r="O1178" s="211"/>
      <c r="P1178" s="211"/>
      <c r="Q1178" s="211"/>
      <c r="R1178" s="211"/>
      <c r="S1178" s="211"/>
      <c r="T1178" s="212"/>
      <c r="AT1178" s="213" t="s">
        <v>140</v>
      </c>
      <c r="AU1178" s="213" t="s">
        <v>90</v>
      </c>
      <c r="AV1178" s="13" t="s">
        <v>88</v>
      </c>
      <c r="AW1178" s="13" t="s">
        <v>36</v>
      </c>
      <c r="AX1178" s="13" t="s">
        <v>80</v>
      </c>
      <c r="AY1178" s="213" t="s">
        <v>129</v>
      </c>
    </row>
    <row r="1179" spans="1:65" s="14" customFormat="1" ht="11.25">
      <c r="B1179" s="214"/>
      <c r="C1179" s="215"/>
      <c r="D1179" s="199" t="s">
        <v>140</v>
      </c>
      <c r="E1179" s="216" t="s">
        <v>1</v>
      </c>
      <c r="F1179" s="217" t="s">
        <v>90</v>
      </c>
      <c r="G1179" s="215"/>
      <c r="H1179" s="218">
        <v>2</v>
      </c>
      <c r="I1179" s="219"/>
      <c r="J1179" s="215"/>
      <c r="K1179" s="215"/>
      <c r="L1179" s="220"/>
      <c r="M1179" s="221"/>
      <c r="N1179" s="222"/>
      <c r="O1179" s="222"/>
      <c r="P1179" s="222"/>
      <c r="Q1179" s="222"/>
      <c r="R1179" s="222"/>
      <c r="S1179" s="222"/>
      <c r="T1179" s="223"/>
      <c r="AT1179" s="224" t="s">
        <v>140</v>
      </c>
      <c r="AU1179" s="224" t="s">
        <v>90</v>
      </c>
      <c r="AV1179" s="14" t="s">
        <v>90</v>
      </c>
      <c r="AW1179" s="14" t="s">
        <v>36</v>
      </c>
      <c r="AX1179" s="14" t="s">
        <v>80</v>
      </c>
      <c r="AY1179" s="224" t="s">
        <v>129</v>
      </c>
    </row>
    <row r="1180" spans="1:65" s="13" customFormat="1" ht="11.25">
      <c r="B1180" s="204"/>
      <c r="C1180" s="205"/>
      <c r="D1180" s="199" t="s">
        <v>140</v>
      </c>
      <c r="E1180" s="206" t="s">
        <v>1</v>
      </c>
      <c r="F1180" s="207" t="s">
        <v>167</v>
      </c>
      <c r="G1180" s="205"/>
      <c r="H1180" s="206" t="s">
        <v>1</v>
      </c>
      <c r="I1180" s="208"/>
      <c r="J1180" s="205"/>
      <c r="K1180" s="205"/>
      <c r="L1180" s="209"/>
      <c r="M1180" s="210"/>
      <c r="N1180" s="211"/>
      <c r="O1180" s="211"/>
      <c r="P1180" s="211"/>
      <c r="Q1180" s="211"/>
      <c r="R1180" s="211"/>
      <c r="S1180" s="211"/>
      <c r="T1180" s="212"/>
      <c r="AT1180" s="213" t="s">
        <v>140</v>
      </c>
      <c r="AU1180" s="213" t="s">
        <v>90</v>
      </c>
      <c r="AV1180" s="13" t="s">
        <v>88</v>
      </c>
      <c r="AW1180" s="13" t="s">
        <v>36</v>
      </c>
      <c r="AX1180" s="13" t="s">
        <v>80</v>
      </c>
      <c r="AY1180" s="213" t="s">
        <v>129</v>
      </c>
    </row>
    <row r="1181" spans="1:65" s="14" customFormat="1" ht="11.25">
      <c r="B1181" s="214"/>
      <c r="C1181" s="215"/>
      <c r="D1181" s="199" t="s">
        <v>140</v>
      </c>
      <c r="E1181" s="216" t="s">
        <v>1</v>
      </c>
      <c r="F1181" s="217" t="s">
        <v>88</v>
      </c>
      <c r="G1181" s="215"/>
      <c r="H1181" s="218">
        <v>1</v>
      </c>
      <c r="I1181" s="219"/>
      <c r="J1181" s="215"/>
      <c r="K1181" s="215"/>
      <c r="L1181" s="220"/>
      <c r="M1181" s="221"/>
      <c r="N1181" s="222"/>
      <c r="O1181" s="222"/>
      <c r="P1181" s="222"/>
      <c r="Q1181" s="222"/>
      <c r="R1181" s="222"/>
      <c r="S1181" s="222"/>
      <c r="T1181" s="223"/>
      <c r="AT1181" s="224" t="s">
        <v>140</v>
      </c>
      <c r="AU1181" s="224" t="s">
        <v>90</v>
      </c>
      <c r="AV1181" s="14" t="s">
        <v>90</v>
      </c>
      <c r="AW1181" s="14" t="s">
        <v>36</v>
      </c>
      <c r="AX1181" s="14" t="s">
        <v>80</v>
      </c>
      <c r="AY1181" s="224" t="s">
        <v>129</v>
      </c>
    </row>
    <row r="1182" spans="1:65" s="15" customFormat="1" ht="11.25">
      <c r="B1182" s="225"/>
      <c r="C1182" s="226"/>
      <c r="D1182" s="199" t="s">
        <v>140</v>
      </c>
      <c r="E1182" s="227" t="s">
        <v>1</v>
      </c>
      <c r="F1182" s="228" t="s">
        <v>144</v>
      </c>
      <c r="G1182" s="226"/>
      <c r="H1182" s="229">
        <v>19</v>
      </c>
      <c r="I1182" s="230"/>
      <c r="J1182" s="226"/>
      <c r="K1182" s="226"/>
      <c r="L1182" s="231"/>
      <c r="M1182" s="232"/>
      <c r="N1182" s="233"/>
      <c r="O1182" s="233"/>
      <c r="P1182" s="233"/>
      <c r="Q1182" s="233"/>
      <c r="R1182" s="233"/>
      <c r="S1182" s="233"/>
      <c r="T1182" s="234"/>
      <c r="AT1182" s="235" t="s">
        <v>140</v>
      </c>
      <c r="AU1182" s="235" t="s">
        <v>90</v>
      </c>
      <c r="AV1182" s="15" t="s">
        <v>136</v>
      </c>
      <c r="AW1182" s="15" t="s">
        <v>4</v>
      </c>
      <c r="AX1182" s="15" t="s">
        <v>88</v>
      </c>
      <c r="AY1182" s="235" t="s">
        <v>129</v>
      </c>
    </row>
    <row r="1183" spans="1:65" s="2" customFormat="1" ht="16.5" customHeight="1">
      <c r="A1183" s="34"/>
      <c r="B1183" s="35"/>
      <c r="C1183" s="186" t="s">
        <v>853</v>
      </c>
      <c r="D1183" s="186" t="s">
        <v>131</v>
      </c>
      <c r="E1183" s="187" t="s">
        <v>854</v>
      </c>
      <c r="F1183" s="188" t="s">
        <v>855</v>
      </c>
      <c r="G1183" s="189" t="s">
        <v>238</v>
      </c>
      <c r="H1183" s="190">
        <v>3</v>
      </c>
      <c r="I1183" s="191"/>
      <c r="J1183" s="192">
        <f>ROUND(I1183*H1183,2)</f>
        <v>0</v>
      </c>
      <c r="K1183" s="188" t="s">
        <v>135</v>
      </c>
      <c r="L1183" s="39"/>
      <c r="M1183" s="193" t="s">
        <v>1</v>
      </c>
      <c r="N1183" s="194" t="s">
        <v>45</v>
      </c>
      <c r="O1183" s="71"/>
      <c r="P1183" s="195">
        <f>O1183*H1183</f>
        <v>0</v>
      </c>
      <c r="Q1183" s="195">
        <v>0.32906000000000002</v>
      </c>
      <c r="R1183" s="195">
        <f>Q1183*H1183</f>
        <v>0.98718000000000006</v>
      </c>
      <c r="S1183" s="195">
        <v>0</v>
      </c>
      <c r="T1183" s="196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197" t="s">
        <v>136</v>
      </c>
      <c r="AT1183" s="197" t="s">
        <v>131</v>
      </c>
      <c r="AU1183" s="197" t="s">
        <v>90</v>
      </c>
      <c r="AY1183" s="17" t="s">
        <v>129</v>
      </c>
      <c r="BE1183" s="198">
        <f>IF(N1183="základní",J1183,0)</f>
        <v>0</v>
      </c>
      <c r="BF1183" s="198">
        <f>IF(N1183="snížená",J1183,0)</f>
        <v>0</v>
      </c>
      <c r="BG1183" s="198">
        <f>IF(N1183="zákl. přenesená",J1183,0)</f>
        <v>0</v>
      </c>
      <c r="BH1183" s="198">
        <f>IF(N1183="sníž. přenesená",J1183,0)</f>
        <v>0</v>
      </c>
      <c r="BI1183" s="198">
        <f>IF(N1183="nulová",J1183,0)</f>
        <v>0</v>
      </c>
      <c r="BJ1183" s="17" t="s">
        <v>88</v>
      </c>
      <c r="BK1183" s="198">
        <f>ROUND(I1183*H1183,2)</f>
        <v>0</v>
      </c>
      <c r="BL1183" s="17" t="s">
        <v>136</v>
      </c>
      <c r="BM1183" s="197" t="s">
        <v>856</v>
      </c>
    </row>
    <row r="1184" spans="1:65" s="2" customFormat="1" ht="11.25">
      <c r="A1184" s="34"/>
      <c r="B1184" s="35"/>
      <c r="C1184" s="36"/>
      <c r="D1184" s="199" t="s">
        <v>138</v>
      </c>
      <c r="E1184" s="36"/>
      <c r="F1184" s="200" t="s">
        <v>855</v>
      </c>
      <c r="G1184" s="36"/>
      <c r="H1184" s="36"/>
      <c r="I1184" s="201"/>
      <c r="J1184" s="36"/>
      <c r="K1184" s="36"/>
      <c r="L1184" s="39"/>
      <c r="M1184" s="202"/>
      <c r="N1184" s="203"/>
      <c r="O1184" s="71"/>
      <c r="P1184" s="71"/>
      <c r="Q1184" s="71"/>
      <c r="R1184" s="71"/>
      <c r="S1184" s="71"/>
      <c r="T1184" s="72"/>
      <c r="U1184" s="34"/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T1184" s="17" t="s">
        <v>138</v>
      </c>
      <c r="AU1184" s="17" t="s">
        <v>90</v>
      </c>
    </row>
    <row r="1185" spans="1:65" s="13" customFormat="1" ht="11.25">
      <c r="B1185" s="204"/>
      <c r="C1185" s="205"/>
      <c r="D1185" s="199" t="s">
        <v>140</v>
      </c>
      <c r="E1185" s="206" t="s">
        <v>1</v>
      </c>
      <c r="F1185" s="207" t="s">
        <v>449</v>
      </c>
      <c r="G1185" s="205"/>
      <c r="H1185" s="206" t="s">
        <v>1</v>
      </c>
      <c r="I1185" s="208"/>
      <c r="J1185" s="205"/>
      <c r="K1185" s="205"/>
      <c r="L1185" s="209"/>
      <c r="M1185" s="210"/>
      <c r="N1185" s="211"/>
      <c r="O1185" s="211"/>
      <c r="P1185" s="211"/>
      <c r="Q1185" s="211"/>
      <c r="R1185" s="211"/>
      <c r="S1185" s="211"/>
      <c r="T1185" s="212"/>
      <c r="AT1185" s="213" t="s">
        <v>140</v>
      </c>
      <c r="AU1185" s="213" t="s">
        <v>90</v>
      </c>
      <c r="AV1185" s="13" t="s">
        <v>88</v>
      </c>
      <c r="AW1185" s="13" t="s">
        <v>36</v>
      </c>
      <c r="AX1185" s="13" t="s">
        <v>80</v>
      </c>
      <c r="AY1185" s="213" t="s">
        <v>129</v>
      </c>
    </row>
    <row r="1186" spans="1:65" s="13" customFormat="1" ht="11.25">
      <c r="B1186" s="204"/>
      <c r="C1186" s="205"/>
      <c r="D1186" s="199" t="s">
        <v>140</v>
      </c>
      <c r="E1186" s="206" t="s">
        <v>1</v>
      </c>
      <c r="F1186" s="207" t="s">
        <v>226</v>
      </c>
      <c r="G1186" s="205"/>
      <c r="H1186" s="206" t="s">
        <v>1</v>
      </c>
      <c r="I1186" s="208"/>
      <c r="J1186" s="205"/>
      <c r="K1186" s="205"/>
      <c r="L1186" s="209"/>
      <c r="M1186" s="210"/>
      <c r="N1186" s="211"/>
      <c r="O1186" s="211"/>
      <c r="P1186" s="211"/>
      <c r="Q1186" s="211"/>
      <c r="R1186" s="211"/>
      <c r="S1186" s="211"/>
      <c r="T1186" s="212"/>
      <c r="AT1186" s="213" t="s">
        <v>140</v>
      </c>
      <c r="AU1186" s="213" t="s">
        <v>90</v>
      </c>
      <c r="AV1186" s="13" t="s">
        <v>88</v>
      </c>
      <c r="AW1186" s="13" t="s">
        <v>36</v>
      </c>
      <c r="AX1186" s="13" t="s">
        <v>80</v>
      </c>
      <c r="AY1186" s="213" t="s">
        <v>129</v>
      </c>
    </row>
    <row r="1187" spans="1:65" s="14" customFormat="1" ht="11.25">
      <c r="B1187" s="214"/>
      <c r="C1187" s="215"/>
      <c r="D1187" s="199" t="s">
        <v>140</v>
      </c>
      <c r="E1187" s="216" t="s">
        <v>1</v>
      </c>
      <c r="F1187" s="217" t="s">
        <v>150</v>
      </c>
      <c r="G1187" s="215"/>
      <c r="H1187" s="218">
        <v>3</v>
      </c>
      <c r="I1187" s="219"/>
      <c r="J1187" s="215"/>
      <c r="K1187" s="215"/>
      <c r="L1187" s="220"/>
      <c r="M1187" s="221"/>
      <c r="N1187" s="222"/>
      <c r="O1187" s="222"/>
      <c r="P1187" s="222"/>
      <c r="Q1187" s="222"/>
      <c r="R1187" s="222"/>
      <c r="S1187" s="222"/>
      <c r="T1187" s="223"/>
      <c r="AT1187" s="224" t="s">
        <v>140</v>
      </c>
      <c r="AU1187" s="224" t="s">
        <v>90</v>
      </c>
      <c r="AV1187" s="14" t="s">
        <v>90</v>
      </c>
      <c r="AW1187" s="14" t="s">
        <v>36</v>
      </c>
      <c r="AX1187" s="14" t="s">
        <v>80</v>
      </c>
      <c r="AY1187" s="224" t="s">
        <v>129</v>
      </c>
    </row>
    <row r="1188" spans="1:65" s="15" customFormat="1" ht="11.25">
      <c r="B1188" s="225"/>
      <c r="C1188" s="226"/>
      <c r="D1188" s="199" t="s">
        <v>140</v>
      </c>
      <c r="E1188" s="227" t="s">
        <v>1</v>
      </c>
      <c r="F1188" s="228" t="s">
        <v>144</v>
      </c>
      <c r="G1188" s="226"/>
      <c r="H1188" s="229">
        <v>3</v>
      </c>
      <c r="I1188" s="230"/>
      <c r="J1188" s="226"/>
      <c r="K1188" s="226"/>
      <c r="L1188" s="231"/>
      <c r="M1188" s="232"/>
      <c r="N1188" s="233"/>
      <c r="O1188" s="233"/>
      <c r="P1188" s="233"/>
      <c r="Q1188" s="233"/>
      <c r="R1188" s="233"/>
      <c r="S1188" s="233"/>
      <c r="T1188" s="234"/>
      <c r="AT1188" s="235" t="s">
        <v>140</v>
      </c>
      <c r="AU1188" s="235" t="s">
        <v>90</v>
      </c>
      <c r="AV1188" s="15" t="s">
        <v>136</v>
      </c>
      <c r="AW1188" s="15" t="s">
        <v>4</v>
      </c>
      <c r="AX1188" s="15" t="s">
        <v>88</v>
      </c>
      <c r="AY1188" s="235" t="s">
        <v>129</v>
      </c>
    </row>
    <row r="1189" spans="1:65" s="2" customFormat="1" ht="24.2" customHeight="1">
      <c r="A1189" s="34"/>
      <c r="B1189" s="35"/>
      <c r="C1189" s="236" t="s">
        <v>857</v>
      </c>
      <c r="D1189" s="236" t="s">
        <v>332</v>
      </c>
      <c r="E1189" s="237" t="s">
        <v>858</v>
      </c>
      <c r="F1189" s="238" t="s">
        <v>859</v>
      </c>
      <c r="G1189" s="239" t="s">
        <v>238</v>
      </c>
      <c r="H1189" s="240">
        <v>3</v>
      </c>
      <c r="I1189" s="241"/>
      <c r="J1189" s="242">
        <f>ROUND(I1189*H1189,2)</f>
        <v>0</v>
      </c>
      <c r="K1189" s="238" t="s">
        <v>1</v>
      </c>
      <c r="L1189" s="243"/>
      <c r="M1189" s="244" t="s">
        <v>1</v>
      </c>
      <c r="N1189" s="245" t="s">
        <v>45</v>
      </c>
      <c r="O1189" s="71"/>
      <c r="P1189" s="195">
        <f>O1189*H1189</f>
        <v>0</v>
      </c>
      <c r="Q1189" s="195">
        <v>3.2199999999999999E-2</v>
      </c>
      <c r="R1189" s="195">
        <f>Q1189*H1189</f>
        <v>9.6599999999999991E-2</v>
      </c>
      <c r="S1189" s="195">
        <v>0</v>
      </c>
      <c r="T1189" s="196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197" t="s">
        <v>192</v>
      </c>
      <c r="AT1189" s="197" t="s">
        <v>332</v>
      </c>
      <c r="AU1189" s="197" t="s">
        <v>90</v>
      </c>
      <c r="AY1189" s="17" t="s">
        <v>129</v>
      </c>
      <c r="BE1189" s="198">
        <f>IF(N1189="základní",J1189,0)</f>
        <v>0</v>
      </c>
      <c r="BF1189" s="198">
        <f>IF(N1189="snížená",J1189,0)</f>
        <v>0</v>
      </c>
      <c r="BG1189" s="198">
        <f>IF(N1189="zákl. přenesená",J1189,0)</f>
        <v>0</v>
      </c>
      <c r="BH1189" s="198">
        <f>IF(N1189="sníž. přenesená",J1189,0)</f>
        <v>0</v>
      </c>
      <c r="BI1189" s="198">
        <f>IF(N1189="nulová",J1189,0)</f>
        <v>0</v>
      </c>
      <c r="BJ1189" s="17" t="s">
        <v>88</v>
      </c>
      <c r="BK1189" s="198">
        <f>ROUND(I1189*H1189,2)</f>
        <v>0</v>
      </c>
      <c r="BL1189" s="17" t="s">
        <v>136</v>
      </c>
      <c r="BM1189" s="197" t="s">
        <v>860</v>
      </c>
    </row>
    <row r="1190" spans="1:65" s="2" customFormat="1" ht="11.25">
      <c r="A1190" s="34"/>
      <c r="B1190" s="35"/>
      <c r="C1190" s="36"/>
      <c r="D1190" s="199" t="s">
        <v>138</v>
      </c>
      <c r="E1190" s="36"/>
      <c r="F1190" s="200" t="s">
        <v>861</v>
      </c>
      <c r="G1190" s="36"/>
      <c r="H1190" s="36"/>
      <c r="I1190" s="201"/>
      <c r="J1190" s="36"/>
      <c r="K1190" s="36"/>
      <c r="L1190" s="39"/>
      <c r="M1190" s="202"/>
      <c r="N1190" s="203"/>
      <c r="O1190" s="71"/>
      <c r="P1190" s="71"/>
      <c r="Q1190" s="71"/>
      <c r="R1190" s="71"/>
      <c r="S1190" s="71"/>
      <c r="T1190" s="72"/>
      <c r="U1190" s="34"/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T1190" s="17" t="s">
        <v>138</v>
      </c>
      <c r="AU1190" s="17" t="s">
        <v>90</v>
      </c>
    </row>
    <row r="1191" spans="1:65" s="13" customFormat="1" ht="11.25">
      <c r="B1191" s="204"/>
      <c r="C1191" s="205"/>
      <c r="D1191" s="199" t="s">
        <v>140</v>
      </c>
      <c r="E1191" s="206" t="s">
        <v>1</v>
      </c>
      <c r="F1191" s="207" t="s">
        <v>449</v>
      </c>
      <c r="G1191" s="205"/>
      <c r="H1191" s="206" t="s">
        <v>1</v>
      </c>
      <c r="I1191" s="208"/>
      <c r="J1191" s="205"/>
      <c r="K1191" s="205"/>
      <c r="L1191" s="209"/>
      <c r="M1191" s="210"/>
      <c r="N1191" s="211"/>
      <c r="O1191" s="211"/>
      <c r="P1191" s="211"/>
      <c r="Q1191" s="211"/>
      <c r="R1191" s="211"/>
      <c r="S1191" s="211"/>
      <c r="T1191" s="212"/>
      <c r="AT1191" s="213" t="s">
        <v>140</v>
      </c>
      <c r="AU1191" s="213" t="s">
        <v>90</v>
      </c>
      <c r="AV1191" s="13" t="s">
        <v>88</v>
      </c>
      <c r="AW1191" s="13" t="s">
        <v>36</v>
      </c>
      <c r="AX1191" s="13" t="s">
        <v>80</v>
      </c>
      <c r="AY1191" s="213" t="s">
        <v>129</v>
      </c>
    </row>
    <row r="1192" spans="1:65" s="13" customFormat="1" ht="11.25">
      <c r="B1192" s="204"/>
      <c r="C1192" s="205"/>
      <c r="D1192" s="199" t="s">
        <v>140</v>
      </c>
      <c r="E1192" s="206" t="s">
        <v>1</v>
      </c>
      <c r="F1192" s="207" t="s">
        <v>226</v>
      </c>
      <c r="G1192" s="205"/>
      <c r="H1192" s="206" t="s">
        <v>1</v>
      </c>
      <c r="I1192" s="208"/>
      <c r="J1192" s="205"/>
      <c r="K1192" s="205"/>
      <c r="L1192" s="209"/>
      <c r="M1192" s="210"/>
      <c r="N1192" s="211"/>
      <c r="O1192" s="211"/>
      <c r="P1192" s="211"/>
      <c r="Q1192" s="211"/>
      <c r="R1192" s="211"/>
      <c r="S1192" s="211"/>
      <c r="T1192" s="212"/>
      <c r="AT1192" s="213" t="s">
        <v>140</v>
      </c>
      <c r="AU1192" s="213" t="s">
        <v>90</v>
      </c>
      <c r="AV1192" s="13" t="s">
        <v>88</v>
      </c>
      <c r="AW1192" s="13" t="s">
        <v>36</v>
      </c>
      <c r="AX1192" s="13" t="s">
        <v>80</v>
      </c>
      <c r="AY1192" s="213" t="s">
        <v>129</v>
      </c>
    </row>
    <row r="1193" spans="1:65" s="14" customFormat="1" ht="11.25">
      <c r="B1193" s="214"/>
      <c r="C1193" s="215"/>
      <c r="D1193" s="199" t="s">
        <v>140</v>
      </c>
      <c r="E1193" s="216" t="s">
        <v>1</v>
      </c>
      <c r="F1193" s="217" t="s">
        <v>150</v>
      </c>
      <c r="G1193" s="215"/>
      <c r="H1193" s="218">
        <v>3</v>
      </c>
      <c r="I1193" s="219"/>
      <c r="J1193" s="215"/>
      <c r="K1193" s="215"/>
      <c r="L1193" s="220"/>
      <c r="M1193" s="221"/>
      <c r="N1193" s="222"/>
      <c r="O1193" s="222"/>
      <c r="P1193" s="222"/>
      <c r="Q1193" s="222"/>
      <c r="R1193" s="222"/>
      <c r="S1193" s="222"/>
      <c r="T1193" s="223"/>
      <c r="AT1193" s="224" t="s">
        <v>140</v>
      </c>
      <c r="AU1193" s="224" t="s">
        <v>90</v>
      </c>
      <c r="AV1193" s="14" t="s">
        <v>90</v>
      </c>
      <c r="AW1193" s="14" t="s">
        <v>36</v>
      </c>
      <c r="AX1193" s="14" t="s">
        <v>80</v>
      </c>
      <c r="AY1193" s="224" t="s">
        <v>129</v>
      </c>
    </row>
    <row r="1194" spans="1:65" s="15" customFormat="1" ht="11.25">
      <c r="B1194" s="225"/>
      <c r="C1194" s="226"/>
      <c r="D1194" s="199" t="s">
        <v>140</v>
      </c>
      <c r="E1194" s="227" t="s">
        <v>1</v>
      </c>
      <c r="F1194" s="228" t="s">
        <v>144</v>
      </c>
      <c r="G1194" s="226"/>
      <c r="H1194" s="229">
        <v>3</v>
      </c>
      <c r="I1194" s="230"/>
      <c r="J1194" s="226"/>
      <c r="K1194" s="226"/>
      <c r="L1194" s="231"/>
      <c r="M1194" s="232"/>
      <c r="N1194" s="233"/>
      <c r="O1194" s="233"/>
      <c r="P1194" s="233"/>
      <c r="Q1194" s="233"/>
      <c r="R1194" s="233"/>
      <c r="S1194" s="233"/>
      <c r="T1194" s="234"/>
      <c r="AT1194" s="235" t="s">
        <v>140</v>
      </c>
      <c r="AU1194" s="235" t="s">
        <v>90</v>
      </c>
      <c r="AV1194" s="15" t="s">
        <v>136</v>
      </c>
      <c r="AW1194" s="15" t="s">
        <v>4</v>
      </c>
      <c r="AX1194" s="15" t="s">
        <v>88</v>
      </c>
      <c r="AY1194" s="235" t="s">
        <v>129</v>
      </c>
    </row>
    <row r="1195" spans="1:65" s="2" customFormat="1" ht="16.5" customHeight="1">
      <c r="A1195" s="34"/>
      <c r="B1195" s="35"/>
      <c r="C1195" s="236" t="s">
        <v>862</v>
      </c>
      <c r="D1195" s="236" t="s">
        <v>332</v>
      </c>
      <c r="E1195" s="237" t="s">
        <v>863</v>
      </c>
      <c r="F1195" s="238" t="s">
        <v>864</v>
      </c>
      <c r="G1195" s="239" t="s">
        <v>238</v>
      </c>
      <c r="H1195" s="240">
        <v>3</v>
      </c>
      <c r="I1195" s="241"/>
      <c r="J1195" s="242">
        <f>ROUND(I1195*H1195,2)</f>
        <v>0</v>
      </c>
      <c r="K1195" s="238" t="s">
        <v>1</v>
      </c>
      <c r="L1195" s="243"/>
      <c r="M1195" s="244" t="s">
        <v>1</v>
      </c>
      <c r="N1195" s="245" t="s">
        <v>45</v>
      </c>
      <c r="O1195" s="71"/>
      <c r="P1195" s="195">
        <f>O1195*H1195</f>
        <v>0</v>
      </c>
      <c r="Q1195" s="195">
        <v>1E-3</v>
      </c>
      <c r="R1195" s="195">
        <f>Q1195*H1195</f>
        <v>3.0000000000000001E-3</v>
      </c>
      <c r="S1195" s="195">
        <v>0</v>
      </c>
      <c r="T1195" s="196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197" t="s">
        <v>192</v>
      </c>
      <c r="AT1195" s="197" t="s">
        <v>332</v>
      </c>
      <c r="AU1195" s="197" t="s">
        <v>90</v>
      </c>
      <c r="AY1195" s="17" t="s">
        <v>129</v>
      </c>
      <c r="BE1195" s="198">
        <f>IF(N1195="základní",J1195,0)</f>
        <v>0</v>
      </c>
      <c r="BF1195" s="198">
        <f>IF(N1195="snížená",J1195,0)</f>
        <v>0</v>
      </c>
      <c r="BG1195" s="198">
        <f>IF(N1195="zákl. přenesená",J1195,0)</f>
        <v>0</v>
      </c>
      <c r="BH1195" s="198">
        <f>IF(N1195="sníž. přenesená",J1195,0)</f>
        <v>0</v>
      </c>
      <c r="BI1195" s="198">
        <f>IF(N1195="nulová",J1195,0)</f>
        <v>0</v>
      </c>
      <c r="BJ1195" s="17" t="s">
        <v>88</v>
      </c>
      <c r="BK1195" s="198">
        <f>ROUND(I1195*H1195,2)</f>
        <v>0</v>
      </c>
      <c r="BL1195" s="17" t="s">
        <v>136</v>
      </c>
      <c r="BM1195" s="197" t="s">
        <v>865</v>
      </c>
    </row>
    <row r="1196" spans="1:65" s="2" customFormat="1" ht="11.25">
      <c r="A1196" s="34"/>
      <c r="B1196" s="35"/>
      <c r="C1196" s="36"/>
      <c r="D1196" s="199" t="s">
        <v>138</v>
      </c>
      <c r="E1196" s="36"/>
      <c r="F1196" s="200" t="s">
        <v>866</v>
      </c>
      <c r="G1196" s="36"/>
      <c r="H1196" s="36"/>
      <c r="I1196" s="201"/>
      <c r="J1196" s="36"/>
      <c r="K1196" s="36"/>
      <c r="L1196" s="39"/>
      <c r="M1196" s="202"/>
      <c r="N1196" s="203"/>
      <c r="O1196" s="71"/>
      <c r="P1196" s="71"/>
      <c r="Q1196" s="71"/>
      <c r="R1196" s="71"/>
      <c r="S1196" s="71"/>
      <c r="T1196" s="72"/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T1196" s="17" t="s">
        <v>138</v>
      </c>
      <c r="AU1196" s="17" t="s">
        <v>90</v>
      </c>
    </row>
    <row r="1197" spans="1:65" s="13" customFormat="1" ht="11.25">
      <c r="B1197" s="204"/>
      <c r="C1197" s="205"/>
      <c r="D1197" s="199" t="s">
        <v>140</v>
      </c>
      <c r="E1197" s="206" t="s">
        <v>1</v>
      </c>
      <c r="F1197" s="207" t="s">
        <v>449</v>
      </c>
      <c r="G1197" s="205"/>
      <c r="H1197" s="206" t="s">
        <v>1</v>
      </c>
      <c r="I1197" s="208"/>
      <c r="J1197" s="205"/>
      <c r="K1197" s="205"/>
      <c r="L1197" s="209"/>
      <c r="M1197" s="210"/>
      <c r="N1197" s="211"/>
      <c r="O1197" s="211"/>
      <c r="P1197" s="211"/>
      <c r="Q1197" s="211"/>
      <c r="R1197" s="211"/>
      <c r="S1197" s="211"/>
      <c r="T1197" s="212"/>
      <c r="AT1197" s="213" t="s">
        <v>140</v>
      </c>
      <c r="AU1197" s="213" t="s">
        <v>90</v>
      </c>
      <c r="AV1197" s="13" t="s">
        <v>88</v>
      </c>
      <c r="AW1197" s="13" t="s">
        <v>36</v>
      </c>
      <c r="AX1197" s="13" t="s">
        <v>80</v>
      </c>
      <c r="AY1197" s="213" t="s">
        <v>129</v>
      </c>
    </row>
    <row r="1198" spans="1:65" s="13" customFormat="1" ht="11.25">
      <c r="B1198" s="204"/>
      <c r="C1198" s="205"/>
      <c r="D1198" s="199" t="s">
        <v>140</v>
      </c>
      <c r="E1198" s="206" t="s">
        <v>1</v>
      </c>
      <c r="F1198" s="207" t="s">
        <v>226</v>
      </c>
      <c r="G1198" s="205"/>
      <c r="H1198" s="206" t="s">
        <v>1</v>
      </c>
      <c r="I1198" s="208"/>
      <c r="J1198" s="205"/>
      <c r="K1198" s="205"/>
      <c r="L1198" s="209"/>
      <c r="M1198" s="210"/>
      <c r="N1198" s="211"/>
      <c r="O1198" s="211"/>
      <c r="P1198" s="211"/>
      <c r="Q1198" s="211"/>
      <c r="R1198" s="211"/>
      <c r="S1198" s="211"/>
      <c r="T1198" s="212"/>
      <c r="AT1198" s="213" t="s">
        <v>140</v>
      </c>
      <c r="AU1198" s="213" t="s">
        <v>90</v>
      </c>
      <c r="AV1198" s="13" t="s">
        <v>88</v>
      </c>
      <c r="AW1198" s="13" t="s">
        <v>36</v>
      </c>
      <c r="AX1198" s="13" t="s">
        <v>80</v>
      </c>
      <c r="AY1198" s="213" t="s">
        <v>129</v>
      </c>
    </row>
    <row r="1199" spans="1:65" s="14" customFormat="1" ht="11.25">
      <c r="B1199" s="214"/>
      <c r="C1199" s="215"/>
      <c r="D1199" s="199" t="s">
        <v>140</v>
      </c>
      <c r="E1199" s="216" t="s">
        <v>1</v>
      </c>
      <c r="F1199" s="217" t="s">
        <v>150</v>
      </c>
      <c r="G1199" s="215"/>
      <c r="H1199" s="218">
        <v>3</v>
      </c>
      <c r="I1199" s="219"/>
      <c r="J1199" s="215"/>
      <c r="K1199" s="215"/>
      <c r="L1199" s="220"/>
      <c r="M1199" s="221"/>
      <c r="N1199" s="222"/>
      <c r="O1199" s="222"/>
      <c r="P1199" s="222"/>
      <c r="Q1199" s="222"/>
      <c r="R1199" s="222"/>
      <c r="S1199" s="222"/>
      <c r="T1199" s="223"/>
      <c r="AT1199" s="224" t="s">
        <v>140</v>
      </c>
      <c r="AU1199" s="224" t="s">
        <v>90</v>
      </c>
      <c r="AV1199" s="14" t="s">
        <v>90</v>
      </c>
      <c r="AW1199" s="14" t="s">
        <v>36</v>
      </c>
      <c r="AX1199" s="14" t="s">
        <v>80</v>
      </c>
      <c r="AY1199" s="224" t="s">
        <v>129</v>
      </c>
    </row>
    <row r="1200" spans="1:65" s="15" customFormat="1" ht="11.25">
      <c r="B1200" s="225"/>
      <c r="C1200" s="226"/>
      <c r="D1200" s="199" t="s">
        <v>140</v>
      </c>
      <c r="E1200" s="227" t="s">
        <v>1</v>
      </c>
      <c r="F1200" s="228" t="s">
        <v>144</v>
      </c>
      <c r="G1200" s="226"/>
      <c r="H1200" s="229">
        <v>3</v>
      </c>
      <c r="I1200" s="230"/>
      <c r="J1200" s="226"/>
      <c r="K1200" s="226"/>
      <c r="L1200" s="231"/>
      <c r="M1200" s="232"/>
      <c r="N1200" s="233"/>
      <c r="O1200" s="233"/>
      <c r="P1200" s="233"/>
      <c r="Q1200" s="233"/>
      <c r="R1200" s="233"/>
      <c r="S1200" s="233"/>
      <c r="T1200" s="234"/>
      <c r="AT1200" s="235" t="s">
        <v>140</v>
      </c>
      <c r="AU1200" s="235" t="s">
        <v>90</v>
      </c>
      <c r="AV1200" s="15" t="s">
        <v>136</v>
      </c>
      <c r="AW1200" s="15" t="s">
        <v>4</v>
      </c>
      <c r="AX1200" s="15" t="s">
        <v>88</v>
      </c>
      <c r="AY1200" s="235" t="s">
        <v>129</v>
      </c>
    </row>
    <row r="1201" spans="1:65" s="2" customFormat="1" ht="16.5" customHeight="1">
      <c r="A1201" s="34"/>
      <c r="B1201" s="35"/>
      <c r="C1201" s="186" t="s">
        <v>867</v>
      </c>
      <c r="D1201" s="186" t="s">
        <v>131</v>
      </c>
      <c r="E1201" s="187" t="s">
        <v>868</v>
      </c>
      <c r="F1201" s="188" t="s">
        <v>869</v>
      </c>
      <c r="G1201" s="189" t="s">
        <v>238</v>
      </c>
      <c r="H1201" s="190">
        <v>36</v>
      </c>
      <c r="I1201" s="191"/>
      <c r="J1201" s="192">
        <f>ROUND(I1201*H1201,2)</f>
        <v>0</v>
      </c>
      <c r="K1201" s="188" t="s">
        <v>135</v>
      </c>
      <c r="L1201" s="39"/>
      <c r="M1201" s="193" t="s">
        <v>1</v>
      </c>
      <c r="N1201" s="194" t="s">
        <v>45</v>
      </c>
      <c r="O1201" s="71"/>
      <c r="P1201" s="195">
        <f>O1201*H1201</f>
        <v>0</v>
      </c>
      <c r="Q1201" s="195">
        <v>3.1E-4</v>
      </c>
      <c r="R1201" s="195">
        <f>Q1201*H1201</f>
        <v>1.116E-2</v>
      </c>
      <c r="S1201" s="195">
        <v>0</v>
      </c>
      <c r="T1201" s="196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97" t="s">
        <v>136</v>
      </c>
      <c r="AT1201" s="197" t="s">
        <v>131</v>
      </c>
      <c r="AU1201" s="197" t="s">
        <v>90</v>
      </c>
      <c r="AY1201" s="17" t="s">
        <v>129</v>
      </c>
      <c r="BE1201" s="198">
        <f>IF(N1201="základní",J1201,0)</f>
        <v>0</v>
      </c>
      <c r="BF1201" s="198">
        <f>IF(N1201="snížená",J1201,0)</f>
        <v>0</v>
      </c>
      <c r="BG1201" s="198">
        <f>IF(N1201="zákl. přenesená",J1201,0)</f>
        <v>0</v>
      </c>
      <c r="BH1201" s="198">
        <f>IF(N1201="sníž. přenesená",J1201,0)</f>
        <v>0</v>
      </c>
      <c r="BI1201" s="198">
        <f>IF(N1201="nulová",J1201,0)</f>
        <v>0</v>
      </c>
      <c r="BJ1201" s="17" t="s">
        <v>88</v>
      </c>
      <c r="BK1201" s="198">
        <f>ROUND(I1201*H1201,2)</f>
        <v>0</v>
      </c>
      <c r="BL1201" s="17" t="s">
        <v>136</v>
      </c>
      <c r="BM1201" s="197" t="s">
        <v>870</v>
      </c>
    </row>
    <row r="1202" spans="1:65" s="2" customFormat="1" ht="11.25">
      <c r="A1202" s="34"/>
      <c r="B1202" s="35"/>
      <c r="C1202" s="36"/>
      <c r="D1202" s="199" t="s">
        <v>138</v>
      </c>
      <c r="E1202" s="36"/>
      <c r="F1202" s="200" t="s">
        <v>871</v>
      </c>
      <c r="G1202" s="36"/>
      <c r="H1202" s="36"/>
      <c r="I1202" s="201"/>
      <c r="J1202" s="36"/>
      <c r="K1202" s="36"/>
      <c r="L1202" s="39"/>
      <c r="M1202" s="202"/>
      <c r="N1202" s="203"/>
      <c r="O1202" s="71"/>
      <c r="P1202" s="71"/>
      <c r="Q1202" s="71"/>
      <c r="R1202" s="71"/>
      <c r="S1202" s="71"/>
      <c r="T1202" s="72"/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T1202" s="17" t="s">
        <v>138</v>
      </c>
      <c r="AU1202" s="17" t="s">
        <v>90</v>
      </c>
    </row>
    <row r="1203" spans="1:65" s="13" customFormat="1" ht="11.25">
      <c r="B1203" s="204"/>
      <c r="C1203" s="205"/>
      <c r="D1203" s="199" t="s">
        <v>140</v>
      </c>
      <c r="E1203" s="206" t="s">
        <v>1</v>
      </c>
      <c r="F1203" s="207" t="s">
        <v>629</v>
      </c>
      <c r="G1203" s="205"/>
      <c r="H1203" s="206" t="s">
        <v>1</v>
      </c>
      <c r="I1203" s="208"/>
      <c r="J1203" s="205"/>
      <c r="K1203" s="205"/>
      <c r="L1203" s="209"/>
      <c r="M1203" s="210"/>
      <c r="N1203" s="211"/>
      <c r="O1203" s="211"/>
      <c r="P1203" s="211"/>
      <c r="Q1203" s="211"/>
      <c r="R1203" s="211"/>
      <c r="S1203" s="211"/>
      <c r="T1203" s="212"/>
      <c r="AT1203" s="213" t="s">
        <v>140</v>
      </c>
      <c r="AU1203" s="213" t="s">
        <v>90</v>
      </c>
      <c r="AV1203" s="13" t="s">
        <v>88</v>
      </c>
      <c r="AW1203" s="13" t="s">
        <v>36</v>
      </c>
      <c r="AX1203" s="13" t="s">
        <v>80</v>
      </c>
      <c r="AY1203" s="213" t="s">
        <v>129</v>
      </c>
    </row>
    <row r="1204" spans="1:65" s="13" customFormat="1" ht="11.25">
      <c r="B1204" s="204"/>
      <c r="C1204" s="205"/>
      <c r="D1204" s="199" t="s">
        <v>140</v>
      </c>
      <c r="E1204" s="206" t="s">
        <v>1</v>
      </c>
      <c r="F1204" s="207" t="s">
        <v>226</v>
      </c>
      <c r="G1204" s="205"/>
      <c r="H1204" s="206" t="s">
        <v>1</v>
      </c>
      <c r="I1204" s="208"/>
      <c r="J1204" s="205"/>
      <c r="K1204" s="205"/>
      <c r="L1204" s="209"/>
      <c r="M1204" s="210"/>
      <c r="N1204" s="211"/>
      <c r="O1204" s="211"/>
      <c r="P1204" s="211"/>
      <c r="Q1204" s="211"/>
      <c r="R1204" s="211"/>
      <c r="S1204" s="211"/>
      <c r="T1204" s="212"/>
      <c r="AT1204" s="213" t="s">
        <v>140</v>
      </c>
      <c r="AU1204" s="213" t="s">
        <v>90</v>
      </c>
      <c r="AV1204" s="13" t="s">
        <v>88</v>
      </c>
      <c r="AW1204" s="13" t="s">
        <v>36</v>
      </c>
      <c r="AX1204" s="13" t="s">
        <v>80</v>
      </c>
      <c r="AY1204" s="213" t="s">
        <v>129</v>
      </c>
    </row>
    <row r="1205" spans="1:65" s="14" customFormat="1" ht="11.25">
      <c r="B1205" s="214"/>
      <c r="C1205" s="215"/>
      <c r="D1205" s="199" t="s">
        <v>140</v>
      </c>
      <c r="E1205" s="216" t="s">
        <v>1</v>
      </c>
      <c r="F1205" s="217" t="s">
        <v>8</v>
      </c>
      <c r="G1205" s="215"/>
      <c r="H1205" s="218">
        <v>15</v>
      </c>
      <c r="I1205" s="219"/>
      <c r="J1205" s="215"/>
      <c r="K1205" s="215"/>
      <c r="L1205" s="220"/>
      <c r="M1205" s="221"/>
      <c r="N1205" s="222"/>
      <c r="O1205" s="222"/>
      <c r="P1205" s="222"/>
      <c r="Q1205" s="222"/>
      <c r="R1205" s="222"/>
      <c r="S1205" s="222"/>
      <c r="T1205" s="223"/>
      <c r="AT1205" s="224" t="s">
        <v>140</v>
      </c>
      <c r="AU1205" s="224" t="s">
        <v>90</v>
      </c>
      <c r="AV1205" s="14" t="s">
        <v>90</v>
      </c>
      <c r="AW1205" s="14" t="s">
        <v>36</v>
      </c>
      <c r="AX1205" s="14" t="s">
        <v>80</v>
      </c>
      <c r="AY1205" s="224" t="s">
        <v>129</v>
      </c>
    </row>
    <row r="1206" spans="1:65" s="13" customFormat="1" ht="11.25">
      <c r="B1206" s="204"/>
      <c r="C1206" s="205"/>
      <c r="D1206" s="199" t="s">
        <v>140</v>
      </c>
      <c r="E1206" s="206" t="s">
        <v>1</v>
      </c>
      <c r="F1206" s="207" t="s">
        <v>164</v>
      </c>
      <c r="G1206" s="205"/>
      <c r="H1206" s="206" t="s">
        <v>1</v>
      </c>
      <c r="I1206" s="208"/>
      <c r="J1206" s="205"/>
      <c r="K1206" s="205"/>
      <c r="L1206" s="209"/>
      <c r="M1206" s="210"/>
      <c r="N1206" s="211"/>
      <c r="O1206" s="211"/>
      <c r="P1206" s="211"/>
      <c r="Q1206" s="211"/>
      <c r="R1206" s="211"/>
      <c r="S1206" s="211"/>
      <c r="T1206" s="212"/>
      <c r="AT1206" s="213" t="s">
        <v>140</v>
      </c>
      <c r="AU1206" s="213" t="s">
        <v>90</v>
      </c>
      <c r="AV1206" s="13" t="s">
        <v>88</v>
      </c>
      <c r="AW1206" s="13" t="s">
        <v>36</v>
      </c>
      <c r="AX1206" s="13" t="s">
        <v>80</v>
      </c>
      <c r="AY1206" s="213" t="s">
        <v>129</v>
      </c>
    </row>
    <row r="1207" spans="1:65" s="14" customFormat="1" ht="11.25">
      <c r="B1207" s="214"/>
      <c r="C1207" s="215"/>
      <c r="D1207" s="199" t="s">
        <v>140</v>
      </c>
      <c r="E1207" s="216" t="s">
        <v>1</v>
      </c>
      <c r="F1207" s="217" t="s">
        <v>88</v>
      </c>
      <c r="G1207" s="215"/>
      <c r="H1207" s="218">
        <v>1</v>
      </c>
      <c r="I1207" s="219"/>
      <c r="J1207" s="215"/>
      <c r="K1207" s="215"/>
      <c r="L1207" s="220"/>
      <c r="M1207" s="221"/>
      <c r="N1207" s="222"/>
      <c r="O1207" s="222"/>
      <c r="P1207" s="222"/>
      <c r="Q1207" s="222"/>
      <c r="R1207" s="222"/>
      <c r="S1207" s="222"/>
      <c r="T1207" s="223"/>
      <c r="AT1207" s="224" t="s">
        <v>140</v>
      </c>
      <c r="AU1207" s="224" t="s">
        <v>90</v>
      </c>
      <c r="AV1207" s="14" t="s">
        <v>90</v>
      </c>
      <c r="AW1207" s="14" t="s">
        <v>36</v>
      </c>
      <c r="AX1207" s="14" t="s">
        <v>80</v>
      </c>
      <c r="AY1207" s="224" t="s">
        <v>129</v>
      </c>
    </row>
    <row r="1208" spans="1:65" s="13" customFormat="1" ht="11.25">
      <c r="B1208" s="204"/>
      <c r="C1208" s="205"/>
      <c r="D1208" s="199" t="s">
        <v>140</v>
      </c>
      <c r="E1208" s="206" t="s">
        <v>1</v>
      </c>
      <c r="F1208" s="207" t="s">
        <v>142</v>
      </c>
      <c r="G1208" s="205"/>
      <c r="H1208" s="206" t="s">
        <v>1</v>
      </c>
      <c r="I1208" s="208"/>
      <c r="J1208" s="205"/>
      <c r="K1208" s="205"/>
      <c r="L1208" s="209"/>
      <c r="M1208" s="210"/>
      <c r="N1208" s="211"/>
      <c r="O1208" s="211"/>
      <c r="P1208" s="211"/>
      <c r="Q1208" s="211"/>
      <c r="R1208" s="211"/>
      <c r="S1208" s="211"/>
      <c r="T1208" s="212"/>
      <c r="AT1208" s="213" t="s">
        <v>140</v>
      </c>
      <c r="AU1208" s="213" t="s">
        <v>90</v>
      </c>
      <c r="AV1208" s="13" t="s">
        <v>88</v>
      </c>
      <c r="AW1208" s="13" t="s">
        <v>36</v>
      </c>
      <c r="AX1208" s="13" t="s">
        <v>80</v>
      </c>
      <c r="AY1208" s="213" t="s">
        <v>129</v>
      </c>
    </row>
    <row r="1209" spans="1:65" s="14" customFormat="1" ht="11.25">
      <c r="B1209" s="214"/>
      <c r="C1209" s="215"/>
      <c r="D1209" s="199" t="s">
        <v>140</v>
      </c>
      <c r="E1209" s="216" t="s">
        <v>1</v>
      </c>
      <c r="F1209" s="217" t="s">
        <v>90</v>
      </c>
      <c r="G1209" s="215"/>
      <c r="H1209" s="218">
        <v>2</v>
      </c>
      <c r="I1209" s="219"/>
      <c r="J1209" s="215"/>
      <c r="K1209" s="215"/>
      <c r="L1209" s="220"/>
      <c r="M1209" s="221"/>
      <c r="N1209" s="222"/>
      <c r="O1209" s="222"/>
      <c r="P1209" s="222"/>
      <c r="Q1209" s="222"/>
      <c r="R1209" s="222"/>
      <c r="S1209" s="222"/>
      <c r="T1209" s="223"/>
      <c r="AT1209" s="224" t="s">
        <v>140</v>
      </c>
      <c r="AU1209" s="224" t="s">
        <v>90</v>
      </c>
      <c r="AV1209" s="14" t="s">
        <v>90</v>
      </c>
      <c r="AW1209" s="14" t="s">
        <v>36</v>
      </c>
      <c r="AX1209" s="14" t="s">
        <v>80</v>
      </c>
      <c r="AY1209" s="224" t="s">
        <v>129</v>
      </c>
    </row>
    <row r="1210" spans="1:65" s="13" customFormat="1" ht="11.25">
      <c r="B1210" s="204"/>
      <c r="C1210" s="205"/>
      <c r="D1210" s="199" t="s">
        <v>140</v>
      </c>
      <c r="E1210" s="206" t="s">
        <v>1</v>
      </c>
      <c r="F1210" s="207" t="s">
        <v>167</v>
      </c>
      <c r="G1210" s="205"/>
      <c r="H1210" s="206" t="s">
        <v>1</v>
      </c>
      <c r="I1210" s="208"/>
      <c r="J1210" s="205"/>
      <c r="K1210" s="205"/>
      <c r="L1210" s="209"/>
      <c r="M1210" s="210"/>
      <c r="N1210" s="211"/>
      <c r="O1210" s="211"/>
      <c r="P1210" s="211"/>
      <c r="Q1210" s="211"/>
      <c r="R1210" s="211"/>
      <c r="S1210" s="211"/>
      <c r="T1210" s="212"/>
      <c r="AT1210" s="213" t="s">
        <v>140</v>
      </c>
      <c r="AU1210" s="213" t="s">
        <v>90</v>
      </c>
      <c r="AV1210" s="13" t="s">
        <v>88</v>
      </c>
      <c r="AW1210" s="13" t="s">
        <v>36</v>
      </c>
      <c r="AX1210" s="13" t="s">
        <v>80</v>
      </c>
      <c r="AY1210" s="213" t="s">
        <v>129</v>
      </c>
    </row>
    <row r="1211" spans="1:65" s="14" customFormat="1" ht="11.25">
      <c r="B1211" s="214"/>
      <c r="C1211" s="215"/>
      <c r="D1211" s="199" t="s">
        <v>140</v>
      </c>
      <c r="E1211" s="216" t="s">
        <v>1</v>
      </c>
      <c r="F1211" s="217" t="s">
        <v>88</v>
      </c>
      <c r="G1211" s="215"/>
      <c r="H1211" s="218">
        <v>1</v>
      </c>
      <c r="I1211" s="219"/>
      <c r="J1211" s="215"/>
      <c r="K1211" s="215"/>
      <c r="L1211" s="220"/>
      <c r="M1211" s="221"/>
      <c r="N1211" s="222"/>
      <c r="O1211" s="222"/>
      <c r="P1211" s="222"/>
      <c r="Q1211" s="222"/>
      <c r="R1211" s="222"/>
      <c r="S1211" s="222"/>
      <c r="T1211" s="223"/>
      <c r="AT1211" s="224" t="s">
        <v>140</v>
      </c>
      <c r="AU1211" s="224" t="s">
        <v>90</v>
      </c>
      <c r="AV1211" s="14" t="s">
        <v>90</v>
      </c>
      <c r="AW1211" s="14" t="s">
        <v>36</v>
      </c>
      <c r="AX1211" s="14" t="s">
        <v>80</v>
      </c>
      <c r="AY1211" s="224" t="s">
        <v>129</v>
      </c>
    </row>
    <row r="1212" spans="1:65" s="13" customFormat="1" ht="11.25">
      <c r="B1212" s="204"/>
      <c r="C1212" s="205"/>
      <c r="D1212" s="199" t="s">
        <v>140</v>
      </c>
      <c r="E1212" s="206" t="s">
        <v>1</v>
      </c>
      <c r="F1212" s="207" t="s">
        <v>168</v>
      </c>
      <c r="G1212" s="205"/>
      <c r="H1212" s="206" t="s">
        <v>1</v>
      </c>
      <c r="I1212" s="208"/>
      <c r="J1212" s="205"/>
      <c r="K1212" s="205"/>
      <c r="L1212" s="209"/>
      <c r="M1212" s="210"/>
      <c r="N1212" s="211"/>
      <c r="O1212" s="211"/>
      <c r="P1212" s="211"/>
      <c r="Q1212" s="211"/>
      <c r="R1212" s="211"/>
      <c r="S1212" s="211"/>
      <c r="T1212" s="212"/>
      <c r="AT1212" s="213" t="s">
        <v>140</v>
      </c>
      <c r="AU1212" s="213" t="s">
        <v>90</v>
      </c>
      <c r="AV1212" s="13" t="s">
        <v>88</v>
      </c>
      <c r="AW1212" s="13" t="s">
        <v>36</v>
      </c>
      <c r="AX1212" s="13" t="s">
        <v>80</v>
      </c>
      <c r="AY1212" s="213" t="s">
        <v>129</v>
      </c>
    </row>
    <row r="1213" spans="1:65" s="14" customFormat="1" ht="11.25">
      <c r="B1213" s="214"/>
      <c r="C1213" s="215"/>
      <c r="D1213" s="199" t="s">
        <v>140</v>
      </c>
      <c r="E1213" s="216" t="s">
        <v>1</v>
      </c>
      <c r="F1213" s="217" t="s">
        <v>251</v>
      </c>
      <c r="G1213" s="215"/>
      <c r="H1213" s="218">
        <v>17</v>
      </c>
      <c r="I1213" s="219"/>
      <c r="J1213" s="215"/>
      <c r="K1213" s="215"/>
      <c r="L1213" s="220"/>
      <c r="M1213" s="221"/>
      <c r="N1213" s="222"/>
      <c r="O1213" s="222"/>
      <c r="P1213" s="222"/>
      <c r="Q1213" s="222"/>
      <c r="R1213" s="222"/>
      <c r="S1213" s="222"/>
      <c r="T1213" s="223"/>
      <c r="AT1213" s="224" t="s">
        <v>140</v>
      </c>
      <c r="AU1213" s="224" t="s">
        <v>90</v>
      </c>
      <c r="AV1213" s="14" t="s">
        <v>90</v>
      </c>
      <c r="AW1213" s="14" t="s">
        <v>36</v>
      </c>
      <c r="AX1213" s="14" t="s">
        <v>80</v>
      </c>
      <c r="AY1213" s="224" t="s">
        <v>129</v>
      </c>
    </row>
    <row r="1214" spans="1:65" s="15" customFormat="1" ht="11.25">
      <c r="B1214" s="225"/>
      <c r="C1214" s="226"/>
      <c r="D1214" s="199" t="s">
        <v>140</v>
      </c>
      <c r="E1214" s="227" t="s">
        <v>1</v>
      </c>
      <c r="F1214" s="228" t="s">
        <v>144</v>
      </c>
      <c r="G1214" s="226"/>
      <c r="H1214" s="229">
        <v>36</v>
      </c>
      <c r="I1214" s="230"/>
      <c r="J1214" s="226"/>
      <c r="K1214" s="226"/>
      <c r="L1214" s="231"/>
      <c r="M1214" s="232"/>
      <c r="N1214" s="233"/>
      <c r="O1214" s="233"/>
      <c r="P1214" s="233"/>
      <c r="Q1214" s="233"/>
      <c r="R1214" s="233"/>
      <c r="S1214" s="233"/>
      <c r="T1214" s="234"/>
      <c r="AT1214" s="235" t="s">
        <v>140</v>
      </c>
      <c r="AU1214" s="235" t="s">
        <v>90</v>
      </c>
      <c r="AV1214" s="15" t="s">
        <v>136</v>
      </c>
      <c r="AW1214" s="15" t="s">
        <v>4</v>
      </c>
      <c r="AX1214" s="15" t="s">
        <v>88</v>
      </c>
      <c r="AY1214" s="235" t="s">
        <v>129</v>
      </c>
    </row>
    <row r="1215" spans="1:65" s="2" customFormat="1" ht="16.5" customHeight="1">
      <c r="A1215" s="34"/>
      <c r="B1215" s="35"/>
      <c r="C1215" s="236" t="s">
        <v>872</v>
      </c>
      <c r="D1215" s="236" t="s">
        <v>332</v>
      </c>
      <c r="E1215" s="237" t="s">
        <v>873</v>
      </c>
      <c r="F1215" s="238" t="s">
        <v>874</v>
      </c>
      <c r="G1215" s="239" t="s">
        <v>238</v>
      </c>
      <c r="H1215" s="240">
        <v>36</v>
      </c>
      <c r="I1215" s="241"/>
      <c r="J1215" s="242">
        <f>ROUND(I1215*H1215,2)</f>
        <v>0</v>
      </c>
      <c r="K1215" s="238" t="s">
        <v>135</v>
      </c>
      <c r="L1215" s="243"/>
      <c r="M1215" s="244" t="s">
        <v>1</v>
      </c>
      <c r="N1215" s="245" t="s">
        <v>45</v>
      </c>
      <c r="O1215" s="71"/>
      <c r="P1215" s="195">
        <f>O1215*H1215</f>
        <v>0</v>
      </c>
      <c r="Q1215" s="195">
        <v>1E-4</v>
      </c>
      <c r="R1215" s="195">
        <f>Q1215*H1215</f>
        <v>3.6000000000000003E-3</v>
      </c>
      <c r="S1215" s="195">
        <v>0</v>
      </c>
      <c r="T1215" s="196">
        <f>S1215*H1215</f>
        <v>0</v>
      </c>
      <c r="U1215" s="34"/>
      <c r="V1215" s="34"/>
      <c r="W1215" s="34"/>
      <c r="X1215" s="34"/>
      <c r="Y1215" s="34"/>
      <c r="Z1215" s="34"/>
      <c r="AA1215" s="34"/>
      <c r="AB1215" s="34"/>
      <c r="AC1215" s="34"/>
      <c r="AD1215" s="34"/>
      <c r="AE1215" s="34"/>
      <c r="AR1215" s="197" t="s">
        <v>192</v>
      </c>
      <c r="AT1215" s="197" t="s">
        <v>332</v>
      </c>
      <c r="AU1215" s="197" t="s">
        <v>90</v>
      </c>
      <c r="AY1215" s="17" t="s">
        <v>129</v>
      </c>
      <c r="BE1215" s="198">
        <f>IF(N1215="základní",J1215,0)</f>
        <v>0</v>
      </c>
      <c r="BF1215" s="198">
        <f>IF(N1215="snížená",J1215,0)</f>
        <v>0</v>
      </c>
      <c r="BG1215" s="198">
        <f>IF(N1215="zákl. přenesená",J1215,0)</f>
        <v>0</v>
      </c>
      <c r="BH1215" s="198">
        <f>IF(N1215="sníž. přenesená",J1215,0)</f>
        <v>0</v>
      </c>
      <c r="BI1215" s="198">
        <f>IF(N1215="nulová",J1215,0)</f>
        <v>0</v>
      </c>
      <c r="BJ1215" s="17" t="s">
        <v>88</v>
      </c>
      <c r="BK1215" s="198">
        <f>ROUND(I1215*H1215,2)</f>
        <v>0</v>
      </c>
      <c r="BL1215" s="17" t="s">
        <v>136</v>
      </c>
      <c r="BM1215" s="197" t="s">
        <v>875</v>
      </c>
    </row>
    <row r="1216" spans="1:65" s="2" customFormat="1" ht="19.5">
      <c r="A1216" s="34"/>
      <c r="B1216" s="35"/>
      <c r="C1216" s="36"/>
      <c r="D1216" s="199" t="s">
        <v>138</v>
      </c>
      <c r="E1216" s="36"/>
      <c r="F1216" s="200" t="s">
        <v>876</v>
      </c>
      <c r="G1216" s="36"/>
      <c r="H1216" s="36"/>
      <c r="I1216" s="201"/>
      <c r="J1216" s="36"/>
      <c r="K1216" s="36"/>
      <c r="L1216" s="39"/>
      <c r="M1216" s="202"/>
      <c r="N1216" s="203"/>
      <c r="O1216" s="71"/>
      <c r="P1216" s="71"/>
      <c r="Q1216" s="71"/>
      <c r="R1216" s="71"/>
      <c r="S1216" s="71"/>
      <c r="T1216" s="72"/>
      <c r="U1216" s="34"/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T1216" s="17" t="s">
        <v>138</v>
      </c>
      <c r="AU1216" s="17" t="s">
        <v>90</v>
      </c>
    </row>
    <row r="1217" spans="1:65" s="13" customFormat="1" ht="11.25">
      <c r="B1217" s="204"/>
      <c r="C1217" s="205"/>
      <c r="D1217" s="199" t="s">
        <v>140</v>
      </c>
      <c r="E1217" s="206" t="s">
        <v>1</v>
      </c>
      <c r="F1217" s="207" t="s">
        <v>629</v>
      </c>
      <c r="G1217" s="205"/>
      <c r="H1217" s="206" t="s">
        <v>1</v>
      </c>
      <c r="I1217" s="208"/>
      <c r="J1217" s="205"/>
      <c r="K1217" s="205"/>
      <c r="L1217" s="209"/>
      <c r="M1217" s="210"/>
      <c r="N1217" s="211"/>
      <c r="O1217" s="211"/>
      <c r="P1217" s="211"/>
      <c r="Q1217" s="211"/>
      <c r="R1217" s="211"/>
      <c r="S1217" s="211"/>
      <c r="T1217" s="212"/>
      <c r="AT1217" s="213" t="s">
        <v>140</v>
      </c>
      <c r="AU1217" s="213" t="s">
        <v>90</v>
      </c>
      <c r="AV1217" s="13" t="s">
        <v>88</v>
      </c>
      <c r="AW1217" s="13" t="s">
        <v>36</v>
      </c>
      <c r="AX1217" s="13" t="s">
        <v>80</v>
      </c>
      <c r="AY1217" s="213" t="s">
        <v>129</v>
      </c>
    </row>
    <row r="1218" spans="1:65" s="13" customFormat="1" ht="11.25">
      <c r="B1218" s="204"/>
      <c r="C1218" s="205"/>
      <c r="D1218" s="199" t="s">
        <v>140</v>
      </c>
      <c r="E1218" s="206" t="s">
        <v>1</v>
      </c>
      <c r="F1218" s="207" t="s">
        <v>226</v>
      </c>
      <c r="G1218" s="205"/>
      <c r="H1218" s="206" t="s">
        <v>1</v>
      </c>
      <c r="I1218" s="208"/>
      <c r="J1218" s="205"/>
      <c r="K1218" s="205"/>
      <c r="L1218" s="209"/>
      <c r="M1218" s="210"/>
      <c r="N1218" s="211"/>
      <c r="O1218" s="211"/>
      <c r="P1218" s="211"/>
      <c r="Q1218" s="211"/>
      <c r="R1218" s="211"/>
      <c r="S1218" s="211"/>
      <c r="T1218" s="212"/>
      <c r="AT1218" s="213" t="s">
        <v>140</v>
      </c>
      <c r="AU1218" s="213" t="s">
        <v>90</v>
      </c>
      <c r="AV1218" s="13" t="s">
        <v>88</v>
      </c>
      <c r="AW1218" s="13" t="s">
        <v>36</v>
      </c>
      <c r="AX1218" s="13" t="s">
        <v>80</v>
      </c>
      <c r="AY1218" s="213" t="s">
        <v>129</v>
      </c>
    </row>
    <row r="1219" spans="1:65" s="14" customFormat="1" ht="11.25">
      <c r="B1219" s="214"/>
      <c r="C1219" s="215"/>
      <c r="D1219" s="199" t="s">
        <v>140</v>
      </c>
      <c r="E1219" s="216" t="s">
        <v>1</v>
      </c>
      <c r="F1219" s="217" t="s">
        <v>8</v>
      </c>
      <c r="G1219" s="215"/>
      <c r="H1219" s="218">
        <v>15</v>
      </c>
      <c r="I1219" s="219"/>
      <c r="J1219" s="215"/>
      <c r="K1219" s="215"/>
      <c r="L1219" s="220"/>
      <c r="M1219" s="221"/>
      <c r="N1219" s="222"/>
      <c r="O1219" s="222"/>
      <c r="P1219" s="222"/>
      <c r="Q1219" s="222"/>
      <c r="R1219" s="222"/>
      <c r="S1219" s="222"/>
      <c r="T1219" s="223"/>
      <c r="AT1219" s="224" t="s">
        <v>140</v>
      </c>
      <c r="AU1219" s="224" t="s">
        <v>90</v>
      </c>
      <c r="AV1219" s="14" t="s">
        <v>90</v>
      </c>
      <c r="AW1219" s="14" t="s">
        <v>36</v>
      </c>
      <c r="AX1219" s="14" t="s">
        <v>80</v>
      </c>
      <c r="AY1219" s="224" t="s">
        <v>129</v>
      </c>
    </row>
    <row r="1220" spans="1:65" s="13" customFormat="1" ht="11.25">
      <c r="B1220" s="204"/>
      <c r="C1220" s="205"/>
      <c r="D1220" s="199" t="s">
        <v>140</v>
      </c>
      <c r="E1220" s="206" t="s">
        <v>1</v>
      </c>
      <c r="F1220" s="207" t="s">
        <v>164</v>
      </c>
      <c r="G1220" s="205"/>
      <c r="H1220" s="206" t="s">
        <v>1</v>
      </c>
      <c r="I1220" s="208"/>
      <c r="J1220" s="205"/>
      <c r="K1220" s="205"/>
      <c r="L1220" s="209"/>
      <c r="M1220" s="210"/>
      <c r="N1220" s="211"/>
      <c r="O1220" s="211"/>
      <c r="P1220" s="211"/>
      <c r="Q1220" s="211"/>
      <c r="R1220" s="211"/>
      <c r="S1220" s="211"/>
      <c r="T1220" s="212"/>
      <c r="AT1220" s="213" t="s">
        <v>140</v>
      </c>
      <c r="AU1220" s="213" t="s">
        <v>90</v>
      </c>
      <c r="AV1220" s="13" t="s">
        <v>88</v>
      </c>
      <c r="AW1220" s="13" t="s">
        <v>36</v>
      </c>
      <c r="AX1220" s="13" t="s">
        <v>80</v>
      </c>
      <c r="AY1220" s="213" t="s">
        <v>129</v>
      </c>
    </row>
    <row r="1221" spans="1:65" s="14" customFormat="1" ht="11.25">
      <c r="B1221" s="214"/>
      <c r="C1221" s="215"/>
      <c r="D1221" s="199" t="s">
        <v>140</v>
      </c>
      <c r="E1221" s="216" t="s">
        <v>1</v>
      </c>
      <c r="F1221" s="217" t="s">
        <v>88</v>
      </c>
      <c r="G1221" s="215"/>
      <c r="H1221" s="218">
        <v>1</v>
      </c>
      <c r="I1221" s="219"/>
      <c r="J1221" s="215"/>
      <c r="K1221" s="215"/>
      <c r="L1221" s="220"/>
      <c r="M1221" s="221"/>
      <c r="N1221" s="222"/>
      <c r="O1221" s="222"/>
      <c r="P1221" s="222"/>
      <c r="Q1221" s="222"/>
      <c r="R1221" s="222"/>
      <c r="S1221" s="222"/>
      <c r="T1221" s="223"/>
      <c r="AT1221" s="224" t="s">
        <v>140</v>
      </c>
      <c r="AU1221" s="224" t="s">
        <v>90</v>
      </c>
      <c r="AV1221" s="14" t="s">
        <v>90</v>
      </c>
      <c r="AW1221" s="14" t="s">
        <v>36</v>
      </c>
      <c r="AX1221" s="14" t="s">
        <v>80</v>
      </c>
      <c r="AY1221" s="224" t="s">
        <v>129</v>
      </c>
    </row>
    <row r="1222" spans="1:65" s="13" customFormat="1" ht="11.25">
      <c r="B1222" s="204"/>
      <c r="C1222" s="205"/>
      <c r="D1222" s="199" t="s">
        <v>140</v>
      </c>
      <c r="E1222" s="206" t="s">
        <v>1</v>
      </c>
      <c r="F1222" s="207" t="s">
        <v>142</v>
      </c>
      <c r="G1222" s="205"/>
      <c r="H1222" s="206" t="s">
        <v>1</v>
      </c>
      <c r="I1222" s="208"/>
      <c r="J1222" s="205"/>
      <c r="K1222" s="205"/>
      <c r="L1222" s="209"/>
      <c r="M1222" s="210"/>
      <c r="N1222" s="211"/>
      <c r="O1222" s="211"/>
      <c r="P1222" s="211"/>
      <c r="Q1222" s="211"/>
      <c r="R1222" s="211"/>
      <c r="S1222" s="211"/>
      <c r="T1222" s="212"/>
      <c r="AT1222" s="213" t="s">
        <v>140</v>
      </c>
      <c r="AU1222" s="213" t="s">
        <v>90</v>
      </c>
      <c r="AV1222" s="13" t="s">
        <v>88</v>
      </c>
      <c r="AW1222" s="13" t="s">
        <v>36</v>
      </c>
      <c r="AX1222" s="13" t="s">
        <v>80</v>
      </c>
      <c r="AY1222" s="213" t="s">
        <v>129</v>
      </c>
    </row>
    <row r="1223" spans="1:65" s="14" customFormat="1" ht="11.25">
      <c r="B1223" s="214"/>
      <c r="C1223" s="215"/>
      <c r="D1223" s="199" t="s">
        <v>140</v>
      </c>
      <c r="E1223" s="216" t="s">
        <v>1</v>
      </c>
      <c r="F1223" s="217" t="s">
        <v>90</v>
      </c>
      <c r="G1223" s="215"/>
      <c r="H1223" s="218">
        <v>2</v>
      </c>
      <c r="I1223" s="219"/>
      <c r="J1223" s="215"/>
      <c r="K1223" s="215"/>
      <c r="L1223" s="220"/>
      <c r="M1223" s="221"/>
      <c r="N1223" s="222"/>
      <c r="O1223" s="222"/>
      <c r="P1223" s="222"/>
      <c r="Q1223" s="222"/>
      <c r="R1223" s="222"/>
      <c r="S1223" s="222"/>
      <c r="T1223" s="223"/>
      <c r="AT1223" s="224" t="s">
        <v>140</v>
      </c>
      <c r="AU1223" s="224" t="s">
        <v>90</v>
      </c>
      <c r="AV1223" s="14" t="s">
        <v>90</v>
      </c>
      <c r="AW1223" s="14" t="s">
        <v>36</v>
      </c>
      <c r="AX1223" s="14" t="s">
        <v>80</v>
      </c>
      <c r="AY1223" s="224" t="s">
        <v>129</v>
      </c>
    </row>
    <row r="1224" spans="1:65" s="13" customFormat="1" ht="11.25">
      <c r="B1224" s="204"/>
      <c r="C1224" s="205"/>
      <c r="D1224" s="199" t="s">
        <v>140</v>
      </c>
      <c r="E1224" s="206" t="s">
        <v>1</v>
      </c>
      <c r="F1224" s="207" t="s">
        <v>167</v>
      </c>
      <c r="G1224" s="205"/>
      <c r="H1224" s="206" t="s">
        <v>1</v>
      </c>
      <c r="I1224" s="208"/>
      <c r="J1224" s="205"/>
      <c r="K1224" s="205"/>
      <c r="L1224" s="209"/>
      <c r="M1224" s="210"/>
      <c r="N1224" s="211"/>
      <c r="O1224" s="211"/>
      <c r="P1224" s="211"/>
      <c r="Q1224" s="211"/>
      <c r="R1224" s="211"/>
      <c r="S1224" s="211"/>
      <c r="T1224" s="212"/>
      <c r="AT1224" s="213" t="s">
        <v>140</v>
      </c>
      <c r="AU1224" s="213" t="s">
        <v>90</v>
      </c>
      <c r="AV1224" s="13" t="s">
        <v>88</v>
      </c>
      <c r="AW1224" s="13" t="s">
        <v>36</v>
      </c>
      <c r="AX1224" s="13" t="s">
        <v>80</v>
      </c>
      <c r="AY1224" s="213" t="s">
        <v>129</v>
      </c>
    </row>
    <row r="1225" spans="1:65" s="14" customFormat="1" ht="11.25">
      <c r="B1225" s="214"/>
      <c r="C1225" s="215"/>
      <c r="D1225" s="199" t="s">
        <v>140</v>
      </c>
      <c r="E1225" s="216" t="s">
        <v>1</v>
      </c>
      <c r="F1225" s="217" t="s">
        <v>88</v>
      </c>
      <c r="G1225" s="215"/>
      <c r="H1225" s="218">
        <v>1</v>
      </c>
      <c r="I1225" s="219"/>
      <c r="J1225" s="215"/>
      <c r="K1225" s="215"/>
      <c r="L1225" s="220"/>
      <c r="M1225" s="221"/>
      <c r="N1225" s="222"/>
      <c r="O1225" s="222"/>
      <c r="P1225" s="222"/>
      <c r="Q1225" s="222"/>
      <c r="R1225" s="222"/>
      <c r="S1225" s="222"/>
      <c r="T1225" s="223"/>
      <c r="AT1225" s="224" t="s">
        <v>140</v>
      </c>
      <c r="AU1225" s="224" t="s">
        <v>90</v>
      </c>
      <c r="AV1225" s="14" t="s">
        <v>90</v>
      </c>
      <c r="AW1225" s="14" t="s">
        <v>36</v>
      </c>
      <c r="AX1225" s="14" t="s">
        <v>80</v>
      </c>
      <c r="AY1225" s="224" t="s">
        <v>129</v>
      </c>
    </row>
    <row r="1226" spans="1:65" s="13" customFormat="1" ht="11.25">
      <c r="B1226" s="204"/>
      <c r="C1226" s="205"/>
      <c r="D1226" s="199" t="s">
        <v>140</v>
      </c>
      <c r="E1226" s="206" t="s">
        <v>1</v>
      </c>
      <c r="F1226" s="207" t="s">
        <v>168</v>
      </c>
      <c r="G1226" s="205"/>
      <c r="H1226" s="206" t="s">
        <v>1</v>
      </c>
      <c r="I1226" s="208"/>
      <c r="J1226" s="205"/>
      <c r="K1226" s="205"/>
      <c r="L1226" s="209"/>
      <c r="M1226" s="210"/>
      <c r="N1226" s="211"/>
      <c r="O1226" s="211"/>
      <c r="P1226" s="211"/>
      <c r="Q1226" s="211"/>
      <c r="R1226" s="211"/>
      <c r="S1226" s="211"/>
      <c r="T1226" s="212"/>
      <c r="AT1226" s="213" t="s">
        <v>140</v>
      </c>
      <c r="AU1226" s="213" t="s">
        <v>90</v>
      </c>
      <c r="AV1226" s="13" t="s">
        <v>88</v>
      </c>
      <c r="AW1226" s="13" t="s">
        <v>36</v>
      </c>
      <c r="AX1226" s="13" t="s">
        <v>80</v>
      </c>
      <c r="AY1226" s="213" t="s">
        <v>129</v>
      </c>
    </row>
    <row r="1227" spans="1:65" s="14" customFormat="1" ht="11.25">
      <c r="B1227" s="214"/>
      <c r="C1227" s="215"/>
      <c r="D1227" s="199" t="s">
        <v>140</v>
      </c>
      <c r="E1227" s="216" t="s">
        <v>1</v>
      </c>
      <c r="F1227" s="217" t="s">
        <v>251</v>
      </c>
      <c r="G1227" s="215"/>
      <c r="H1227" s="218">
        <v>17</v>
      </c>
      <c r="I1227" s="219"/>
      <c r="J1227" s="215"/>
      <c r="K1227" s="215"/>
      <c r="L1227" s="220"/>
      <c r="M1227" s="221"/>
      <c r="N1227" s="222"/>
      <c r="O1227" s="222"/>
      <c r="P1227" s="222"/>
      <c r="Q1227" s="222"/>
      <c r="R1227" s="222"/>
      <c r="S1227" s="222"/>
      <c r="T1227" s="223"/>
      <c r="AT1227" s="224" t="s">
        <v>140</v>
      </c>
      <c r="AU1227" s="224" t="s">
        <v>90</v>
      </c>
      <c r="AV1227" s="14" t="s">
        <v>90</v>
      </c>
      <c r="AW1227" s="14" t="s">
        <v>36</v>
      </c>
      <c r="AX1227" s="14" t="s">
        <v>80</v>
      </c>
      <c r="AY1227" s="224" t="s">
        <v>129</v>
      </c>
    </row>
    <row r="1228" spans="1:65" s="15" customFormat="1" ht="11.25">
      <c r="B1228" s="225"/>
      <c r="C1228" s="226"/>
      <c r="D1228" s="199" t="s">
        <v>140</v>
      </c>
      <c r="E1228" s="227" t="s">
        <v>1</v>
      </c>
      <c r="F1228" s="228" t="s">
        <v>144</v>
      </c>
      <c r="G1228" s="226"/>
      <c r="H1228" s="229">
        <v>36</v>
      </c>
      <c r="I1228" s="230"/>
      <c r="J1228" s="226"/>
      <c r="K1228" s="226"/>
      <c r="L1228" s="231"/>
      <c r="M1228" s="232"/>
      <c r="N1228" s="233"/>
      <c r="O1228" s="233"/>
      <c r="P1228" s="233"/>
      <c r="Q1228" s="233"/>
      <c r="R1228" s="233"/>
      <c r="S1228" s="233"/>
      <c r="T1228" s="234"/>
      <c r="AT1228" s="235" t="s">
        <v>140</v>
      </c>
      <c r="AU1228" s="235" t="s">
        <v>90</v>
      </c>
      <c r="AV1228" s="15" t="s">
        <v>136</v>
      </c>
      <c r="AW1228" s="15" t="s">
        <v>4</v>
      </c>
      <c r="AX1228" s="15" t="s">
        <v>88</v>
      </c>
      <c r="AY1228" s="235" t="s">
        <v>129</v>
      </c>
    </row>
    <row r="1229" spans="1:65" s="2" customFormat="1" ht="21.75" customHeight="1">
      <c r="A1229" s="34"/>
      <c r="B1229" s="35"/>
      <c r="C1229" s="186" t="s">
        <v>877</v>
      </c>
      <c r="D1229" s="186" t="s">
        <v>131</v>
      </c>
      <c r="E1229" s="187" t="s">
        <v>878</v>
      </c>
      <c r="F1229" s="188" t="s">
        <v>879</v>
      </c>
      <c r="G1229" s="189" t="s">
        <v>195</v>
      </c>
      <c r="H1229" s="190">
        <v>478</v>
      </c>
      <c r="I1229" s="191"/>
      <c r="J1229" s="192">
        <f>ROUND(I1229*H1229,2)</f>
        <v>0</v>
      </c>
      <c r="K1229" s="188" t="s">
        <v>135</v>
      </c>
      <c r="L1229" s="39"/>
      <c r="M1229" s="193" t="s">
        <v>1</v>
      </c>
      <c r="N1229" s="194" t="s">
        <v>45</v>
      </c>
      <c r="O1229" s="71"/>
      <c r="P1229" s="195">
        <f>O1229*H1229</f>
        <v>0</v>
      </c>
      <c r="Q1229" s="195">
        <v>1.9000000000000001E-4</v>
      </c>
      <c r="R1229" s="195">
        <f>Q1229*H1229</f>
        <v>9.0820000000000012E-2</v>
      </c>
      <c r="S1229" s="195">
        <v>0</v>
      </c>
      <c r="T1229" s="196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197" t="s">
        <v>136</v>
      </c>
      <c r="AT1229" s="197" t="s">
        <v>131</v>
      </c>
      <c r="AU1229" s="197" t="s">
        <v>90</v>
      </c>
      <c r="AY1229" s="17" t="s">
        <v>129</v>
      </c>
      <c r="BE1229" s="198">
        <f>IF(N1229="základní",J1229,0)</f>
        <v>0</v>
      </c>
      <c r="BF1229" s="198">
        <f>IF(N1229="snížená",J1229,0)</f>
        <v>0</v>
      </c>
      <c r="BG1229" s="198">
        <f>IF(N1229="zákl. přenesená",J1229,0)</f>
        <v>0</v>
      </c>
      <c r="BH1229" s="198">
        <f>IF(N1229="sníž. přenesená",J1229,0)</f>
        <v>0</v>
      </c>
      <c r="BI1229" s="198">
        <f>IF(N1229="nulová",J1229,0)</f>
        <v>0</v>
      </c>
      <c r="BJ1229" s="17" t="s">
        <v>88</v>
      </c>
      <c r="BK1229" s="198">
        <f>ROUND(I1229*H1229,2)</f>
        <v>0</v>
      </c>
      <c r="BL1229" s="17" t="s">
        <v>136</v>
      </c>
      <c r="BM1229" s="197" t="s">
        <v>880</v>
      </c>
    </row>
    <row r="1230" spans="1:65" s="2" customFormat="1" ht="11.25">
      <c r="A1230" s="34"/>
      <c r="B1230" s="35"/>
      <c r="C1230" s="36"/>
      <c r="D1230" s="199" t="s">
        <v>138</v>
      </c>
      <c r="E1230" s="36"/>
      <c r="F1230" s="200" t="s">
        <v>881</v>
      </c>
      <c r="G1230" s="36"/>
      <c r="H1230" s="36"/>
      <c r="I1230" s="201"/>
      <c r="J1230" s="36"/>
      <c r="K1230" s="36"/>
      <c r="L1230" s="39"/>
      <c r="M1230" s="202"/>
      <c r="N1230" s="203"/>
      <c r="O1230" s="71"/>
      <c r="P1230" s="71"/>
      <c r="Q1230" s="71"/>
      <c r="R1230" s="71"/>
      <c r="S1230" s="71"/>
      <c r="T1230" s="72"/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T1230" s="17" t="s">
        <v>138</v>
      </c>
      <c r="AU1230" s="17" t="s">
        <v>90</v>
      </c>
    </row>
    <row r="1231" spans="1:65" s="13" customFormat="1" ht="11.25">
      <c r="B1231" s="204"/>
      <c r="C1231" s="205"/>
      <c r="D1231" s="199" t="s">
        <v>140</v>
      </c>
      <c r="E1231" s="206" t="s">
        <v>1</v>
      </c>
      <c r="F1231" s="207" t="s">
        <v>449</v>
      </c>
      <c r="G1231" s="205"/>
      <c r="H1231" s="206" t="s">
        <v>1</v>
      </c>
      <c r="I1231" s="208"/>
      <c r="J1231" s="205"/>
      <c r="K1231" s="205"/>
      <c r="L1231" s="209"/>
      <c r="M1231" s="210"/>
      <c r="N1231" s="211"/>
      <c r="O1231" s="211"/>
      <c r="P1231" s="211"/>
      <c r="Q1231" s="211"/>
      <c r="R1231" s="211"/>
      <c r="S1231" s="211"/>
      <c r="T1231" s="212"/>
      <c r="AT1231" s="213" t="s">
        <v>140</v>
      </c>
      <c r="AU1231" s="213" t="s">
        <v>90</v>
      </c>
      <c r="AV1231" s="13" t="s">
        <v>88</v>
      </c>
      <c r="AW1231" s="13" t="s">
        <v>36</v>
      </c>
      <c r="AX1231" s="13" t="s">
        <v>80</v>
      </c>
      <c r="AY1231" s="213" t="s">
        <v>129</v>
      </c>
    </row>
    <row r="1232" spans="1:65" s="13" customFormat="1" ht="11.25">
      <c r="B1232" s="204"/>
      <c r="C1232" s="205"/>
      <c r="D1232" s="199" t="s">
        <v>140</v>
      </c>
      <c r="E1232" s="206" t="s">
        <v>1</v>
      </c>
      <c r="F1232" s="207" t="s">
        <v>226</v>
      </c>
      <c r="G1232" s="205"/>
      <c r="H1232" s="206" t="s">
        <v>1</v>
      </c>
      <c r="I1232" s="208"/>
      <c r="J1232" s="205"/>
      <c r="K1232" s="205"/>
      <c r="L1232" s="209"/>
      <c r="M1232" s="210"/>
      <c r="N1232" s="211"/>
      <c r="O1232" s="211"/>
      <c r="P1232" s="211"/>
      <c r="Q1232" s="211"/>
      <c r="R1232" s="211"/>
      <c r="S1232" s="211"/>
      <c r="T1232" s="212"/>
      <c r="AT1232" s="213" t="s">
        <v>140</v>
      </c>
      <c r="AU1232" s="213" t="s">
        <v>90</v>
      </c>
      <c r="AV1232" s="13" t="s">
        <v>88</v>
      </c>
      <c r="AW1232" s="13" t="s">
        <v>36</v>
      </c>
      <c r="AX1232" s="13" t="s">
        <v>80</v>
      </c>
      <c r="AY1232" s="213" t="s">
        <v>129</v>
      </c>
    </row>
    <row r="1233" spans="1:65" s="14" customFormat="1" ht="11.25">
      <c r="B1233" s="214"/>
      <c r="C1233" s="215"/>
      <c r="D1233" s="199" t="s">
        <v>140</v>
      </c>
      <c r="E1233" s="216" t="s">
        <v>1</v>
      </c>
      <c r="F1233" s="217" t="s">
        <v>882</v>
      </c>
      <c r="G1233" s="215"/>
      <c r="H1233" s="218">
        <v>390</v>
      </c>
      <c r="I1233" s="219"/>
      <c r="J1233" s="215"/>
      <c r="K1233" s="215"/>
      <c r="L1233" s="220"/>
      <c r="M1233" s="221"/>
      <c r="N1233" s="222"/>
      <c r="O1233" s="222"/>
      <c r="P1233" s="222"/>
      <c r="Q1233" s="222"/>
      <c r="R1233" s="222"/>
      <c r="S1233" s="222"/>
      <c r="T1233" s="223"/>
      <c r="AT1233" s="224" t="s">
        <v>140</v>
      </c>
      <c r="AU1233" s="224" t="s">
        <v>90</v>
      </c>
      <c r="AV1233" s="14" t="s">
        <v>90</v>
      </c>
      <c r="AW1233" s="14" t="s">
        <v>36</v>
      </c>
      <c r="AX1233" s="14" t="s">
        <v>80</v>
      </c>
      <c r="AY1233" s="224" t="s">
        <v>129</v>
      </c>
    </row>
    <row r="1234" spans="1:65" s="13" customFormat="1" ht="11.25">
      <c r="B1234" s="204"/>
      <c r="C1234" s="205"/>
      <c r="D1234" s="199" t="s">
        <v>140</v>
      </c>
      <c r="E1234" s="206" t="s">
        <v>1</v>
      </c>
      <c r="F1234" s="207" t="s">
        <v>164</v>
      </c>
      <c r="G1234" s="205"/>
      <c r="H1234" s="206" t="s">
        <v>1</v>
      </c>
      <c r="I1234" s="208"/>
      <c r="J1234" s="205"/>
      <c r="K1234" s="205"/>
      <c r="L1234" s="209"/>
      <c r="M1234" s="210"/>
      <c r="N1234" s="211"/>
      <c r="O1234" s="211"/>
      <c r="P1234" s="211"/>
      <c r="Q1234" s="211"/>
      <c r="R1234" s="211"/>
      <c r="S1234" s="211"/>
      <c r="T1234" s="212"/>
      <c r="AT1234" s="213" t="s">
        <v>140</v>
      </c>
      <c r="AU1234" s="213" t="s">
        <v>90</v>
      </c>
      <c r="AV1234" s="13" t="s">
        <v>88</v>
      </c>
      <c r="AW1234" s="13" t="s">
        <v>36</v>
      </c>
      <c r="AX1234" s="13" t="s">
        <v>80</v>
      </c>
      <c r="AY1234" s="213" t="s">
        <v>129</v>
      </c>
    </row>
    <row r="1235" spans="1:65" s="14" customFormat="1" ht="11.25">
      <c r="B1235" s="214"/>
      <c r="C1235" s="215"/>
      <c r="D1235" s="199" t="s">
        <v>140</v>
      </c>
      <c r="E1235" s="216" t="s">
        <v>1</v>
      </c>
      <c r="F1235" s="217" t="s">
        <v>206</v>
      </c>
      <c r="G1235" s="215"/>
      <c r="H1235" s="218">
        <v>10</v>
      </c>
      <c r="I1235" s="219"/>
      <c r="J1235" s="215"/>
      <c r="K1235" s="215"/>
      <c r="L1235" s="220"/>
      <c r="M1235" s="221"/>
      <c r="N1235" s="222"/>
      <c r="O1235" s="222"/>
      <c r="P1235" s="222"/>
      <c r="Q1235" s="222"/>
      <c r="R1235" s="222"/>
      <c r="S1235" s="222"/>
      <c r="T1235" s="223"/>
      <c r="AT1235" s="224" t="s">
        <v>140</v>
      </c>
      <c r="AU1235" s="224" t="s">
        <v>90</v>
      </c>
      <c r="AV1235" s="14" t="s">
        <v>90</v>
      </c>
      <c r="AW1235" s="14" t="s">
        <v>36</v>
      </c>
      <c r="AX1235" s="14" t="s">
        <v>80</v>
      </c>
      <c r="AY1235" s="224" t="s">
        <v>129</v>
      </c>
    </row>
    <row r="1236" spans="1:65" s="13" customFormat="1" ht="11.25">
      <c r="B1236" s="204"/>
      <c r="C1236" s="205"/>
      <c r="D1236" s="199" t="s">
        <v>140</v>
      </c>
      <c r="E1236" s="206" t="s">
        <v>1</v>
      </c>
      <c r="F1236" s="207" t="s">
        <v>142</v>
      </c>
      <c r="G1236" s="205"/>
      <c r="H1236" s="206" t="s">
        <v>1</v>
      </c>
      <c r="I1236" s="208"/>
      <c r="J1236" s="205"/>
      <c r="K1236" s="205"/>
      <c r="L1236" s="209"/>
      <c r="M1236" s="210"/>
      <c r="N1236" s="211"/>
      <c r="O1236" s="211"/>
      <c r="P1236" s="211"/>
      <c r="Q1236" s="211"/>
      <c r="R1236" s="211"/>
      <c r="S1236" s="211"/>
      <c r="T1236" s="212"/>
      <c r="AT1236" s="213" t="s">
        <v>140</v>
      </c>
      <c r="AU1236" s="213" t="s">
        <v>90</v>
      </c>
      <c r="AV1236" s="13" t="s">
        <v>88</v>
      </c>
      <c r="AW1236" s="13" t="s">
        <v>36</v>
      </c>
      <c r="AX1236" s="13" t="s">
        <v>80</v>
      </c>
      <c r="AY1236" s="213" t="s">
        <v>129</v>
      </c>
    </row>
    <row r="1237" spans="1:65" s="14" customFormat="1" ht="11.25">
      <c r="B1237" s="214"/>
      <c r="C1237" s="215"/>
      <c r="D1237" s="199" t="s">
        <v>140</v>
      </c>
      <c r="E1237" s="216" t="s">
        <v>1</v>
      </c>
      <c r="F1237" s="217" t="s">
        <v>192</v>
      </c>
      <c r="G1237" s="215"/>
      <c r="H1237" s="218">
        <v>8</v>
      </c>
      <c r="I1237" s="219"/>
      <c r="J1237" s="215"/>
      <c r="K1237" s="215"/>
      <c r="L1237" s="220"/>
      <c r="M1237" s="221"/>
      <c r="N1237" s="222"/>
      <c r="O1237" s="222"/>
      <c r="P1237" s="222"/>
      <c r="Q1237" s="222"/>
      <c r="R1237" s="222"/>
      <c r="S1237" s="222"/>
      <c r="T1237" s="223"/>
      <c r="AT1237" s="224" t="s">
        <v>140</v>
      </c>
      <c r="AU1237" s="224" t="s">
        <v>90</v>
      </c>
      <c r="AV1237" s="14" t="s">
        <v>90</v>
      </c>
      <c r="AW1237" s="14" t="s">
        <v>36</v>
      </c>
      <c r="AX1237" s="14" t="s">
        <v>80</v>
      </c>
      <c r="AY1237" s="224" t="s">
        <v>129</v>
      </c>
    </row>
    <row r="1238" spans="1:65" s="13" customFormat="1" ht="11.25">
      <c r="B1238" s="204"/>
      <c r="C1238" s="205"/>
      <c r="D1238" s="199" t="s">
        <v>140</v>
      </c>
      <c r="E1238" s="206" t="s">
        <v>1</v>
      </c>
      <c r="F1238" s="207" t="s">
        <v>167</v>
      </c>
      <c r="G1238" s="205"/>
      <c r="H1238" s="206" t="s">
        <v>1</v>
      </c>
      <c r="I1238" s="208"/>
      <c r="J1238" s="205"/>
      <c r="K1238" s="205"/>
      <c r="L1238" s="209"/>
      <c r="M1238" s="210"/>
      <c r="N1238" s="211"/>
      <c r="O1238" s="211"/>
      <c r="P1238" s="211"/>
      <c r="Q1238" s="211"/>
      <c r="R1238" s="211"/>
      <c r="S1238" s="211"/>
      <c r="T1238" s="212"/>
      <c r="AT1238" s="213" t="s">
        <v>140</v>
      </c>
      <c r="AU1238" s="213" t="s">
        <v>90</v>
      </c>
      <c r="AV1238" s="13" t="s">
        <v>88</v>
      </c>
      <c r="AW1238" s="13" t="s">
        <v>36</v>
      </c>
      <c r="AX1238" s="13" t="s">
        <v>80</v>
      </c>
      <c r="AY1238" s="213" t="s">
        <v>129</v>
      </c>
    </row>
    <row r="1239" spans="1:65" s="14" customFormat="1" ht="11.25">
      <c r="B1239" s="214"/>
      <c r="C1239" s="215"/>
      <c r="D1239" s="199" t="s">
        <v>140</v>
      </c>
      <c r="E1239" s="216" t="s">
        <v>1</v>
      </c>
      <c r="F1239" s="217" t="s">
        <v>206</v>
      </c>
      <c r="G1239" s="215"/>
      <c r="H1239" s="218">
        <v>10</v>
      </c>
      <c r="I1239" s="219"/>
      <c r="J1239" s="215"/>
      <c r="K1239" s="215"/>
      <c r="L1239" s="220"/>
      <c r="M1239" s="221"/>
      <c r="N1239" s="222"/>
      <c r="O1239" s="222"/>
      <c r="P1239" s="222"/>
      <c r="Q1239" s="222"/>
      <c r="R1239" s="222"/>
      <c r="S1239" s="222"/>
      <c r="T1239" s="223"/>
      <c r="AT1239" s="224" t="s">
        <v>140</v>
      </c>
      <c r="AU1239" s="224" t="s">
        <v>90</v>
      </c>
      <c r="AV1239" s="14" t="s">
        <v>90</v>
      </c>
      <c r="AW1239" s="14" t="s">
        <v>36</v>
      </c>
      <c r="AX1239" s="14" t="s">
        <v>80</v>
      </c>
      <c r="AY1239" s="224" t="s">
        <v>129</v>
      </c>
    </row>
    <row r="1240" spans="1:65" s="13" customFormat="1" ht="11.25">
      <c r="B1240" s="204"/>
      <c r="C1240" s="205"/>
      <c r="D1240" s="199" t="s">
        <v>140</v>
      </c>
      <c r="E1240" s="206" t="s">
        <v>1</v>
      </c>
      <c r="F1240" s="207" t="s">
        <v>168</v>
      </c>
      <c r="G1240" s="205"/>
      <c r="H1240" s="206" t="s">
        <v>1</v>
      </c>
      <c r="I1240" s="208"/>
      <c r="J1240" s="205"/>
      <c r="K1240" s="205"/>
      <c r="L1240" s="209"/>
      <c r="M1240" s="210"/>
      <c r="N1240" s="211"/>
      <c r="O1240" s="211"/>
      <c r="P1240" s="211"/>
      <c r="Q1240" s="211"/>
      <c r="R1240" s="211"/>
      <c r="S1240" s="211"/>
      <c r="T1240" s="212"/>
      <c r="AT1240" s="213" t="s">
        <v>140</v>
      </c>
      <c r="AU1240" s="213" t="s">
        <v>90</v>
      </c>
      <c r="AV1240" s="13" t="s">
        <v>88</v>
      </c>
      <c r="AW1240" s="13" t="s">
        <v>36</v>
      </c>
      <c r="AX1240" s="13" t="s">
        <v>80</v>
      </c>
      <c r="AY1240" s="213" t="s">
        <v>129</v>
      </c>
    </row>
    <row r="1241" spans="1:65" s="14" customFormat="1" ht="11.25">
      <c r="B1241" s="214"/>
      <c r="C1241" s="215"/>
      <c r="D1241" s="199" t="s">
        <v>140</v>
      </c>
      <c r="E1241" s="216" t="s">
        <v>1</v>
      </c>
      <c r="F1241" s="217" t="s">
        <v>506</v>
      </c>
      <c r="G1241" s="215"/>
      <c r="H1241" s="218">
        <v>60</v>
      </c>
      <c r="I1241" s="219"/>
      <c r="J1241" s="215"/>
      <c r="K1241" s="215"/>
      <c r="L1241" s="220"/>
      <c r="M1241" s="221"/>
      <c r="N1241" s="222"/>
      <c r="O1241" s="222"/>
      <c r="P1241" s="222"/>
      <c r="Q1241" s="222"/>
      <c r="R1241" s="222"/>
      <c r="S1241" s="222"/>
      <c r="T1241" s="223"/>
      <c r="AT1241" s="224" t="s">
        <v>140</v>
      </c>
      <c r="AU1241" s="224" t="s">
        <v>90</v>
      </c>
      <c r="AV1241" s="14" t="s">
        <v>90</v>
      </c>
      <c r="AW1241" s="14" t="s">
        <v>36</v>
      </c>
      <c r="AX1241" s="14" t="s">
        <v>80</v>
      </c>
      <c r="AY1241" s="224" t="s">
        <v>129</v>
      </c>
    </row>
    <row r="1242" spans="1:65" s="15" customFormat="1" ht="11.25">
      <c r="B1242" s="225"/>
      <c r="C1242" s="226"/>
      <c r="D1242" s="199" t="s">
        <v>140</v>
      </c>
      <c r="E1242" s="227" t="s">
        <v>1</v>
      </c>
      <c r="F1242" s="228" t="s">
        <v>144</v>
      </c>
      <c r="G1242" s="226"/>
      <c r="H1242" s="229">
        <v>478</v>
      </c>
      <c r="I1242" s="230"/>
      <c r="J1242" s="226"/>
      <c r="K1242" s="226"/>
      <c r="L1242" s="231"/>
      <c r="M1242" s="232"/>
      <c r="N1242" s="233"/>
      <c r="O1242" s="233"/>
      <c r="P1242" s="233"/>
      <c r="Q1242" s="233"/>
      <c r="R1242" s="233"/>
      <c r="S1242" s="233"/>
      <c r="T1242" s="234"/>
      <c r="AT1242" s="235" t="s">
        <v>140</v>
      </c>
      <c r="AU1242" s="235" t="s">
        <v>90</v>
      </c>
      <c r="AV1242" s="15" t="s">
        <v>136</v>
      </c>
      <c r="AW1242" s="15" t="s">
        <v>36</v>
      </c>
      <c r="AX1242" s="15" t="s">
        <v>88</v>
      </c>
      <c r="AY1242" s="235" t="s">
        <v>129</v>
      </c>
    </row>
    <row r="1243" spans="1:65" s="2" customFormat="1" ht="21.75" customHeight="1">
      <c r="A1243" s="34"/>
      <c r="B1243" s="35"/>
      <c r="C1243" s="186" t="s">
        <v>883</v>
      </c>
      <c r="D1243" s="186" t="s">
        <v>131</v>
      </c>
      <c r="E1243" s="187" t="s">
        <v>884</v>
      </c>
      <c r="F1243" s="188" t="s">
        <v>885</v>
      </c>
      <c r="G1243" s="189" t="s">
        <v>195</v>
      </c>
      <c r="H1243" s="190">
        <v>418</v>
      </c>
      <c r="I1243" s="191"/>
      <c r="J1243" s="192">
        <f>ROUND(I1243*H1243,2)</f>
        <v>0</v>
      </c>
      <c r="K1243" s="188" t="s">
        <v>135</v>
      </c>
      <c r="L1243" s="39"/>
      <c r="M1243" s="193" t="s">
        <v>1</v>
      </c>
      <c r="N1243" s="194" t="s">
        <v>45</v>
      </c>
      <c r="O1243" s="71"/>
      <c r="P1243" s="195">
        <f>O1243*H1243</f>
        <v>0</v>
      </c>
      <c r="Q1243" s="195">
        <v>9.0000000000000006E-5</v>
      </c>
      <c r="R1243" s="195">
        <f>Q1243*H1243</f>
        <v>3.7620000000000001E-2</v>
      </c>
      <c r="S1243" s="195">
        <v>0</v>
      </c>
      <c r="T1243" s="196">
        <f>S1243*H1243</f>
        <v>0</v>
      </c>
      <c r="U1243" s="34"/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R1243" s="197" t="s">
        <v>136</v>
      </c>
      <c r="AT1243" s="197" t="s">
        <v>131</v>
      </c>
      <c r="AU1243" s="197" t="s">
        <v>90</v>
      </c>
      <c r="AY1243" s="17" t="s">
        <v>129</v>
      </c>
      <c r="BE1243" s="198">
        <f>IF(N1243="základní",J1243,0)</f>
        <v>0</v>
      </c>
      <c r="BF1243" s="198">
        <f>IF(N1243="snížená",J1243,0)</f>
        <v>0</v>
      </c>
      <c r="BG1243" s="198">
        <f>IF(N1243="zákl. přenesená",J1243,0)</f>
        <v>0</v>
      </c>
      <c r="BH1243" s="198">
        <f>IF(N1243="sníž. přenesená",J1243,0)</f>
        <v>0</v>
      </c>
      <c r="BI1243" s="198">
        <f>IF(N1243="nulová",J1243,0)</f>
        <v>0</v>
      </c>
      <c r="BJ1243" s="17" t="s">
        <v>88</v>
      </c>
      <c r="BK1243" s="198">
        <f>ROUND(I1243*H1243,2)</f>
        <v>0</v>
      </c>
      <c r="BL1243" s="17" t="s">
        <v>136</v>
      </c>
      <c r="BM1243" s="197" t="s">
        <v>886</v>
      </c>
    </row>
    <row r="1244" spans="1:65" s="2" customFormat="1" ht="11.25">
      <c r="A1244" s="34"/>
      <c r="B1244" s="35"/>
      <c r="C1244" s="36"/>
      <c r="D1244" s="199" t="s">
        <v>138</v>
      </c>
      <c r="E1244" s="36"/>
      <c r="F1244" s="200" t="s">
        <v>887</v>
      </c>
      <c r="G1244" s="36"/>
      <c r="H1244" s="36"/>
      <c r="I1244" s="201"/>
      <c r="J1244" s="36"/>
      <c r="K1244" s="36"/>
      <c r="L1244" s="39"/>
      <c r="M1244" s="202"/>
      <c r="N1244" s="203"/>
      <c r="O1244" s="71"/>
      <c r="P1244" s="71"/>
      <c r="Q1244" s="71"/>
      <c r="R1244" s="71"/>
      <c r="S1244" s="71"/>
      <c r="T1244" s="72"/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T1244" s="17" t="s">
        <v>138</v>
      </c>
      <c r="AU1244" s="17" t="s">
        <v>90</v>
      </c>
    </row>
    <row r="1245" spans="1:65" s="13" customFormat="1" ht="11.25">
      <c r="B1245" s="204"/>
      <c r="C1245" s="205"/>
      <c r="D1245" s="199" t="s">
        <v>140</v>
      </c>
      <c r="E1245" s="206" t="s">
        <v>1</v>
      </c>
      <c r="F1245" s="207" t="s">
        <v>449</v>
      </c>
      <c r="G1245" s="205"/>
      <c r="H1245" s="206" t="s">
        <v>1</v>
      </c>
      <c r="I1245" s="208"/>
      <c r="J1245" s="205"/>
      <c r="K1245" s="205"/>
      <c r="L1245" s="209"/>
      <c r="M1245" s="210"/>
      <c r="N1245" s="211"/>
      <c r="O1245" s="211"/>
      <c r="P1245" s="211"/>
      <c r="Q1245" s="211"/>
      <c r="R1245" s="211"/>
      <c r="S1245" s="211"/>
      <c r="T1245" s="212"/>
      <c r="AT1245" s="213" t="s">
        <v>140</v>
      </c>
      <c r="AU1245" s="213" t="s">
        <v>90</v>
      </c>
      <c r="AV1245" s="13" t="s">
        <v>88</v>
      </c>
      <c r="AW1245" s="13" t="s">
        <v>36</v>
      </c>
      <c r="AX1245" s="13" t="s">
        <v>80</v>
      </c>
      <c r="AY1245" s="213" t="s">
        <v>129</v>
      </c>
    </row>
    <row r="1246" spans="1:65" s="13" customFormat="1" ht="11.25">
      <c r="B1246" s="204"/>
      <c r="C1246" s="205"/>
      <c r="D1246" s="199" t="s">
        <v>140</v>
      </c>
      <c r="E1246" s="206" t="s">
        <v>1</v>
      </c>
      <c r="F1246" s="207" t="s">
        <v>226</v>
      </c>
      <c r="G1246" s="205"/>
      <c r="H1246" s="206" t="s">
        <v>1</v>
      </c>
      <c r="I1246" s="208"/>
      <c r="J1246" s="205"/>
      <c r="K1246" s="205"/>
      <c r="L1246" s="209"/>
      <c r="M1246" s="210"/>
      <c r="N1246" s="211"/>
      <c r="O1246" s="211"/>
      <c r="P1246" s="211"/>
      <c r="Q1246" s="211"/>
      <c r="R1246" s="211"/>
      <c r="S1246" s="211"/>
      <c r="T1246" s="212"/>
      <c r="AT1246" s="213" t="s">
        <v>140</v>
      </c>
      <c r="AU1246" s="213" t="s">
        <v>90</v>
      </c>
      <c r="AV1246" s="13" t="s">
        <v>88</v>
      </c>
      <c r="AW1246" s="13" t="s">
        <v>36</v>
      </c>
      <c r="AX1246" s="13" t="s">
        <v>80</v>
      </c>
      <c r="AY1246" s="213" t="s">
        <v>129</v>
      </c>
    </row>
    <row r="1247" spans="1:65" s="14" customFormat="1" ht="11.25">
      <c r="B1247" s="214"/>
      <c r="C1247" s="215"/>
      <c r="D1247" s="199" t="s">
        <v>140</v>
      </c>
      <c r="E1247" s="216" t="s">
        <v>1</v>
      </c>
      <c r="F1247" s="217" t="s">
        <v>888</v>
      </c>
      <c r="G1247" s="215"/>
      <c r="H1247" s="218">
        <v>364</v>
      </c>
      <c r="I1247" s="219"/>
      <c r="J1247" s="215"/>
      <c r="K1247" s="215"/>
      <c r="L1247" s="220"/>
      <c r="M1247" s="221"/>
      <c r="N1247" s="222"/>
      <c r="O1247" s="222"/>
      <c r="P1247" s="222"/>
      <c r="Q1247" s="222"/>
      <c r="R1247" s="222"/>
      <c r="S1247" s="222"/>
      <c r="T1247" s="223"/>
      <c r="AT1247" s="224" t="s">
        <v>140</v>
      </c>
      <c r="AU1247" s="224" t="s">
        <v>90</v>
      </c>
      <c r="AV1247" s="14" t="s">
        <v>90</v>
      </c>
      <c r="AW1247" s="14" t="s">
        <v>36</v>
      </c>
      <c r="AX1247" s="14" t="s">
        <v>80</v>
      </c>
      <c r="AY1247" s="224" t="s">
        <v>129</v>
      </c>
    </row>
    <row r="1248" spans="1:65" s="13" customFormat="1" ht="11.25">
      <c r="B1248" s="204"/>
      <c r="C1248" s="205"/>
      <c r="D1248" s="199" t="s">
        <v>140</v>
      </c>
      <c r="E1248" s="206" t="s">
        <v>1</v>
      </c>
      <c r="F1248" s="207" t="s">
        <v>164</v>
      </c>
      <c r="G1248" s="205"/>
      <c r="H1248" s="206" t="s">
        <v>1</v>
      </c>
      <c r="I1248" s="208"/>
      <c r="J1248" s="205"/>
      <c r="K1248" s="205"/>
      <c r="L1248" s="209"/>
      <c r="M1248" s="210"/>
      <c r="N1248" s="211"/>
      <c r="O1248" s="211"/>
      <c r="P1248" s="211"/>
      <c r="Q1248" s="211"/>
      <c r="R1248" s="211"/>
      <c r="S1248" s="211"/>
      <c r="T1248" s="212"/>
      <c r="AT1248" s="213" t="s">
        <v>140</v>
      </c>
      <c r="AU1248" s="213" t="s">
        <v>90</v>
      </c>
      <c r="AV1248" s="13" t="s">
        <v>88</v>
      </c>
      <c r="AW1248" s="13" t="s">
        <v>36</v>
      </c>
      <c r="AX1248" s="13" t="s">
        <v>80</v>
      </c>
      <c r="AY1248" s="213" t="s">
        <v>129</v>
      </c>
    </row>
    <row r="1249" spans="1:65" s="14" customFormat="1" ht="11.25">
      <c r="B1249" s="214"/>
      <c r="C1249" s="215"/>
      <c r="D1249" s="199" t="s">
        <v>140</v>
      </c>
      <c r="E1249" s="216" t="s">
        <v>1</v>
      </c>
      <c r="F1249" s="217" t="s">
        <v>192</v>
      </c>
      <c r="G1249" s="215"/>
      <c r="H1249" s="218">
        <v>8</v>
      </c>
      <c r="I1249" s="219"/>
      <c r="J1249" s="215"/>
      <c r="K1249" s="215"/>
      <c r="L1249" s="220"/>
      <c r="M1249" s="221"/>
      <c r="N1249" s="222"/>
      <c r="O1249" s="222"/>
      <c r="P1249" s="222"/>
      <c r="Q1249" s="222"/>
      <c r="R1249" s="222"/>
      <c r="S1249" s="222"/>
      <c r="T1249" s="223"/>
      <c r="AT1249" s="224" t="s">
        <v>140</v>
      </c>
      <c r="AU1249" s="224" t="s">
        <v>90</v>
      </c>
      <c r="AV1249" s="14" t="s">
        <v>90</v>
      </c>
      <c r="AW1249" s="14" t="s">
        <v>36</v>
      </c>
      <c r="AX1249" s="14" t="s">
        <v>80</v>
      </c>
      <c r="AY1249" s="224" t="s">
        <v>129</v>
      </c>
    </row>
    <row r="1250" spans="1:65" s="13" customFormat="1" ht="11.25">
      <c r="B1250" s="204"/>
      <c r="C1250" s="205"/>
      <c r="D1250" s="199" t="s">
        <v>140</v>
      </c>
      <c r="E1250" s="206" t="s">
        <v>1</v>
      </c>
      <c r="F1250" s="207" t="s">
        <v>142</v>
      </c>
      <c r="G1250" s="205"/>
      <c r="H1250" s="206" t="s">
        <v>1</v>
      </c>
      <c r="I1250" s="208"/>
      <c r="J1250" s="205"/>
      <c r="K1250" s="205"/>
      <c r="L1250" s="209"/>
      <c r="M1250" s="210"/>
      <c r="N1250" s="211"/>
      <c r="O1250" s="211"/>
      <c r="P1250" s="211"/>
      <c r="Q1250" s="211"/>
      <c r="R1250" s="211"/>
      <c r="S1250" s="211"/>
      <c r="T1250" s="212"/>
      <c r="AT1250" s="213" t="s">
        <v>140</v>
      </c>
      <c r="AU1250" s="213" t="s">
        <v>90</v>
      </c>
      <c r="AV1250" s="13" t="s">
        <v>88</v>
      </c>
      <c r="AW1250" s="13" t="s">
        <v>36</v>
      </c>
      <c r="AX1250" s="13" t="s">
        <v>80</v>
      </c>
      <c r="AY1250" s="213" t="s">
        <v>129</v>
      </c>
    </row>
    <row r="1251" spans="1:65" s="14" customFormat="1" ht="11.25">
      <c r="B1251" s="214"/>
      <c r="C1251" s="215"/>
      <c r="D1251" s="199" t="s">
        <v>140</v>
      </c>
      <c r="E1251" s="216" t="s">
        <v>1</v>
      </c>
      <c r="F1251" s="217" t="s">
        <v>136</v>
      </c>
      <c r="G1251" s="215"/>
      <c r="H1251" s="218">
        <v>4</v>
      </c>
      <c r="I1251" s="219"/>
      <c r="J1251" s="215"/>
      <c r="K1251" s="215"/>
      <c r="L1251" s="220"/>
      <c r="M1251" s="221"/>
      <c r="N1251" s="222"/>
      <c r="O1251" s="222"/>
      <c r="P1251" s="222"/>
      <c r="Q1251" s="222"/>
      <c r="R1251" s="222"/>
      <c r="S1251" s="222"/>
      <c r="T1251" s="223"/>
      <c r="AT1251" s="224" t="s">
        <v>140</v>
      </c>
      <c r="AU1251" s="224" t="s">
        <v>90</v>
      </c>
      <c r="AV1251" s="14" t="s">
        <v>90</v>
      </c>
      <c r="AW1251" s="14" t="s">
        <v>36</v>
      </c>
      <c r="AX1251" s="14" t="s">
        <v>80</v>
      </c>
      <c r="AY1251" s="224" t="s">
        <v>129</v>
      </c>
    </row>
    <row r="1252" spans="1:65" s="13" customFormat="1" ht="11.25">
      <c r="B1252" s="204"/>
      <c r="C1252" s="205"/>
      <c r="D1252" s="199" t="s">
        <v>140</v>
      </c>
      <c r="E1252" s="206" t="s">
        <v>1</v>
      </c>
      <c r="F1252" s="207" t="s">
        <v>167</v>
      </c>
      <c r="G1252" s="205"/>
      <c r="H1252" s="206" t="s">
        <v>1</v>
      </c>
      <c r="I1252" s="208"/>
      <c r="J1252" s="205"/>
      <c r="K1252" s="205"/>
      <c r="L1252" s="209"/>
      <c r="M1252" s="210"/>
      <c r="N1252" s="211"/>
      <c r="O1252" s="211"/>
      <c r="P1252" s="211"/>
      <c r="Q1252" s="211"/>
      <c r="R1252" s="211"/>
      <c r="S1252" s="211"/>
      <c r="T1252" s="212"/>
      <c r="AT1252" s="213" t="s">
        <v>140</v>
      </c>
      <c r="AU1252" s="213" t="s">
        <v>90</v>
      </c>
      <c r="AV1252" s="13" t="s">
        <v>88</v>
      </c>
      <c r="AW1252" s="13" t="s">
        <v>36</v>
      </c>
      <c r="AX1252" s="13" t="s">
        <v>80</v>
      </c>
      <c r="AY1252" s="213" t="s">
        <v>129</v>
      </c>
    </row>
    <row r="1253" spans="1:65" s="14" customFormat="1" ht="11.25">
      <c r="B1253" s="214"/>
      <c r="C1253" s="215"/>
      <c r="D1253" s="199" t="s">
        <v>140</v>
      </c>
      <c r="E1253" s="216" t="s">
        <v>1</v>
      </c>
      <c r="F1253" s="217" t="s">
        <v>192</v>
      </c>
      <c r="G1253" s="215"/>
      <c r="H1253" s="218">
        <v>8</v>
      </c>
      <c r="I1253" s="219"/>
      <c r="J1253" s="215"/>
      <c r="K1253" s="215"/>
      <c r="L1253" s="220"/>
      <c r="M1253" s="221"/>
      <c r="N1253" s="222"/>
      <c r="O1253" s="222"/>
      <c r="P1253" s="222"/>
      <c r="Q1253" s="222"/>
      <c r="R1253" s="222"/>
      <c r="S1253" s="222"/>
      <c r="T1253" s="223"/>
      <c r="AT1253" s="224" t="s">
        <v>140</v>
      </c>
      <c r="AU1253" s="224" t="s">
        <v>90</v>
      </c>
      <c r="AV1253" s="14" t="s">
        <v>90</v>
      </c>
      <c r="AW1253" s="14" t="s">
        <v>36</v>
      </c>
      <c r="AX1253" s="14" t="s">
        <v>80</v>
      </c>
      <c r="AY1253" s="224" t="s">
        <v>129</v>
      </c>
    </row>
    <row r="1254" spans="1:65" s="13" customFormat="1" ht="11.25">
      <c r="B1254" s="204"/>
      <c r="C1254" s="205"/>
      <c r="D1254" s="199" t="s">
        <v>140</v>
      </c>
      <c r="E1254" s="206" t="s">
        <v>1</v>
      </c>
      <c r="F1254" s="207" t="s">
        <v>168</v>
      </c>
      <c r="G1254" s="205"/>
      <c r="H1254" s="206" t="s">
        <v>1</v>
      </c>
      <c r="I1254" s="208"/>
      <c r="J1254" s="205"/>
      <c r="K1254" s="205"/>
      <c r="L1254" s="209"/>
      <c r="M1254" s="210"/>
      <c r="N1254" s="211"/>
      <c r="O1254" s="211"/>
      <c r="P1254" s="211"/>
      <c r="Q1254" s="211"/>
      <c r="R1254" s="211"/>
      <c r="S1254" s="211"/>
      <c r="T1254" s="212"/>
      <c r="AT1254" s="213" t="s">
        <v>140</v>
      </c>
      <c r="AU1254" s="213" t="s">
        <v>90</v>
      </c>
      <c r="AV1254" s="13" t="s">
        <v>88</v>
      </c>
      <c r="AW1254" s="13" t="s">
        <v>36</v>
      </c>
      <c r="AX1254" s="13" t="s">
        <v>80</v>
      </c>
      <c r="AY1254" s="213" t="s">
        <v>129</v>
      </c>
    </row>
    <row r="1255" spans="1:65" s="14" customFormat="1" ht="11.25">
      <c r="B1255" s="214"/>
      <c r="C1255" s="215"/>
      <c r="D1255" s="199" t="s">
        <v>140</v>
      </c>
      <c r="E1255" s="216" t="s">
        <v>1</v>
      </c>
      <c r="F1255" s="217" t="s">
        <v>366</v>
      </c>
      <c r="G1255" s="215"/>
      <c r="H1255" s="218">
        <v>34</v>
      </c>
      <c r="I1255" s="219"/>
      <c r="J1255" s="215"/>
      <c r="K1255" s="215"/>
      <c r="L1255" s="220"/>
      <c r="M1255" s="221"/>
      <c r="N1255" s="222"/>
      <c r="O1255" s="222"/>
      <c r="P1255" s="222"/>
      <c r="Q1255" s="222"/>
      <c r="R1255" s="222"/>
      <c r="S1255" s="222"/>
      <c r="T1255" s="223"/>
      <c r="AT1255" s="224" t="s">
        <v>140</v>
      </c>
      <c r="AU1255" s="224" t="s">
        <v>90</v>
      </c>
      <c r="AV1255" s="14" t="s">
        <v>90</v>
      </c>
      <c r="AW1255" s="14" t="s">
        <v>36</v>
      </c>
      <c r="AX1255" s="14" t="s">
        <v>80</v>
      </c>
      <c r="AY1255" s="224" t="s">
        <v>129</v>
      </c>
    </row>
    <row r="1256" spans="1:65" s="15" customFormat="1" ht="11.25">
      <c r="B1256" s="225"/>
      <c r="C1256" s="226"/>
      <c r="D1256" s="199" t="s">
        <v>140</v>
      </c>
      <c r="E1256" s="227" t="s">
        <v>1</v>
      </c>
      <c r="F1256" s="228" t="s">
        <v>144</v>
      </c>
      <c r="G1256" s="226"/>
      <c r="H1256" s="229">
        <v>418</v>
      </c>
      <c r="I1256" s="230"/>
      <c r="J1256" s="226"/>
      <c r="K1256" s="226"/>
      <c r="L1256" s="231"/>
      <c r="M1256" s="232"/>
      <c r="N1256" s="233"/>
      <c r="O1256" s="233"/>
      <c r="P1256" s="233"/>
      <c r="Q1256" s="233"/>
      <c r="R1256" s="233"/>
      <c r="S1256" s="233"/>
      <c r="T1256" s="234"/>
      <c r="AT1256" s="235" t="s">
        <v>140</v>
      </c>
      <c r="AU1256" s="235" t="s">
        <v>90</v>
      </c>
      <c r="AV1256" s="15" t="s">
        <v>136</v>
      </c>
      <c r="AW1256" s="15" t="s">
        <v>36</v>
      </c>
      <c r="AX1256" s="15" t="s">
        <v>88</v>
      </c>
      <c r="AY1256" s="235" t="s">
        <v>129</v>
      </c>
    </row>
    <row r="1257" spans="1:65" s="2" customFormat="1" ht="21.75" customHeight="1">
      <c r="A1257" s="34"/>
      <c r="B1257" s="35"/>
      <c r="C1257" s="236" t="s">
        <v>889</v>
      </c>
      <c r="D1257" s="236" t="s">
        <v>332</v>
      </c>
      <c r="E1257" s="237" t="s">
        <v>890</v>
      </c>
      <c r="F1257" s="238" t="s">
        <v>891</v>
      </c>
      <c r="G1257" s="239" t="s">
        <v>892</v>
      </c>
      <c r="H1257" s="240">
        <v>1</v>
      </c>
      <c r="I1257" s="241"/>
      <c r="J1257" s="242">
        <f>ROUND(I1257*H1257,2)</f>
        <v>0</v>
      </c>
      <c r="K1257" s="238" t="s">
        <v>1</v>
      </c>
      <c r="L1257" s="243"/>
      <c r="M1257" s="244" t="s">
        <v>1</v>
      </c>
      <c r="N1257" s="245" t="s">
        <v>45</v>
      </c>
      <c r="O1257" s="71"/>
      <c r="P1257" s="195">
        <f>O1257*H1257</f>
        <v>0</v>
      </c>
      <c r="Q1257" s="195">
        <v>0.02</v>
      </c>
      <c r="R1257" s="195">
        <f>Q1257*H1257</f>
        <v>0.02</v>
      </c>
      <c r="S1257" s="195">
        <v>0</v>
      </c>
      <c r="T1257" s="196">
        <f>S1257*H1257</f>
        <v>0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197" t="s">
        <v>192</v>
      </c>
      <c r="AT1257" s="197" t="s">
        <v>332</v>
      </c>
      <c r="AU1257" s="197" t="s">
        <v>90</v>
      </c>
      <c r="AY1257" s="17" t="s">
        <v>129</v>
      </c>
      <c r="BE1257" s="198">
        <f>IF(N1257="základní",J1257,0)</f>
        <v>0</v>
      </c>
      <c r="BF1257" s="198">
        <f>IF(N1257="snížená",J1257,0)</f>
        <v>0</v>
      </c>
      <c r="BG1257" s="198">
        <f>IF(N1257="zákl. přenesená",J1257,0)</f>
        <v>0</v>
      </c>
      <c r="BH1257" s="198">
        <f>IF(N1257="sníž. přenesená",J1257,0)</f>
        <v>0</v>
      </c>
      <c r="BI1257" s="198">
        <f>IF(N1257="nulová",J1257,0)</f>
        <v>0</v>
      </c>
      <c r="BJ1257" s="17" t="s">
        <v>88</v>
      </c>
      <c r="BK1257" s="198">
        <f>ROUND(I1257*H1257,2)</f>
        <v>0</v>
      </c>
      <c r="BL1257" s="17" t="s">
        <v>136</v>
      </c>
      <c r="BM1257" s="197" t="s">
        <v>893</v>
      </c>
    </row>
    <row r="1258" spans="1:65" s="2" customFormat="1" ht="11.25">
      <c r="A1258" s="34"/>
      <c r="B1258" s="35"/>
      <c r="C1258" s="36"/>
      <c r="D1258" s="199" t="s">
        <v>138</v>
      </c>
      <c r="E1258" s="36"/>
      <c r="F1258" s="200" t="s">
        <v>891</v>
      </c>
      <c r="G1258" s="36"/>
      <c r="H1258" s="36"/>
      <c r="I1258" s="201"/>
      <c r="J1258" s="36"/>
      <c r="K1258" s="36"/>
      <c r="L1258" s="39"/>
      <c r="M1258" s="202"/>
      <c r="N1258" s="203"/>
      <c r="O1258" s="71"/>
      <c r="P1258" s="71"/>
      <c r="Q1258" s="71"/>
      <c r="R1258" s="71"/>
      <c r="S1258" s="71"/>
      <c r="T1258" s="72"/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T1258" s="17" t="s">
        <v>138</v>
      </c>
      <c r="AU1258" s="17" t="s">
        <v>90</v>
      </c>
    </row>
    <row r="1259" spans="1:65" s="13" customFormat="1" ht="11.25">
      <c r="B1259" s="204"/>
      <c r="C1259" s="205"/>
      <c r="D1259" s="199" t="s">
        <v>140</v>
      </c>
      <c r="E1259" s="206" t="s">
        <v>1</v>
      </c>
      <c r="F1259" s="207" t="s">
        <v>894</v>
      </c>
      <c r="G1259" s="205"/>
      <c r="H1259" s="206" t="s">
        <v>1</v>
      </c>
      <c r="I1259" s="208"/>
      <c r="J1259" s="205"/>
      <c r="K1259" s="205"/>
      <c r="L1259" s="209"/>
      <c r="M1259" s="210"/>
      <c r="N1259" s="211"/>
      <c r="O1259" s="211"/>
      <c r="P1259" s="211"/>
      <c r="Q1259" s="211"/>
      <c r="R1259" s="211"/>
      <c r="S1259" s="211"/>
      <c r="T1259" s="212"/>
      <c r="AT1259" s="213" t="s">
        <v>140</v>
      </c>
      <c r="AU1259" s="213" t="s">
        <v>90</v>
      </c>
      <c r="AV1259" s="13" t="s">
        <v>88</v>
      </c>
      <c r="AW1259" s="13" t="s">
        <v>36</v>
      </c>
      <c r="AX1259" s="13" t="s">
        <v>80</v>
      </c>
      <c r="AY1259" s="213" t="s">
        <v>129</v>
      </c>
    </row>
    <row r="1260" spans="1:65" s="14" customFormat="1" ht="11.25">
      <c r="B1260" s="214"/>
      <c r="C1260" s="215"/>
      <c r="D1260" s="199" t="s">
        <v>140</v>
      </c>
      <c r="E1260" s="216" t="s">
        <v>1</v>
      </c>
      <c r="F1260" s="217" t="s">
        <v>88</v>
      </c>
      <c r="G1260" s="215"/>
      <c r="H1260" s="218">
        <v>1</v>
      </c>
      <c r="I1260" s="219"/>
      <c r="J1260" s="215"/>
      <c r="K1260" s="215"/>
      <c r="L1260" s="220"/>
      <c r="M1260" s="221"/>
      <c r="N1260" s="222"/>
      <c r="O1260" s="222"/>
      <c r="P1260" s="222"/>
      <c r="Q1260" s="222"/>
      <c r="R1260" s="222"/>
      <c r="S1260" s="222"/>
      <c r="T1260" s="223"/>
      <c r="AT1260" s="224" t="s">
        <v>140</v>
      </c>
      <c r="AU1260" s="224" t="s">
        <v>90</v>
      </c>
      <c r="AV1260" s="14" t="s">
        <v>90</v>
      </c>
      <c r="AW1260" s="14" t="s">
        <v>36</v>
      </c>
      <c r="AX1260" s="14" t="s">
        <v>80</v>
      </c>
      <c r="AY1260" s="224" t="s">
        <v>129</v>
      </c>
    </row>
    <row r="1261" spans="1:65" s="12" customFormat="1" ht="22.9" customHeight="1">
      <c r="B1261" s="170"/>
      <c r="C1261" s="171"/>
      <c r="D1261" s="172" t="s">
        <v>79</v>
      </c>
      <c r="E1261" s="184" t="s">
        <v>200</v>
      </c>
      <c r="F1261" s="184" t="s">
        <v>895</v>
      </c>
      <c r="G1261" s="171"/>
      <c r="H1261" s="171"/>
      <c r="I1261" s="174"/>
      <c r="J1261" s="185">
        <f>BK1261</f>
        <v>0</v>
      </c>
      <c r="K1261" s="171"/>
      <c r="L1261" s="176"/>
      <c r="M1261" s="177"/>
      <c r="N1261" s="178"/>
      <c r="O1261" s="178"/>
      <c r="P1261" s="179">
        <f>SUM(P1262:P1303)</f>
        <v>0</v>
      </c>
      <c r="Q1261" s="178"/>
      <c r="R1261" s="179">
        <f>SUM(R1262:R1303)</f>
        <v>0.46793999999999991</v>
      </c>
      <c r="S1261" s="178"/>
      <c r="T1261" s="180">
        <f>SUM(T1262:T1303)</f>
        <v>0</v>
      </c>
      <c r="AR1261" s="181" t="s">
        <v>88</v>
      </c>
      <c r="AT1261" s="182" t="s">
        <v>79</v>
      </c>
      <c r="AU1261" s="182" t="s">
        <v>88</v>
      </c>
      <c r="AY1261" s="181" t="s">
        <v>129</v>
      </c>
      <c r="BK1261" s="183">
        <f>SUM(BK1262:BK1303)</f>
        <v>0</v>
      </c>
    </row>
    <row r="1262" spans="1:65" s="2" customFormat="1" ht="24">
      <c r="A1262" s="34"/>
      <c r="B1262" s="35"/>
      <c r="C1262" s="186" t="s">
        <v>896</v>
      </c>
      <c r="D1262" s="186" t="s">
        <v>131</v>
      </c>
      <c r="E1262" s="187" t="s">
        <v>897</v>
      </c>
      <c r="F1262" s="188" t="s">
        <v>898</v>
      </c>
      <c r="G1262" s="189" t="s">
        <v>195</v>
      </c>
      <c r="H1262" s="190">
        <v>2</v>
      </c>
      <c r="I1262" s="191"/>
      <c r="J1262" s="192">
        <f>ROUND(I1262*H1262,2)</f>
        <v>0</v>
      </c>
      <c r="K1262" s="188" t="s">
        <v>135</v>
      </c>
      <c r="L1262" s="39"/>
      <c r="M1262" s="193" t="s">
        <v>1</v>
      </c>
      <c r="N1262" s="194" t="s">
        <v>45</v>
      </c>
      <c r="O1262" s="71"/>
      <c r="P1262" s="195">
        <f>O1262*H1262</f>
        <v>0</v>
      </c>
      <c r="Q1262" s="195">
        <v>0.14066999999999999</v>
      </c>
      <c r="R1262" s="195">
        <f>Q1262*H1262</f>
        <v>0.28133999999999998</v>
      </c>
      <c r="S1262" s="195">
        <v>0</v>
      </c>
      <c r="T1262" s="196">
        <f>S1262*H1262</f>
        <v>0</v>
      </c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R1262" s="197" t="s">
        <v>136</v>
      </c>
      <c r="AT1262" s="197" t="s">
        <v>131</v>
      </c>
      <c r="AU1262" s="197" t="s">
        <v>90</v>
      </c>
      <c r="AY1262" s="17" t="s">
        <v>129</v>
      </c>
      <c r="BE1262" s="198">
        <f>IF(N1262="základní",J1262,0)</f>
        <v>0</v>
      </c>
      <c r="BF1262" s="198">
        <f>IF(N1262="snížená",J1262,0)</f>
        <v>0</v>
      </c>
      <c r="BG1262" s="198">
        <f>IF(N1262="zákl. přenesená",J1262,0)</f>
        <v>0</v>
      </c>
      <c r="BH1262" s="198">
        <f>IF(N1262="sníž. přenesená",J1262,0)</f>
        <v>0</v>
      </c>
      <c r="BI1262" s="198">
        <f>IF(N1262="nulová",J1262,0)</f>
        <v>0</v>
      </c>
      <c r="BJ1262" s="17" t="s">
        <v>88</v>
      </c>
      <c r="BK1262" s="198">
        <f>ROUND(I1262*H1262,2)</f>
        <v>0</v>
      </c>
      <c r="BL1262" s="17" t="s">
        <v>136</v>
      </c>
      <c r="BM1262" s="197" t="s">
        <v>899</v>
      </c>
    </row>
    <row r="1263" spans="1:65" s="2" customFormat="1" ht="29.25">
      <c r="A1263" s="34"/>
      <c r="B1263" s="35"/>
      <c r="C1263" s="36"/>
      <c r="D1263" s="199" t="s">
        <v>138</v>
      </c>
      <c r="E1263" s="36"/>
      <c r="F1263" s="200" t="s">
        <v>900</v>
      </c>
      <c r="G1263" s="36"/>
      <c r="H1263" s="36"/>
      <c r="I1263" s="201"/>
      <c r="J1263" s="36"/>
      <c r="K1263" s="36"/>
      <c r="L1263" s="39"/>
      <c r="M1263" s="202"/>
      <c r="N1263" s="203"/>
      <c r="O1263" s="71"/>
      <c r="P1263" s="71"/>
      <c r="Q1263" s="71"/>
      <c r="R1263" s="71"/>
      <c r="S1263" s="71"/>
      <c r="T1263" s="72"/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T1263" s="17" t="s">
        <v>138</v>
      </c>
      <c r="AU1263" s="17" t="s">
        <v>90</v>
      </c>
    </row>
    <row r="1264" spans="1:65" s="13" customFormat="1" ht="11.25">
      <c r="B1264" s="204"/>
      <c r="C1264" s="205"/>
      <c r="D1264" s="199" t="s">
        <v>140</v>
      </c>
      <c r="E1264" s="206" t="s">
        <v>1</v>
      </c>
      <c r="F1264" s="207" t="s">
        <v>197</v>
      </c>
      <c r="G1264" s="205"/>
      <c r="H1264" s="206" t="s">
        <v>1</v>
      </c>
      <c r="I1264" s="208"/>
      <c r="J1264" s="205"/>
      <c r="K1264" s="205"/>
      <c r="L1264" s="209"/>
      <c r="M1264" s="210"/>
      <c r="N1264" s="211"/>
      <c r="O1264" s="211"/>
      <c r="P1264" s="211"/>
      <c r="Q1264" s="211"/>
      <c r="R1264" s="211"/>
      <c r="S1264" s="211"/>
      <c r="T1264" s="212"/>
      <c r="AT1264" s="213" t="s">
        <v>140</v>
      </c>
      <c r="AU1264" s="213" t="s">
        <v>90</v>
      </c>
      <c r="AV1264" s="13" t="s">
        <v>88</v>
      </c>
      <c r="AW1264" s="13" t="s">
        <v>36</v>
      </c>
      <c r="AX1264" s="13" t="s">
        <v>80</v>
      </c>
      <c r="AY1264" s="213" t="s">
        <v>129</v>
      </c>
    </row>
    <row r="1265" spans="1:65" s="13" customFormat="1" ht="11.25">
      <c r="B1265" s="204"/>
      <c r="C1265" s="205"/>
      <c r="D1265" s="199" t="s">
        <v>140</v>
      </c>
      <c r="E1265" s="206" t="s">
        <v>1</v>
      </c>
      <c r="F1265" s="207" t="s">
        <v>198</v>
      </c>
      <c r="G1265" s="205"/>
      <c r="H1265" s="206" t="s">
        <v>1</v>
      </c>
      <c r="I1265" s="208"/>
      <c r="J1265" s="205"/>
      <c r="K1265" s="205"/>
      <c r="L1265" s="209"/>
      <c r="M1265" s="210"/>
      <c r="N1265" s="211"/>
      <c r="O1265" s="211"/>
      <c r="P1265" s="211"/>
      <c r="Q1265" s="211"/>
      <c r="R1265" s="211"/>
      <c r="S1265" s="211"/>
      <c r="T1265" s="212"/>
      <c r="AT1265" s="213" t="s">
        <v>140</v>
      </c>
      <c r="AU1265" s="213" t="s">
        <v>90</v>
      </c>
      <c r="AV1265" s="13" t="s">
        <v>88</v>
      </c>
      <c r="AW1265" s="13" t="s">
        <v>36</v>
      </c>
      <c r="AX1265" s="13" t="s">
        <v>80</v>
      </c>
      <c r="AY1265" s="213" t="s">
        <v>129</v>
      </c>
    </row>
    <row r="1266" spans="1:65" s="14" customFormat="1" ht="11.25">
      <c r="B1266" s="214"/>
      <c r="C1266" s="215"/>
      <c r="D1266" s="199" t="s">
        <v>140</v>
      </c>
      <c r="E1266" s="216" t="s">
        <v>1</v>
      </c>
      <c r="F1266" s="217" t="s">
        <v>199</v>
      </c>
      <c r="G1266" s="215"/>
      <c r="H1266" s="218">
        <v>2</v>
      </c>
      <c r="I1266" s="219"/>
      <c r="J1266" s="215"/>
      <c r="K1266" s="215"/>
      <c r="L1266" s="220"/>
      <c r="M1266" s="221"/>
      <c r="N1266" s="222"/>
      <c r="O1266" s="222"/>
      <c r="P1266" s="222"/>
      <c r="Q1266" s="222"/>
      <c r="R1266" s="222"/>
      <c r="S1266" s="222"/>
      <c r="T1266" s="223"/>
      <c r="AT1266" s="224" t="s">
        <v>140</v>
      </c>
      <c r="AU1266" s="224" t="s">
        <v>90</v>
      </c>
      <c r="AV1266" s="14" t="s">
        <v>90</v>
      </c>
      <c r="AW1266" s="14" t="s">
        <v>36</v>
      </c>
      <c r="AX1266" s="14" t="s">
        <v>80</v>
      </c>
      <c r="AY1266" s="224" t="s">
        <v>129</v>
      </c>
    </row>
    <row r="1267" spans="1:65" s="15" customFormat="1" ht="11.25">
      <c r="B1267" s="225"/>
      <c r="C1267" s="226"/>
      <c r="D1267" s="199" t="s">
        <v>140</v>
      </c>
      <c r="E1267" s="227" t="s">
        <v>1</v>
      </c>
      <c r="F1267" s="228" t="s">
        <v>144</v>
      </c>
      <c r="G1267" s="226"/>
      <c r="H1267" s="229">
        <v>2</v>
      </c>
      <c r="I1267" s="230"/>
      <c r="J1267" s="226"/>
      <c r="K1267" s="226"/>
      <c r="L1267" s="231"/>
      <c r="M1267" s="232"/>
      <c r="N1267" s="233"/>
      <c r="O1267" s="233"/>
      <c r="P1267" s="233"/>
      <c r="Q1267" s="233"/>
      <c r="R1267" s="233"/>
      <c r="S1267" s="233"/>
      <c r="T1267" s="234"/>
      <c r="AT1267" s="235" t="s">
        <v>140</v>
      </c>
      <c r="AU1267" s="235" t="s">
        <v>90</v>
      </c>
      <c r="AV1267" s="15" t="s">
        <v>136</v>
      </c>
      <c r="AW1267" s="15" t="s">
        <v>36</v>
      </c>
      <c r="AX1267" s="15" t="s">
        <v>88</v>
      </c>
      <c r="AY1267" s="235" t="s">
        <v>129</v>
      </c>
    </row>
    <row r="1268" spans="1:65" s="2" customFormat="1" ht="21.75" customHeight="1">
      <c r="A1268" s="34"/>
      <c r="B1268" s="35"/>
      <c r="C1268" s="236" t="s">
        <v>901</v>
      </c>
      <c r="D1268" s="236" t="s">
        <v>332</v>
      </c>
      <c r="E1268" s="237" t="s">
        <v>902</v>
      </c>
      <c r="F1268" s="238" t="s">
        <v>903</v>
      </c>
      <c r="G1268" s="239" t="s">
        <v>195</v>
      </c>
      <c r="H1268" s="240">
        <v>2</v>
      </c>
      <c r="I1268" s="241"/>
      <c r="J1268" s="242">
        <f>ROUND(I1268*H1268,2)</f>
        <v>0</v>
      </c>
      <c r="K1268" s="238" t="s">
        <v>135</v>
      </c>
      <c r="L1268" s="243"/>
      <c r="M1268" s="244" t="s">
        <v>1</v>
      </c>
      <c r="N1268" s="245" t="s">
        <v>45</v>
      </c>
      <c r="O1268" s="71"/>
      <c r="P1268" s="195">
        <f>O1268*H1268</f>
        <v>0</v>
      </c>
      <c r="Q1268" s="195">
        <v>0.08</v>
      </c>
      <c r="R1268" s="195">
        <f>Q1268*H1268</f>
        <v>0.16</v>
      </c>
      <c r="S1268" s="195">
        <v>0</v>
      </c>
      <c r="T1268" s="196">
        <f>S1268*H1268</f>
        <v>0</v>
      </c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R1268" s="197" t="s">
        <v>192</v>
      </c>
      <c r="AT1268" s="197" t="s">
        <v>332</v>
      </c>
      <c r="AU1268" s="197" t="s">
        <v>90</v>
      </c>
      <c r="AY1268" s="17" t="s">
        <v>129</v>
      </c>
      <c r="BE1268" s="198">
        <f>IF(N1268="základní",J1268,0)</f>
        <v>0</v>
      </c>
      <c r="BF1268" s="198">
        <f>IF(N1268="snížená",J1268,0)</f>
        <v>0</v>
      </c>
      <c r="BG1268" s="198">
        <f>IF(N1268="zákl. přenesená",J1268,0)</f>
        <v>0</v>
      </c>
      <c r="BH1268" s="198">
        <f>IF(N1268="sníž. přenesená",J1268,0)</f>
        <v>0</v>
      </c>
      <c r="BI1268" s="198">
        <f>IF(N1268="nulová",J1268,0)</f>
        <v>0</v>
      </c>
      <c r="BJ1268" s="17" t="s">
        <v>88</v>
      </c>
      <c r="BK1268" s="198">
        <f>ROUND(I1268*H1268,2)</f>
        <v>0</v>
      </c>
      <c r="BL1268" s="17" t="s">
        <v>136</v>
      </c>
      <c r="BM1268" s="197" t="s">
        <v>904</v>
      </c>
    </row>
    <row r="1269" spans="1:65" s="2" customFormat="1" ht="11.25">
      <c r="A1269" s="34"/>
      <c r="B1269" s="35"/>
      <c r="C1269" s="36"/>
      <c r="D1269" s="199" t="s">
        <v>138</v>
      </c>
      <c r="E1269" s="36"/>
      <c r="F1269" s="200" t="s">
        <v>903</v>
      </c>
      <c r="G1269" s="36"/>
      <c r="H1269" s="36"/>
      <c r="I1269" s="201"/>
      <c r="J1269" s="36"/>
      <c r="K1269" s="36"/>
      <c r="L1269" s="39"/>
      <c r="M1269" s="202"/>
      <c r="N1269" s="203"/>
      <c r="O1269" s="71"/>
      <c r="P1269" s="71"/>
      <c r="Q1269" s="71"/>
      <c r="R1269" s="71"/>
      <c r="S1269" s="71"/>
      <c r="T1269" s="72"/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T1269" s="17" t="s">
        <v>138</v>
      </c>
      <c r="AU1269" s="17" t="s">
        <v>90</v>
      </c>
    </row>
    <row r="1270" spans="1:65" s="13" customFormat="1" ht="11.25">
      <c r="B1270" s="204"/>
      <c r="C1270" s="205"/>
      <c r="D1270" s="199" t="s">
        <v>140</v>
      </c>
      <c r="E1270" s="206" t="s">
        <v>1</v>
      </c>
      <c r="F1270" s="207" t="s">
        <v>197</v>
      </c>
      <c r="G1270" s="205"/>
      <c r="H1270" s="206" t="s">
        <v>1</v>
      </c>
      <c r="I1270" s="208"/>
      <c r="J1270" s="205"/>
      <c r="K1270" s="205"/>
      <c r="L1270" s="209"/>
      <c r="M1270" s="210"/>
      <c r="N1270" s="211"/>
      <c r="O1270" s="211"/>
      <c r="P1270" s="211"/>
      <c r="Q1270" s="211"/>
      <c r="R1270" s="211"/>
      <c r="S1270" s="211"/>
      <c r="T1270" s="212"/>
      <c r="AT1270" s="213" t="s">
        <v>140</v>
      </c>
      <c r="AU1270" s="213" t="s">
        <v>90</v>
      </c>
      <c r="AV1270" s="13" t="s">
        <v>88</v>
      </c>
      <c r="AW1270" s="13" t="s">
        <v>36</v>
      </c>
      <c r="AX1270" s="13" t="s">
        <v>80</v>
      </c>
      <c r="AY1270" s="213" t="s">
        <v>129</v>
      </c>
    </row>
    <row r="1271" spans="1:65" s="13" customFormat="1" ht="11.25">
      <c r="B1271" s="204"/>
      <c r="C1271" s="205"/>
      <c r="D1271" s="199" t="s">
        <v>140</v>
      </c>
      <c r="E1271" s="206" t="s">
        <v>1</v>
      </c>
      <c r="F1271" s="207" t="s">
        <v>198</v>
      </c>
      <c r="G1271" s="205"/>
      <c r="H1271" s="206" t="s">
        <v>1</v>
      </c>
      <c r="I1271" s="208"/>
      <c r="J1271" s="205"/>
      <c r="K1271" s="205"/>
      <c r="L1271" s="209"/>
      <c r="M1271" s="210"/>
      <c r="N1271" s="211"/>
      <c r="O1271" s="211"/>
      <c r="P1271" s="211"/>
      <c r="Q1271" s="211"/>
      <c r="R1271" s="211"/>
      <c r="S1271" s="211"/>
      <c r="T1271" s="212"/>
      <c r="AT1271" s="213" t="s">
        <v>140</v>
      </c>
      <c r="AU1271" s="213" t="s">
        <v>90</v>
      </c>
      <c r="AV1271" s="13" t="s">
        <v>88</v>
      </c>
      <c r="AW1271" s="13" t="s">
        <v>36</v>
      </c>
      <c r="AX1271" s="13" t="s">
        <v>80</v>
      </c>
      <c r="AY1271" s="213" t="s">
        <v>129</v>
      </c>
    </row>
    <row r="1272" spans="1:65" s="14" customFormat="1" ht="11.25">
      <c r="B1272" s="214"/>
      <c r="C1272" s="215"/>
      <c r="D1272" s="199" t="s">
        <v>140</v>
      </c>
      <c r="E1272" s="216" t="s">
        <v>1</v>
      </c>
      <c r="F1272" s="217" t="s">
        <v>199</v>
      </c>
      <c r="G1272" s="215"/>
      <c r="H1272" s="218">
        <v>2</v>
      </c>
      <c r="I1272" s="219"/>
      <c r="J1272" s="215"/>
      <c r="K1272" s="215"/>
      <c r="L1272" s="220"/>
      <c r="M1272" s="221"/>
      <c r="N1272" s="222"/>
      <c r="O1272" s="222"/>
      <c r="P1272" s="222"/>
      <c r="Q1272" s="222"/>
      <c r="R1272" s="222"/>
      <c r="S1272" s="222"/>
      <c r="T1272" s="223"/>
      <c r="AT1272" s="224" t="s">
        <v>140</v>
      </c>
      <c r="AU1272" s="224" t="s">
        <v>90</v>
      </c>
      <c r="AV1272" s="14" t="s">
        <v>90</v>
      </c>
      <c r="AW1272" s="14" t="s">
        <v>36</v>
      </c>
      <c r="AX1272" s="14" t="s">
        <v>80</v>
      </c>
      <c r="AY1272" s="224" t="s">
        <v>129</v>
      </c>
    </row>
    <row r="1273" spans="1:65" s="15" customFormat="1" ht="11.25">
      <c r="B1273" s="225"/>
      <c r="C1273" s="226"/>
      <c r="D1273" s="199" t="s">
        <v>140</v>
      </c>
      <c r="E1273" s="227" t="s">
        <v>1</v>
      </c>
      <c r="F1273" s="228" t="s">
        <v>144</v>
      </c>
      <c r="G1273" s="226"/>
      <c r="H1273" s="229">
        <v>2</v>
      </c>
      <c r="I1273" s="230"/>
      <c r="J1273" s="226"/>
      <c r="K1273" s="226"/>
      <c r="L1273" s="231"/>
      <c r="M1273" s="232"/>
      <c r="N1273" s="233"/>
      <c r="O1273" s="233"/>
      <c r="P1273" s="233"/>
      <c r="Q1273" s="233"/>
      <c r="R1273" s="233"/>
      <c r="S1273" s="233"/>
      <c r="T1273" s="234"/>
      <c r="AT1273" s="235" t="s">
        <v>140</v>
      </c>
      <c r="AU1273" s="235" t="s">
        <v>90</v>
      </c>
      <c r="AV1273" s="15" t="s">
        <v>136</v>
      </c>
      <c r="AW1273" s="15" t="s">
        <v>36</v>
      </c>
      <c r="AX1273" s="15" t="s">
        <v>88</v>
      </c>
      <c r="AY1273" s="235" t="s">
        <v>129</v>
      </c>
    </row>
    <row r="1274" spans="1:65" s="2" customFormat="1" ht="24">
      <c r="A1274" s="34"/>
      <c r="B1274" s="35"/>
      <c r="C1274" s="186" t="s">
        <v>905</v>
      </c>
      <c r="D1274" s="186" t="s">
        <v>131</v>
      </c>
      <c r="E1274" s="187" t="s">
        <v>906</v>
      </c>
      <c r="F1274" s="188" t="s">
        <v>907</v>
      </c>
      <c r="G1274" s="189" t="s">
        <v>195</v>
      </c>
      <c r="H1274" s="190">
        <v>76</v>
      </c>
      <c r="I1274" s="191"/>
      <c r="J1274" s="192">
        <f>ROUND(I1274*H1274,2)</f>
        <v>0</v>
      </c>
      <c r="K1274" s="188" t="s">
        <v>135</v>
      </c>
      <c r="L1274" s="39"/>
      <c r="M1274" s="193" t="s">
        <v>1</v>
      </c>
      <c r="N1274" s="194" t="s">
        <v>45</v>
      </c>
      <c r="O1274" s="71"/>
      <c r="P1274" s="195">
        <f>O1274*H1274</f>
        <v>0</v>
      </c>
      <c r="Q1274" s="195">
        <v>1.0000000000000001E-5</v>
      </c>
      <c r="R1274" s="195">
        <f>Q1274*H1274</f>
        <v>7.6000000000000004E-4</v>
      </c>
      <c r="S1274" s="195">
        <v>0</v>
      </c>
      <c r="T1274" s="196">
        <f>S1274*H1274</f>
        <v>0</v>
      </c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R1274" s="197" t="s">
        <v>136</v>
      </c>
      <c r="AT1274" s="197" t="s">
        <v>131</v>
      </c>
      <c r="AU1274" s="197" t="s">
        <v>90</v>
      </c>
      <c r="AY1274" s="17" t="s">
        <v>129</v>
      </c>
      <c r="BE1274" s="198">
        <f>IF(N1274="základní",J1274,0)</f>
        <v>0</v>
      </c>
      <c r="BF1274" s="198">
        <f>IF(N1274="snížená",J1274,0)</f>
        <v>0</v>
      </c>
      <c r="BG1274" s="198">
        <f>IF(N1274="zákl. přenesená",J1274,0)</f>
        <v>0</v>
      </c>
      <c r="BH1274" s="198">
        <f>IF(N1274="sníž. přenesená",J1274,0)</f>
        <v>0</v>
      </c>
      <c r="BI1274" s="198">
        <f>IF(N1274="nulová",J1274,0)</f>
        <v>0</v>
      </c>
      <c r="BJ1274" s="17" t="s">
        <v>88</v>
      </c>
      <c r="BK1274" s="198">
        <f>ROUND(I1274*H1274,2)</f>
        <v>0</v>
      </c>
      <c r="BL1274" s="17" t="s">
        <v>136</v>
      </c>
      <c r="BM1274" s="197" t="s">
        <v>908</v>
      </c>
    </row>
    <row r="1275" spans="1:65" s="2" customFormat="1" ht="19.5">
      <c r="A1275" s="34"/>
      <c r="B1275" s="35"/>
      <c r="C1275" s="36"/>
      <c r="D1275" s="199" t="s">
        <v>138</v>
      </c>
      <c r="E1275" s="36"/>
      <c r="F1275" s="200" t="s">
        <v>909</v>
      </c>
      <c r="G1275" s="36"/>
      <c r="H1275" s="36"/>
      <c r="I1275" s="201"/>
      <c r="J1275" s="36"/>
      <c r="K1275" s="36"/>
      <c r="L1275" s="39"/>
      <c r="M1275" s="202"/>
      <c r="N1275" s="203"/>
      <c r="O1275" s="71"/>
      <c r="P1275" s="71"/>
      <c r="Q1275" s="71"/>
      <c r="R1275" s="71"/>
      <c r="S1275" s="71"/>
      <c r="T1275" s="72"/>
      <c r="U1275" s="34"/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T1275" s="17" t="s">
        <v>138</v>
      </c>
      <c r="AU1275" s="17" t="s">
        <v>90</v>
      </c>
    </row>
    <row r="1276" spans="1:65" s="13" customFormat="1" ht="11.25">
      <c r="B1276" s="204"/>
      <c r="C1276" s="205"/>
      <c r="D1276" s="199" t="s">
        <v>140</v>
      </c>
      <c r="E1276" s="206" t="s">
        <v>1</v>
      </c>
      <c r="F1276" s="207" t="s">
        <v>910</v>
      </c>
      <c r="G1276" s="205"/>
      <c r="H1276" s="206" t="s">
        <v>1</v>
      </c>
      <c r="I1276" s="208"/>
      <c r="J1276" s="205"/>
      <c r="K1276" s="205"/>
      <c r="L1276" s="209"/>
      <c r="M1276" s="210"/>
      <c r="N1276" s="211"/>
      <c r="O1276" s="211"/>
      <c r="P1276" s="211"/>
      <c r="Q1276" s="211"/>
      <c r="R1276" s="211"/>
      <c r="S1276" s="211"/>
      <c r="T1276" s="212"/>
      <c r="AT1276" s="213" t="s">
        <v>140</v>
      </c>
      <c r="AU1276" s="213" t="s">
        <v>90</v>
      </c>
      <c r="AV1276" s="13" t="s">
        <v>88</v>
      </c>
      <c r="AW1276" s="13" t="s">
        <v>36</v>
      </c>
      <c r="AX1276" s="13" t="s">
        <v>80</v>
      </c>
      <c r="AY1276" s="213" t="s">
        <v>129</v>
      </c>
    </row>
    <row r="1277" spans="1:65" s="13" customFormat="1" ht="11.25">
      <c r="B1277" s="204"/>
      <c r="C1277" s="205"/>
      <c r="D1277" s="199" t="s">
        <v>140</v>
      </c>
      <c r="E1277" s="206" t="s">
        <v>1</v>
      </c>
      <c r="F1277" s="207" t="s">
        <v>911</v>
      </c>
      <c r="G1277" s="205"/>
      <c r="H1277" s="206" t="s">
        <v>1</v>
      </c>
      <c r="I1277" s="208"/>
      <c r="J1277" s="205"/>
      <c r="K1277" s="205"/>
      <c r="L1277" s="209"/>
      <c r="M1277" s="210"/>
      <c r="N1277" s="211"/>
      <c r="O1277" s="211"/>
      <c r="P1277" s="211"/>
      <c r="Q1277" s="211"/>
      <c r="R1277" s="211"/>
      <c r="S1277" s="211"/>
      <c r="T1277" s="212"/>
      <c r="AT1277" s="213" t="s">
        <v>140</v>
      </c>
      <c r="AU1277" s="213" t="s">
        <v>90</v>
      </c>
      <c r="AV1277" s="13" t="s">
        <v>88</v>
      </c>
      <c r="AW1277" s="13" t="s">
        <v>36</v>
      </c>
      <c r="AX1277" s="13" t="s">
        <v>80</v>
      </c>
      <c r="AY1277" s="213" t="s">
        <v>129</v>
      </c>
    </row>
    <row r="1278" spans="1:65" s="14" customFormat="1" ht="11.25">
      <c r="B1278" s="214"/>
      <c r="C1278" s="215"/>
      <c r="D1278" s="199" t="s">
        <v>140</v>
      </c>
      <c r="E1278" s="216" t="s">
        <v>1</v>
      </c>
      <c r="F1278" s="217" t="s">
        <v>912</v>
      </c>
      <c r="G1278" s="215"/>
      <c r="H1278" s="218">
        <v>64</v>
      </c>
      <c r="I1278" s="219"/>
      <c r="J1278" s="215"/>
      <c r="K1278" s="215"/>
      <c r="L1278" s="220"/>
      <c r="M1278" s="221"/>
      <c r="N1278" s="222"/>
      <c r="O1278" s="222"/>
      <c r="P1278" s="222"/>
      <c r="Q1278" s="222"/>
      <c r="R1278" s="222"/>
      <c r="S1278" s="222"/>
      <c r="T1278" s="223"/>
      <c r="AT1278" s="224" t="s">
        <v>140</v>
      </c>
      <c r="AU1278" s="224" t="s">
        <v>90</v>
      </c>
      <c r="AV1278" s="14" t="s">
        <v>90</v>
      </c>
      <c r="AW1278" s="14" t="s">
        <v>36</v>
      </c>
      <c r="AX1278" s="14" t="s">
        <v>80</v>
      </c>
      <c r="AY1278" s="224" t="s">
        <v>129</v>
      </c>
    </row>
    <row r="1279" spans="1:65" s="13" customFormat="1" ht="11.25">
      <c r="B1279" s="204"/>
      <c r="C1279" s="205"/>
      <c r="D1279" s="199" t="s">
        <v>140</v>
      </c>
      <c r="E1279" s="206" t="s">
        <v>1</v>
      </c>
      <c r="F1279" s="207" t="s">
        <v>164</v>
      </c>
      <c r="G1279" s="205"/>
      <c r="H1279" s="206" t="s">
        <v>1</v>
      </c>
      <c r="I1279" s="208"/>
      <c r="J1279" s="205"/>
      <c r="K1279" s="205"/>
      <c r="L1279" s="209"/>
      <c r="M1279" s="210"/>
      <c r="N1279" s="211"/>
      <c r="O1279" s="211"/>
      <c r="P1279" s="211"/>
      <c r="Q1279" s="211"/>
      <c r="R1279" s="211"/>
      <c r="S1279" s="211"/>
      <c r="T1279" s="212"/>
      <c r="AT1279" s="213" t="s">
        <v>140</v>
      </c>
      <c r="AU1279" s="213" t="s">
        <v>90</v>
      </c>
      <c r="AV1279" s="13" t="s">
        <v>88</v>
      </c>
      <c r="AW1279" s="13" t="s">
        <v>36</v>
      </c>
      <c r="AX1279" s="13" t="s">
        <v>80</v>
      </c>
      <c r="AY1279" s="213" t="s">
        <v>129</v>
      </c>
    </row>
    <row r="1280" spans="1:65" s="14" customFormat="1" ht="11.25">
      <c r="B1280" s="214"/>
      <c r="C1280" s="215"/>
      <c r="D1280" s="199" t="s">
        <v>140</v>
      </c>
      <c r="E1280" s="216" t="s">
        <v>1</v>
      </c>
      <c r="F1280" s="217" t="s">
        <v>176</v>
      </c>
      <c r="G1280" s="215"/>
      <c r="H1280" s="218">
        <v>6</v>
      </c>
      <c r="I1280" s="219"/>
      <c r="J1280" s="215"/>
      <c r="K1280" s="215"/>
      <c r="L1280" s="220"/>
      <c r="M1280" s="221"/>
      <c r="N1280" s="222"/>
      <c r="O1280" s="222"/>
      <c r="P1280" s="222"/>
      <c r="Q1280" s="222"/>
      <c r="R1280" s="222"/>
      <c r="S1280" s="222"/>
      <c r="T1280" s="223"/>
      <c r="AT1280" s="224" t="s">
        <v>140</v>
      </c>
      <c r="AU1280" s="224" t="s">
        <v>90</v>
      </c>
      <c r="AV1280" s="14" t="s">
        <v>90</v>
      </c>
      <c r="AW1280" s="14" t="s">
        <v>36</v>
      </c>
      <c r="AX1280" s="14" t="s">
        <v>80</v>
      </c>
      <c r="AY1280" s="224" t="s">
        <v>129</v>
      </c>
    </row>
    <row r="1281" spans="1:65" s="13" customFormat="1" ht="11.25">
      <c r="B1281" s="204"/>
      <c r="C1281" s="205"/>
      <c r="D1281" s="199" t="s">
        <v>140</v>
      </c>
      <c r="E1281" s="206" t="s">
        <v>1</v>
      </c>
      <c r="F1281" s="207" t="s">
        <v>167</v>
      </c>
      <c r="G1281" s="205"/>
      <c r="H1281" s="206" t="s">
        <v>1</v>
      </c>
      <c r="I1281" s="208"/>
      <c r="J1281" s="205"/>
      <c r="K1281" s="205"/>
      <c r="L1281" s="209"/>
      <c r="M1281" s="210"/>
      <c r="N1281" s="211"/>
      <c r="O1281" s="211"/>
      <c r="P1281" s="211"/>
      <c r="Q1281" s="211"/>
      <c r="R1281" s="211"/>
      <c r="S1281" s="211"/>
      <c r="T1281" s="212"/>
      <c r="AT1281" s="213" t="s">
        <v>140</v>
      </c>
      <c r="AU1281" s="213" t="s">
        <v>90</v>
      </c>
      <c r="AV1281" s="13" t="s">
        <v>88</v>
      </c>
      <c r="AW1281" s="13" t="s">
        <v>36</v>
      </c>
      <c r="AX1281" s="13" t="s">
        <v>80</v>
      </c>
      <c r="AY1281" s="213" t="s">
        <v>129</v>
      </c>
    </row>
    <row r="1282" spans="1:65" s="14" customFormat="1" ht="11.25">
      <c r="B1282" s="214"/>
      <c r="C1282" s="215"/>
      <c r="D1282" s="199" t="s">
        <v>140</v>
      </c>
      <c r="E1282" s="216" t="s">
        <v>1</v>
      </c>
      <c r="F1282" s="217" t="s">
        <v>176</v>
      </c>
      <c r="G1282" s="215"/>
      <c r="H1282" s="218">
        <v>6</v>
      </c>
      <c r="I1282" s="219"/>
      <c r="J1282" s="215"/>
      <c r="K1282" s="215"/>
      <c r="L1282" s="220"/>
      <c r="M1282" s="221"/>
      <c r="N1282" s="222"/>
      <c r="O1282" s="222"/>
      <c r="P1282" s="222"/>
      <c r="Q1282" s="222"/>
      <c r="R1282" s="222"/>
      <c r="S1282" s="222"/>
      <c r="T1282" s="223"/>
      <c r="AT1282" s="224" t="s">
        <v>140</v>
      </c>
      <c r="AU1282" s="224" t="s">
        <v>90</v>
      </c>
      <c r="AV1282" s="14" t="s">
        <v>90</v>
      </c>
      <c r="AW1282" s="14" t="s">
        <v>36</v>
      </c>
      <c r="AX1282" s="14" t="s">
        <v>80</v>
      </c>
      <c r="AY1282" s="224" t="s">
        <v>129</v>
      </c>
    </row>
    <row r="1283" spans="1:65" s="15" customFormat="1" ht="11.25">
      <c r="B1283" s="225"/>
      <c r="C1283" s="226"/>
      <c r="D1283" s="199" t="s">
        <v>140</v>
      </c>
      <c r="E1283" s="227" t="s">
        <v>1</v>
      </c>
      <c r="F1283" s="228" t="s">
        <v>144</v>
      </c>
      <c r="G1283" s="226"/>
      <c r="H1283" s="229">
        <v>76</v>
      </c>
      <c r="I1283" s="230"/>
      <c r="J1283" s="226"/>
      <c r="K1283" s="226"/>
      <c r="L1283" s="231"/>
      <c r="M1283" s="232"/>
      <c r="N1283" s="233"/>
      <c r="O1283" s="233"/>
      <c r="P1283" s="233"/>
      <c r="Q1283" s="233"/>
      <c r="R1283" s="233"/>
      <c r="S1283" s="233"/>
      <c r="T1283" s="234"/>
      <c r="AT1283" s="235" t="s">
        <v>140</v>
      </c>
      <c r="AU1283" s="235" t="s">
        <v>90</v>
      </c>
      <c r="AV1283" s="15" t="s">
        <v>136</v>
      </c>
      <c r="AW1283" s="15" t="s">
        <v>4</v>
      </c>
      <c r="AX1283" s="15" t="s">
        <v>88</v>
      </c>
      <c r="AY1283" s="235" t="s">
        <v>129</v>
      </c>
    </row>
    <row r="1284" spans="1:65" s="2" customFormat="1" ht="24">
      <c r="A1284" s="34"/>
      <c r="B1284" s="35"/>
      <c r="C1284" s="186" t="s">
        <v>913</v>
      </c>
      <c r="D1284" s="186" t="s">
        <v>131</v>
      </c>
      <c r="E1284" s="187" t="s">
        <v>914</v>
      </c>
      <c r="F1284" s="188" t="s">
        <v>915</v>
      </c>
      <c r="G1284" s="189" t="s">
        <v>195</v>
      </c>
      <c r="H1284" s="190">
        <v>76</v>
      </c>
      <c r="I1284" s="191"/>
      <c r="J1284" s="192">
        <f>ROUND(I1284*H1284,2)</f>
        <v>0</v>
      </c>
      <c r="K1284" s="188" t="s">
        <v>135</v>
      </c>
      <c r="L1284" s="39"/>
      <c r="M1284" s="193" t="s">
        <v>1</v>
      </c>
      <c r="N1284" s="194" t="s">
        <v>45</v>
      </c>
      <c r="O1284" s="71"/>
      <c r="P1284" s="195">
        <f>O1284*H1284</f>
        <v>0</v>
      </c>
      <c r="Q1284" s="195">
        <v>3.4000000000000002E-4</v>
      </c>
      <c r="R1284" s="195">
        <f>Q1284*H1284</f>
        <v>2.5840000000000002E-2</v>
      </c>
      <c r="S1284" s="195">
        <v>0</v>
      </c>
      <c r="T1284" s="196">
        <f>S1284*H1284</f>
        <v>0</v>
      </c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R1284" s="197" t="s">
        <v>136</v>
      </c>
      <c r="AT1284" s="197" t="s">
        <v>131</v>
      </c>
      <c r="AU1284" s="197" t="s">
        <v>90</v>
      </c>
      <c r="AY1284" s="17" t="s">
        <v>129</v>
      </c>
      <c r="BE1284" s="198">
        <f>IF(N1284="základní",J1284,0)</f>
        <v>0</v>
      </c>
      <c r="BF1284" s="198">
        <f>IF(N1284="snížená",J1284,0)</f>
        <v>0</v>
      </c>
      <c r="BG1284" s="198">
        <f>IF(N1284="zákl. přenesená",J1284,0)</f>
        <v>0</v>
      </c>
      <c r="BH1284" s="198">
        <f>IF(N1284="sníž. přenesená",J1284,0)</f>
        <v>0</v>
      </c>
      <c r="BI1284" s="198">
        <f>IF(N1284="nulová",J1284,0)</f>
        <v>0</v>
      </c>
      <c r="BJ1284" s="17" t="s">
        <v>88</v>
      </c>
      <c r="BK1284" s="198">
        <f>ROUND(I1284*H1284,2)</f>
        <v>0</v>
      </c>
      <c r="BL1284" s="17" t="s">
        <v>136</v>
      </c>
      <c r="BM1284" s="197" t="s">
        <v>916</v>
      </c>
    </row>
    <row r="1285" spans="1:65" s="2" customFormat="1" ht="29.25">
      <c r="A1285" s="34"/>
      <c r="B1285" s="35"/>
      <c r="C1285" s="36"/>
      <c r="D1285" s="199" t="s">
        <v>138</v>
      </c>
      <c r="E1285" s="36"/>
      <c r="F1285" s="200" t="s">
        <v>917</v>
      </c>
      <c r="G1285" s="36"/>
      <c r="H1285" s="36"/>
      <c r="I1285" s="201"/>
      <c r="J1285" s="36"/>
      <c r="K1285" s="36"/>
      <c r="L1285" s="39"/>
      <c r="M1285" s="202"/>
      <c r="N1285" s="203"/>
      <c r="O1285" s="71"/>
      <c r="P1285" s="71"/>
      <c r="Q1285" s="71"/>
      <c r="R1285" s="71"/>
      <c r="S1285" s="71"/>
      <c r="T1285" s="72"/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T1285" s="17" t="s">
        <v>138</v>
      </c>
      <c r="AU1285" s="17" t="s">
        <v>90</v>
      </c>
    </row>
    <row r="1286" spans="1:65" s="13" customFormat="1" ht="11.25">
      <c r="B1286" s="204"/>
      <c r="C1286" s="205"/>
      <c r="D1286" s="199" t="s">
        <v>140</v>
      </c>
      <c r="E1286" s="206" t="s">
        <v>1</v>
      </c>
      <c r="F1286" s="207" t="s">
        <v>910</v>
      </c>
      <c r="G1286" s="205"/>
      <c r="H1286" s="206" t="s">
        <v>1</v>
      </c>
      <c r="I1286" s="208"/>
      <c r="J1286" s="205"/>
      <c r="K1286" s="205"/>
      <c r="L1286" s="209"/>
      <c r="M1286" s="210"/>
      <c r="N1286" s="211"/>
      <c r="O1286" s="211"/>
      <c r="P1286" s="211"/>
      <c r="Q1286" s="211"/>
      <c r="R1286" s="211"/>
      <c r="S1286" s="211"/>
      <c r="T1286" s="212"/>
      <c r="AT1286" s="213" t="s">
        <v>140</v>
      </c>
      <c r="AU1286" s="213" t="s">
        <v>90</v>
      </c>
      <c r="AV1286" s="13" t="s">
        <v>88</v>
      </c>
      <c r="AW1286" s="13" t="s">
        <v>36</v>
      </c>
      <c r="AX1286" s="13" t="s">
        <v>80</v>
      </c>
      <c r="AY1286" s="213" t="s">
        <v>129</v>
      </c>
    </row>
    <row r="1287" spans="1:65" s="13" customFormat="1" ht="11.25">
      <c r="B1287" s="204"/>
      <c r="C1287" s="205"/>
      <c r="D1287" s="199" t="s">
        <v>140</v>
      </c>
      <c r="E1287" s="206" t="s">
        <v>1</v>
      </c>
      <c r="F1287" s="207" t="s">
        <v>911</v>
      </c>
      <c r="G1287" s="205"/>
      <c r="H1287" s="206" t="s">
        <v>1</v>
      </c>
      <c r="I1287" s="208"/>
      <c r="J1287" s="205"/>
      <c r="K1287" s="205"/>
      <c r="L1287" s="209"/>
      <c r="M1287" s="210"/>
      <c r="N1287" s="211"/>
      <c r="O1287" s="211"/>
      <c r="P1287" s="211"/>
      <c r="Q1287" s="211"/>
      <c r="R1287" s="211"/>
      <c r="S1287" s="211"/>
      <c r="T1287" s="212"/>
      <c r="AT1287" s="213" t="s">
        <v>140</v>
      </c>
      <c r="AU1287" s="213" t="s">
        <v>90</v>
      </c>
      <c r="AV1287" s="13" t="s">
        <v>88</v>
      </c>
      <c r="AW1287" s="13" t="s">
        <v>36</v>
      </c>
      <c r="AX1287" s="13" t="s">
        <v>80</v>
      </c>
      <c r="AY1287" s="213" t="s">
        <v>129</v>
      </c>
    </row>
    <row r="1288" spans="1:65" s="14" customFormat="1" ht="11.25">
      <c r="B1288" s="214"/>
      <c r="C1288" s="215"/>
      <c r="D1288" s="199" t="s">
        <v>140</v>
      </c>
      <c r="E1288" s="216" t="s">
        <v>1</v>
      </c>
      <c r="F1288" s="217" t="s">
        <v>912</v>
      </c>
      <c r="G1288" s="215"/>
      <c r="H1288" s="218">
        <v>64</v>
      </c>
      <c r="I1288" s="219"/>
      <c r="J1288" s="215"/>
      <c r="K1288" s="215"/>
      <c r="L1288" s="220"/>
      <c r="M1288" s="221"/>
      <c r="N1288" s="222"/>
      <c r="O1288" s="222"/>
      <c r="P1288" s="222"/>
      <c r="Q1288" s="222"/>
      <c r="R1288" s="222"/>
      <c r="S1288" s="222"/>
      <c r="T1288" s="223"/>
      <c r="AT1288" s="224" t="s">
        <v>140</v>
      </c>
      <c r="AU1288" s="224" t="s">
        <v>90</v>
      </c>
      <c r="AV1288" s="14" t="s">
        <v>90</v>
      </c>
      <c r="AW1288" s="14" t="s">
        <v>36</v>
      </c>
      <c r="AX1288" s="14" t="s">
        <v>80</v>
      </c>
      <c r="AY1288" s="224" t="s">
        <v>129</v>
      </c>
    </row>
    <row r="1289" spans="1:65" s="13" customFormat="1" ht="11.25">
      <c r="B1289" s="204"/>
      <c r="C1289" s="205"/>
      <c r="D1289" s="199" t="s">
        <v>140</v>
      </c>
      <c r="E1289" s="206" t="s">
        <v>1</v>
      </c>
      <c r="F1289" s="207" t="s">
        <v>164</v>
      </c>
      <c r="G1289" s="205"/>
      <c r="H1289" s="206" t="s">
        <v>1</v>
      </c>
      <c r="I1289" s="208"/>
      <c r="J1289" s="205"/>
      <c r="K1289" s="205"/>
      <c r="L1289" s="209"/>
      <c r="M1289" s="210"/>
      <c r="N1289" s="211"/>
      <c r="O1289" s="211"/>
      <c r="P1289" s="211"/>
      <c r="Q1289" s="211"/>
      <c r="R1289" s="211"/>
      <c r="S1289" s="211"/>
      <c r="T1289" s="212"/>
      <c r="AT1289" s="213" t="s">
        <v>140</v>
      </c>
      <c r="AU1289" s="213" t="s">
        <v>90</v>
      </c>
      <c r="AV1289" s="13" t="s">
        <v>88</v>
      </c>
      <c r="AW1289" s="13" t="s">
        <v>36</v>
      </c>
      <c r="AX1289" s="13" t="s">
        <v>80</v>
      </c>
      <c r="AY1289" s="213" t="s">
        <v>129</v>
      </c>
    </row>
    <row r="1290" spans="1:65" s="14" customFormat="1" ht="11.25">
      <c r="B1290" s="214"/>
      <c r="C1290" s="215"/>
      <c r="D1290" s="199" t="s">
        <v>140</v>
      </c>
      <c r="E1290" s="216" t="s">
        <v>1</v>
      </c>
      <c r="F1290" s="217" t="s">
        <v>176</v>
      </c>
      <c r="G1290" s="215"/>
      <c r="H1290" s="218">
        <v>6</v>
      </c>
      <c r="I1290" s="219"/>
      <c r="J1290" s="215"/>
      <c r="K1290" s="215"/>
      <c r="L1290" s="220"/>
      <c r="M1290" s="221"/>
      <c r="N1290" s="222"/>
      <c r="O1290" s="222"/>
      <c r="P1290" s="222"/>
      <c r="Q1290" s="222"/>
      <c r="R1290" s="222"/>
      <c r="S1290" s="222"/>
      <c r="T1290" s="223"/>
      <c r="AT1290" s="224" t="s">
        <v>140</v>
      </c>
      <c r="AU1290" s="224" t="s">
        <v>90</v>
      </c>
      <c r="AV1290" s="14" t="s">
        <v>90</v>
      </c>
      <c r="AW1290" s="14" t="s">
        <v>36</v>
      </c>
      <c r="AX1290" s="14" t="s">
        <v>80</v>
      </c>
      <c r="AY1290" s="224" t="s">
        <v>129</v>
      </c>
    </row>
    <row r="1291" spans="1:65" s="13" customFormat="1" ht="11.25">
      <c r="B1291" s="204"/>
      <c r="C1291" s="205"/>
      <c r="D1291" s="199" t="s">
        <v>140</v>
      </c>
      <c r="E1291" s="206" t="s">
        <v>1</v>
      </c>
      <c r="F1291" s="207" t="s">
        <v>167</v>
      </c>
      <c r="G1291" s="205"/>
      <c r="H1291" s="206" t="s">
        <v>1</v>
      </c>
      <c r="I1291" s="208"/>
      <c r="J1291" s="205"/>
      <c r="K1291" s="205"/>
      <c r="L1291" s="209"/>
      <c r="M1291" s="210"/>
      <c r="N1291" s="211"/>
      <c r="O1291" s="211"/>
      <c r="P1291" s="211"/>
      <c r="Q1291" s="211"/>
      <c r="R1291" s="211"/>
      <c r="S1291" s="211"/>
      <c r="T1291" s="212"/>
      <c r="AT1291" s="213" t="s">
        <v>140</v>
      </c>
      <c r="AU1291" s="213" t="s">
        <v>90</v>
      </c>
      <c r="AV1291" s="13" t="s">
        <v>88</v>
      </c>
      <c r="AW1291" s="13" t="s">
        <v>36</v>
      </c>
      <c r="AX1291" s="13" t="s">
        <v>80</v>
      </c>
      <c r="AY1291" s="213" t="s">
        <v>129</v>
      </c>
    </row>
    <row r="1292" spans="1:65" s="14" customFormat="1" ht="11.25">
      <c r="B1292" s="214"/>
      <c r="C1292" s="215"/>
      <c r="D1292" s="199" t="s">
        <v>140</v>
      </c>
      <c r="E1292" s="216" t="s">
        <v>1</v>
      </c>
      <c r="F1292" s="217" t="s">
        <v>176</v>
      </c>
      <c r="G1292" s="215"/>
      <c r="H1292" s="218">
        <v>6</v>
      </c>
      <c r="I1292" s="219"/>
      <c r="J1292" s="215"/>
      <c r="K1292" s="215"/>
      <c r="L1292" s="220"/>
      <c r="M1292" s="221"/>
      <c r="N1292" s="222"/>
      <c r="O1292" s="222"/>
      <c r="P1292" s="222"/>
      <c r="Q1292" s="222"/>
      <c r="R1292" s="222"/>
      <c r="S1292" s="222"/>
      <c r="T1292" s="223"/>
      <c r="AT1292" s="224" t="s">
        <v>140</v>
      </c>
      <c r="AU1292" s="224" t="s">
        <v>90</v>
      </c>
      <c r="AV1292" s="14" t="s">
        <v>90</v>
      </c>
      <c r="AW1292" s="14" t="s">
        <v>36</v>
      </c>
      <c r="AX1292" s="14" t="s">
        <v>80</v>
      </c>
      <c r="AY1292" s="224" t="s">
        <v>129</v>
      </c>
    </row>
    <row r="1293" spans="1:65" s="15" customFormat="1" ht="11.25">
      <c r="B1293" s="225"/>
      <c r="C1293" s="226"/>
      <c r="D1293" s="199" t="s">
        <v>140</v>
      </c>
      <c r="E1293" s="227" t="s">
        <v>1</v>
      </c>
      <c r="F1293" s="228" t="s">
        <v>144</v>
      </c>
      <c r="G1293" s="226"/>
      <c r="H1293" s="229">
        <v>76</v>
      </c>
      <c r="I1293" s="230"/>
      <c r="J1293" s="226"/>
      <c r="K1293" s="226"/>
      <c r="L1293" s="231"/>
      <c r="M1293" s="232"/>
      <c r="N1293" s="233"/>
      <c r="O1293" s="233"/>
      <c r="P1293" s="233"/>
      <c r="Q1293" s="233"/>
      <c r="R1293" s="233"/>
      <c r="S1293" s="233"/>
      <c r="T1293" s="234"/>
      <c r="AT1293" s="235" t="s">
        <v>140</v>
      </c>
      <c r="AU1293" s="235" t="s">
        <v>90</v>
      </c>
      <c r="AV1293" s="15" t="s">
        <v>136</v>
      </c>
      <c r="AW1293" s="15" t="s">
        <v>4</v>
      </c>
      <c r="AX1293" s="15" t="s">
        <v>88</v>
      </c>
      <c r="AY1293" s="235" t="s">
        <v>129</v>
      </c>
    </row>
    <row r="1294" spans="1:65" s="2" customFormat="1" ht="21.75" customHeight="1">
      <c r="A1294" s="34"/>
      <c r="B1294" s="35"/>
      <c r="C1294" s="186" t="s">
        <v>918</v>
      </c>
      <c r="D1294" s="186" t="s">
        <v>131</v>
      </c>
      <c r="E1294" s="187" t="s">
        <v>919</v>
      </c>
      <c r="F1294" s="188" t="s">
        <v>920</v>
      </c>
      <c r="G1294" s="189" t="s">
        <v>195</v>
      </c>
      <c r="H1294" s="190">
        <v>76</v>
      </c>
      <c r="I1294" s="191"/>
      <c r="J1294" s="192">
        <f>ROUND(I1294*H1294,2)</f>
        <v>0</v>
      </c>
      <c r="K1294" s="188" t="s">
        <v>135</v>
      </c>
      <c r="L1294" s="39"/>
      <c r="M1294" s="193" t="s">
        <v>1</v>
      </c>
      <c r="N1294" s="194" t="s">
        <v>45</v>
      </c>
      <c r="O1294" s="71"/>
      <c r="P1294" s="195">
        <f>O1294*H1294</f>
        <v>0</v>
      </c>
      <c r="Q1294" s="195">
        <v>0</v>
      </c>
      <c r="R1294" s="195">
        <f>Q1294*H1294</f>
        <v>0</v>
      </c>
      <c r="S1294" s="195">
        <v>0</v>
      </c>
      <c r="T1294" s="196">
        <f>S1294*H1294</f>
        <v>0</v>
      </c>
      <c r="U1294" s="34"/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R1294" s="197" t="s">
        <v>136</v>
      </c>
      <c r="AT1294" s="197" t="s">
        <v>131</v>
      </c>
      <c r="AU1294" s="197" t="s">
        <v>90</v>
      </c>
      <c r="AY1294" s="17" t="s">
        <v>129</v>
      </c>
      <c r="BE1294" s="198">
        <f>IF(N1294="základní",J1294,0)</f>
        <v>0</v>
      </c>
      <c r="BF1294" s="198">
        <f>IF(N1294="snížená",J1294,0)</f>
        <v>0</v>
      </c>
      <c r="BG1294" s="198">
        <f>IF(N1294="zákl. přenesená",J1294,0)</f>
        <v>0</v>
      </c>
      <c r="BH1294" s="198">
        <f>IF(N1294="sníž. přenesená",J1294,0)</f>
        <v>0</v>
      </c>
      <c r="BI1294" s="198">
        <f>IF(N1294="nulová",J1294,0)</f>
        <v>0</v>
      </c>
      <c r="BJ1294" s="17" t="s">
        <v>88</v>
      </c>
      <c r="BK1294" s="198">
        <f>ROUND(I1294*H1294,2)</f>
        <v>0</v>
      </c>
      <c r="BL1294" s="17" t="s">
        <v>136</v>
      </c>
      <c r="BM1294" s="197" t="s">
        <v>921</v>
      </c>
    </row>
    <row r="1295" spans="1:65" s="2" customFormat="1" ht="19.5">
      <c r="A1295" s="34"/>
      <c r="B1295" s="35"/>
      <c r="C1295" s="36"/>
      <c r="D1295" s="199" t="s">
        <v>138</v>
      </c>
      <c r="E1295" s="36"/>
      <c r="F1295" s="200" t="s">
        <v>922</v>
      </c>
      <c r="G1295" s="36"/>
      <c r="H1295" s="36"/>
      <c r="I1295" s="201"/>
      <c r="J1295" s="36"/>
      <c r="K1295" s="36"/>
      <c r="L1295" s="39"/>
      <c r="M1295" s="202"/>
      <c r="N1295" s="203"/>
      <c r="O1295" s="71"/>
      <c r="P1295" s="71"/>
      <c r="Q1295" s="71"/>
      <c r="R1295" s="71"/>
      <c r="S1295" s="71"/>
      <c r="T1295" s="72"/>
      <c r="U1295" s="34"/>
      <c r="V1295" s="34"/>
      <c r="W1295" s="34"/>
      <c r="X1295" s="34"/>
      <c r="Y1295" s="34"/>
      <c r="Z1295" s="34"/>
      <c r="AA1295" s="34"/>
      <c r="AB1295" s="34"/>
      <c r="AC1295" s="34"/>
      <c r="AD1295" s="34"/>
      <c r="AE1295" s="34"/>
      <c r="AT1295" s="17" t="s">
        <v>138</v>
      </c>
      <c r="AU1295" s="17" t="s">
        <v>90</v>
      </c>
    </row>
    <row r="1296" spans="1:65" s="13" customFormat="1" ht="11.25">
      <c r="B1296" s="204"/>
      <c r="C1296" s="205"/>
      <c r="D1296" s="199" t="s">
        <v>140</v>
      </c>
      <c r="E1296" s="206" t="s">
        <v>1</v>
      </c>
      <c r="F1296" s="207" t="s">
        <v>910</v>
      </c>
      <c r="G1296" s="205"/>
      <c r="H1296" s="206" t="s">
        <v>1</v>
      </c>
      <c r="I1296" s="208"/>
      <c r="J1296" s="205"/>
      <c r="K1296" s="205"/>
      <c r="L1296" s="209"/>
      <c r="M1296" s="210"/>
      <c r="N1296" s="211"/>
      <c r="O1296" s="211"/>
      <c r="P1296" s="211"/>
      <c r="Q1296" s="211"/>
      <c r="R1296" s="211"/>
      <c r="S1296" s="211"/>
      <c r="T1296" s="212"/>
      <c r="AT1296" s="213" t="s">
        <v>140</v>
      </c>
      <c r="AU1296" s="213" t="s">
        <v>90</v>
      </c>
      <c r="AV1296" s="13" t="s">
        <v>88</v>
      </c>
      <c r="AW1296" s="13" t="s">
        <v>36</v>
      </c>
      <c r="AX1296" s="13" t="s">
        <v>80</v>
      </c>
      <c r="AY1296" s="213" t="s">
        <v>129</v>
      </c>
    </row>
    <row r="1297" spans="1:65" s="13" customFormat="1" ht="11.25">
      <c r="B1297" s="204"/>
      <c r="C1297" s="205"/>
      <c r="D1297" s="199" t="s">
        <v>140</v>
      </c>
      <c r="E1297" s="206" t="s">
        <v>1</v>
      </c>
      <c r="F1297" s="207" t="s">
        <v>911</v>
      </c>
      <c r="G1297" s="205"/>
      <c r="H1297" s="206" t="s">
        <v>1</v>
      </c>
      <c r="I1297" s="208"/>
      <c r="J1297" s="205"/>
      <c r="K1297" s="205"/>
      <c r="L1297" s="209"/>
      <c r="M1297" s="210"/>
      <c r="N1297" s="211"/>
      <c r="O1297" s="211"/>
      <c r="P1297" s="211"/>
      <c r="Q1297" s="211"/>
      <c r="R1297" s="211"/>
      <c r="S1297" s="211"/>
      <c r="T1297" s="212"/>
      <c r="AT1297" s="213" t="s">
        <v>140</v>
      </c>
      <c r="AU1297" s="213" t="s">
        <v>90</v>
      </c>
      <c r="AV1297" s="13" t="s">
        <v>88</v>
      </c>
      <c r="AW1297" s="13" t="s">
        <v>36</v>
      </c>
      <c r="AX1297" s="13" t="s">
        <v>80</v>
      </c>
      <c r="AY1297" s="213" t="s">
        <v>129</v>
      </c>
    </row>
    <row r="1298" spans="1:65" s="14" customFormat="1" ht="11.25">
      <c r="B1298" s="214"/>
      <c r="C1298" s="215"/>
      <c r="D1298" s="199" t="s">
        <v>140</v>
      </c>
      <c r="E1298" s="216" t="s">
        <v>1</v>
      </c>
      <c r="F1298" s="217" t="s">
        <v>912</v>
      </c>
      <c r="G1298" s="215"/>
      <c r="H1298" s="218">
        <v>64</v>
      </c>
      <c r="I1298" s="219"/>
      <c r="J1298" s="215"/>
      <c r="K1298" s="215"/>
      <c r="L1298" s="220"/>
      <c r="M1298" s="221"/>
      <c r="N1298" s="222"/>
      <c r="O1298" s="222"/>
      <c r="P1298" s="222"/>
      <c r="Q1298" s="222"/>
      <c r="R1298" s="222"/>
      <c r="S1298" s="222"/>
      <c r="T1298" s="223"/>
      <c r="AT1298" s="224" t="s">
        <v>140</v>
      </c>
      <c r="AU1298" s="224" t="s">
        <v>90</v>
      </c>
      <c r="AV1298" s="14" t="s">
        <v>90</v>
      </c>
      <c r="AW1298" s="14" t="s">
        <v>36</v>
      </c>
      <c r="AX1298" s="14" t="s">
        <v>80</v>
      </c>
      <c r="AY1298" s="224" t="s">
        <v>129</v>
      </c>
    </row>
    <row r="1299" spans="1:65" s="13" customFormat="1" ht="11.25">
      <c r="B1299" s="204"/>
      <c r="C1299" s="205"/>
      <c r="D1299" s="199" t="s">
        <v>140</v>
      </c>
      <c r="E1299" s="206" t="s">
        <v>1</v>
      </c>
      <c r="F1299" s="207" t="s">
        <v>164</v>
      </c>
      <c r="G1299" s="205"/>
      <c r="H1299" s="206" t="s">
        <v>1</v>
      </c>
      <c r="I1299" s="208"/>
      <c r="J1299" s="205"/>
      <c r="K1299" s="205"/>
      <c r="L1299" s="209"/>
      <c r="M1299" s="210"/>
      <c r="N1299" s="211"/>
      <c r="O1299" s="211"/>
      <c r="P1299" s="211"/>
      <c r="Q1299" s="211"/>
      <c r="R1299" s="211"/>
      <c r="S1299" s="211"/>
      <c r="T1299" s="212"/>
      <c r="AT1299" s="213" t="s">
        <v>140</v>
      </c>
      <c r="AU1299" s="213" t="s">
        <v>90</v>
      </c>
      <c r="AV1299" s="13" t="s">
        <v>88</v>
      </c>
      <c r="AW1299" s="13" t="s">
        <v>36</v>
      </c>
      <c r="AX1299" s="13" t="s">
        <v>80</v>
      </c>
      <c r="AY1299" s="213" t="s">
        <v>129</v>
      </c>
    </row>
    <row r="1300" spans="1:65" s="14" customFormat="1" ht="11.25">
      <c r="B1300" s="214"/>
      <c r="C1300" s="215"/>
      <c r="D1300" s="199" t="s">
        <v>140</v>
      </c>
      <c r="E1300" s="216" t="s">
        <v>1</v>
      </c>
      <c r="F1300" s="217" t="s">
        <v>176</v>
      </c>
      <c r="G1300" s="215"/>
      <c r="H1300" s="218">
        <v>6</v>
      </c>
      <c r="I1300" s="219"/>
      <c r="J1300" s="215"/>
      <c r="K1300" s="215"/>
      <c r="L1300" s="220"/>
      <c r="M1300" s="221"/>
      <c r="N1300" s="222"/>
      <c r="O1300" s="222"/>
      <c r="P1300" s="222"/>
      <c r="Q1300" s="222"/>
      <c r="R1300" s="222"/>
      <c r="S1300" s="222"/>
      <c r="T1300" s="223"/>
      <c r="AT1300" s="224" t="s">
        <v>140</v>
      </c>
      <c r="AU1300" s="224" t="s">
        <v>90</v>
      </c>
      <c r="AV1300" s="14" t="s">
        <v>90</v>
      </c>
      <c r="AW1300" s="14" t="s">
        <v>36</v>
      </c>
      <c r="AX1300" s="14" t="s">
        <v>80</v>
      </c>
      <c r="AY1300" s="224" t="s">
        <v>129</v>
      </c>
    </row>
    <row r="1301" spans="1:65" s="13" customFormat="1" ht="11.25">
      <c r="B1301" s="204"/>
      <c r="C1301" s="205"/>
      <c r="D1301" s="199" t="s">
        <v>140</v>
      </c>
      <c r="E1301" s="206" t="s">
        <v>1</v>
      </c>
      <c r="F1301" s="207" t="s">
        <v>167</v>
      </c>
      <c r="G1301" s="205"/>
      <c r="H1301" s="206" t="s">
        <v>1</v>
      </c>
      <c r="I1301" s="208"/>
      <c r="J1301" s="205"/>
      <c r="K1301" s="205"/>
      <c r="L1301" s="209"/>
      <c r="M1301" s="210"/>
      <c r="N1301" s="211"/>
      <c r="O1301" s="211"/>
      <c r="P1301" s="211"/>
      <c r="Q1301" s="211"/>
      <c r="R1301" s="211"/>
      <c r="S1301" s="211"/>
      <c r="T1301" s="212"/>
      <c r="AT1301" s="213" t="s">
        <v>140</v>
      </c>
      <c r="AU1301" s="213" t="s">
        <v>90</v>
      </c>
      <c r="AV1301" s="13" t="s">
        <v>88</v>
      </c>
      <c r="AW1301" s="13" t="s">
        <v>36</v>
      </c>
      <c r="AX1301" s="13" t="s">
        <v>80</v>
      </c>
      <c r="AY1301" s="213" t="s">
        <v>129</v>
      </c>
    </row>
    <row r="1302" spans="1:65" s="14" customFormat="1" ht="11.25">
      <c r="B1302" s="214"/>
      <c r="C1302" s="215"/>
      <c r="D1302" s="199" t="s">
        <v>140</v>
      </c>
      <c r="E1302" s="216" t="s">
        <v>1</v>
      </c>
      <c r="F1302" s="217" t="s">
        <v>176</v>
      </c>
      <c r="G1302" s="215"/>
      <c r="H1302" s="218">
        <v>6</v>
      </c>
      <c r="I1302" s="219"/>
      <c r="J1302" s="215"/>
      <c r="K1302" s="215"/>
      <c r="L1302" s="220"/>
      <c r="M1302" s="221"/>
      <c r="N1302" s="222"/>
      <c r="O1302" s="222"/>
      <c r="P1302" s="222"/>
      <c r="Q1302" s="222"/>
      <c r="R1302" s="222"/>
      <c r="S1302" s="222"/>
      <c r="T1302" s="223"/>
      <c r="AT1302" s="224" t="s">
        <v>140</v>
      </c>
      <c r="AU1302" s="224" t="s">
        <v>90</v>
      </c>
      <c r="AV1302" s="14" t="s">
        <v>90</v>
      </c>
      <c r="AW1302" s="14" t="s">
        <v>36</v>
      </c>
      <c r="AX1302" s="14" t="s">
        <v>80</v>
      </c>
      <c r="AY1302" s="224" t="s">
        <v>129</v>
      </c>
    </row>
    <row r="1303" spans="1:65" s="15" customFormat="1" ht="11.25">
      <c r="B1303" s="225"/>
      <c r="C1303" s="226"/>
      <c r="D1303" s="199" t="s">
        <v>140</v>
      </c>
      <c r="E1303" s="227" t="s">
        <v>1</v>
      </c>
      <c r="F1303" s="228" t="s">
        <v>144</v>
      </c>
      <c r="G1303" s="226"/>
      <c r="H1303" s="229">
        <v>76</v>
      </c>
      <c r="I1303" s="230"/>
      <c r="J1303" s="226"/>
      <c r="K1303" s="226"/>
      <c r="L1303" s="231"/>
      <c r="M1303" s="232"/>
      <c r="N1303" s="233"/>
      <c r="O1303" s="233"/>
      <c r="P1303" s="233"/>
      <c r="Q1303" s="233"/>
      <c r="R1303" s="233"/>
      <c r="S1303" s="233"/>
      <c r="T1303" s="234"/>
      <c r="AT1303" s="235" t="s">
        <v>140</v>
      </c>
      <c r="AU1303" s="235" t="s">
        <v>90</v>
      </c>
      <c r="AV1303" s="15" t="s">
        <v>136</v>
      </c>
      <c r="AW1303" s="15" t="s">
        <v>4</v>
      </c>
      <c r="AX1303" s="15" t="s">
        <v>88</v>
      </c>
      <c r="AY1303" s="235" t="s">
        <v>129</v>
      </c>
    </row>
    <row r="1304" spans="1:65" s="12" customFormat="1" ht="22.9" customHeight="1">
      <c r="B1304" s="170"/>
      <c r="C1304" s="171"/>
      <c r="D1304" s="172" t="s">
        <v>79</v>
      </c>
      <c r="E1304" s="184" t="s">
        <v>690</v>
      </c>
      <c r="F1304" s="184" t="s">
        <v>923</v>
      </c>
      <c r="G1304" s="171"/>
      <c r="H1304" s="171"/>
      <c r="I1304" s="174"/>
      <c r="J1304" s="185">
        <f>BK1304</f>
        <v>0</v>
      </c>
      <c r="K1304" s="171"/>
      <c r="L1304" s="176"/>
      <c r="M1304" s="177"/>
      <c r="N1304" s="178"/>
      <c r="O1304" s="178"/>
      <c r="P1304" s="179">
        <f>SUM(P1305:P1306)</f>
        <v>0</v>
      </c>
      <c r="Q1304" s="178"/>
      <c r="R1304" s="179">
        <f>SUM(R1305:R1306)</f>
        <v>0</v>
      </c>
      <c r="S1304" s="178"/>
      <c r="T1304" s="180">
        <f>SUM(T1305:T1306)</f>
        <v>0</v>
      </c>
      <c r="AR1304" s="181" t="s">
        <v>88</v>
      </c>
      <c r="AT1304" s="182" t="s">
        <v>79</v>
      </c>
      <c r="AU1304" s="182" t="s">
        <v>88</v>
      </c>
      <c r="AY1304" s="181" t="s">
        <v>129</v>
      </c>
      <c r="BK1304" s="183">
        <f>SUM(BK1305:BK1306)</f>
        <v>0</v>
      </c>
    </row>
    <row r="1305" spans="1:65" s="2" customFormat="1" ht="24">
      <c r="A1305" s="34"/>
      <c r="B1305" s="35"/>
      <c r="C1305" s="186" t="s">
        <v>924</v>
      </c>
      <c r="D1305" s="186" t="s">
        <v>131</v>
      </c>
      <c r="E1305" s="187" t="s">
        <v>925</v>
      </c>
      <c r="F1305" s="188" t="s">
        <v>926</v>
      </c>
      <c r="G1305" s="189" t="s">
        <v>313</v>
      </c>
      <c r="H1305" s="190">
        <v>1689.7470000000001</v>
      </c>
      <c r="I1305" s="191"/>
      <c r="J1305" s="192">
        <f>ROUND(I1305*H1305,2)</f>
        <v>0</v>
      </c>
      <c r="K1305" s="188" t="s">
        <v>135</v>
      </c>
      <c r="L1305" s="39"/>
      <c r="M1305" s="193" t="s">
        <v>1</v>
      </c>
      <c r="N1305" s="194" t="s">
        <v>45</v>
      </c>
      <c r="O1305" s="71"/>
      <c r="P1305" s="195">
        <f>O1305*H1305</f>
        <v>0</v>
      </c>
      <c r="Q1305" s="195">
        <v>0</v>
      </c>
      <c r="R1305" s="195">
        <f>Q1305*H1305</f>
        <v>0</v>
      </c>
      <c r="S1305" s="195">
        <v>0</v>
      </c>
      <c r="T1305" s="196">
        <f>S1305*H1305</f>
        <v>0</v>
      </c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R1305" s="197" t="s">
        <v>136</v>
      </c>
      <c r="AT1305" s="197" t="s">
        <v>131</v>
      </c>
      <c r="AU1305" s="197" t="s">
        <v>90</v>
      </c>
      <c r="AY1305" s="17" t="s">
        <v>129</v>
      </c>
      <c r="BE1305" s="198">
        <f>IF(N1305="základní",J1305,0)</f>
        <v>0</v>
      </c>
      <c r="BF1305" s="198">
        <f>IF(N1305="snížená",J1305,0)</f>
        <v>0</v>
      </c>
      <c r="BG1305" s="198">
        <f>IF(N1305="zákl. přenesená",J1305,0)</f>
        <v>0</v>
      </c>
      <c r="BH1305" s="198">
        <f>IF(N1305="sníž. přenesená",J1305,0)</f>
        <v>0</v>
      </c>
      <c r="BI1305" s="198">
        <f>IF(N1305="nulová",J1305,0)</f>
        <v>0</v>
      </c>
      <c r="BJ1305" s="17" t="s">
        <v>88</v>
      </c>
      <c r="BK1305" s="198">
        <f>ROUND(I1305*H1305,2)</f>
        <v>0</v>
      </c>
      <c r="BL1305" s="17" t="s">
        <v>136</v>
      </c>
      <c r="BM1305" s="197" t="s">
        <v>927</v>
      </c>
    </row>
    <row r="1306" spans="1:65" s="2" customFormat="1" ht="19.5">
      <c r="A1306" s="34"/>
      <c r="B1306" s="35"/>
      <c r="C1306" s="36"/>
      <c r="D1306" s="199" t="s">
        <v>138</v>
      </c>
      <c r="E1306" s="36"/>
      <c r="F1306" s="200" t="s">
        <v>926</v>
      </c>
      <c r="G1306" s="36"/>
      <c r="H1306" s="36"/>
      <c r="I1306" s="201"/>
      <c r="J1306" s="36"/>
      <c r="K1306" s="36"/>
      <c r="L1306" s="39"/>
      <c r="M1306" s="202"/>
      <c r="N1306" s="203"/>
      <c r="O1306" s="71"/>
      <c r="P1306" s="71"/>
      <c r="Q1306" s="71"/>
      <c r="R1306" s="71"/>
      <c r="S1306" s="71"/>
      <c r="T1306" s="72"/>
      <c r="U1306" s="34"/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T1306" s="17" t="s">
        <v>138</v>
      </c>
      <c r="AU1306" s="17" t="s">
        <v>90</v>
      </c>
    </row>
    <row r="1307" spans="1:65" s="12" customFormat="1" ht="22.9" customHeight="1">
      <c r="B1307" s="170"/>
      <c r="C1307" s="171"/>
      <c r="D1307" s="172" t="s">
        <v>79</v>
      </c>
      <c r="E1307" s="184" t="s">
        <v>928</v>
      </c>
      <c r="F1307" s="184" t="s">
        <v>929</v>
      </c>
      <c r="G1307" s="171"/>
      <c r="H1307" s="171"/>
      <c r="I1307" s="174"/>
      <c r="J1307" s="185">
        <f>BK1307</f>
        <v>0</v>
      </c>
      <c r="K1307" s="171"/>
      <c r="L1307" s="176"/>
      <c r="M1307" s="177"/>
      <c r="N1307" s="178"/>
      <c r="O1307" s="178"/>
      <c r="P1307" s="179">
        <f>SUM(P1308:P1330)</f>
        <v>0</v>
      </c>
      <c r="Q1307" s="178"/>
      <c r="R1307" s="179">
        <f>SUM(R1308:R1330)</f>
        <v>0</v>
      </c>
      <c r="S1307" s="178"/>
      <c r="T1307" s="180">
        <f>SUM(T1308:T1330)</f>
        <v>0</v>
      </c>
      <c r="AR1307" s="181" t="s">
        <v>88</v>
      </c>
      <c r="AT1307" s="182" t="s">
        <v>79</v>
      </c>
      <c r="AU1307" s="182" t="s">
        <v>88</v>
      </c>
      <c r="AY1307" s="181" t="s">
        <v>129</v>
      </c>
      <c r="BK1307" s="183">
        <f>SUM(BK1308:BK1330)</f>
        <v>0</v>
      </c>
    </row>
    <row r="1308" spans="1:65" s="2" customFormat="1" ht="24">
      <c r="A1308" s="34"/>
      <c r="B1308" s="35"/>
      <c r="C1308" s="186" t="s">
        <v>930</v>
      </c>
      <c r="D1308" s="186" t="s">
        <v>131</v>
      </c>
      <c r="E1308" s="187" t="s">
        <v>931</v>
      </c>
      <c r="F1308" s="188" t="s">
        <v>932</v>
      </c>
      <c r="G1308" s="189" t="s">
        <v>313</v>
      </c>
      <c r="H1308" s="190">
        <v>688.18799999999999</v>
      </c>
      <c r="I1308" s="191"/>
      <c r="J1308" s="192">
        <f>ROUND(I1308*H1308,2)</f>
        <v>0</v>
      </c>
      <c r="K1308" s="188" t="s">
        <v>135</v>
      </c>
      <c r="L1308" s="39"/>
      <c r="M1308" s="193" t="s">
        <v>1</v>
      </c>
      <c r="N1308" s="194" t="s">
        <v>45</v>
      </c>
      <c r="O1308" s="71"/>
      <c r="P1308" s="195">
        <f>O1308*H1308</f>
        <v>0</v>
      </c>
      <c r="Q1308" s="195">
        <v>0</v>
      </c>
      <c r="R1308" s="195">
        <f>Q1308*H1308</f>
        <v>0</v>
      </c>
      <c r="S1308" s="195">
        <v>0</v>
      </c>
      <c r="T1308" s="196">
        <f>S1308*H1308</f>
        <v>0</v>
      </c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R1308" s="197" t="s">
        <v>136</v>
      </c>
      <c r="AT1308" s="197" t="s">
        <v>131</v>
      </c>
      <c r="AU1308" s="197" t="s">
        <v>90</v>
      </c>
      <c r="AY1308" s="17" t="s">
        <v>129</v>
      </c>
      <c r="BE1308" s="198">
        <f>IF(N1308="základní",J1308,0)</f>
        <v>0</v>
      </c>
      <c r="BF1308" s="198">
        <f>IF(N1308="snížená",J1308,0)</f>
        <v>0</v>
      </c>
      <c r="BG1308" s="198">
        <f>IF(N1308="zákl. přenesená",J1308,0)</f>
        <v>0</v>
      </c>
      <c r="BH1308" s="198">
        <f>IF(N1308="sníž. přenesená",J1308,0)</f>
        <v>0</v>
      </c>
      <c r="BI1308" s="198">
        <f>IF(N1308="nulová",J1308,0)</f>
        <v>0</v>
      </c>
      <c r="BJ1308" s="17" t="s">
        <v>88</v>
      </c>
      <c r="BK1308" s="198">
        <f>ROUND(I1308*H1308,2)</f>
        <v>0</v>
      </c>
      <c r="BL1308" s="17" t="s">
        <v>136</v>
      </c>
      <c r="BM1308" s="197" t="s">
        <v>933</v>
      </c>
    </row>
    <row r="1309" spans="1:65" s="2" customFormat="1" ht="19.5">
      <c r="A1309" s="34"/>
      <c r="B1309" s="35"/>
      <c r="C1309" s="36"/>
      <c r="D1309" s="199" t="s">
        <v>138</v>
      </c>
      <c r="E1309" s="36"/>
      <c r="F1309" s="200" t="s">
        <v>934</v>
      </c>
      <c r="G1309" s="36"/>
      <c r="H1309" s="36"/>
      <c r="I1309" s="201"/>
      <c r="J1309" s="36"/>
      <c r="K1309" s="36"/>
      <c r="L1309" s="39"/>
      <c r="M1309" s="202"/>
      <c r="N1309" s="203"/>
      <c r="O1309" s="71"/>
      <c r="P1309" s="71"/>
      <c r="Q1309" s="71"/>
      <c r="R1309" s="71"/>
      <c r="S1309" s="71"/>
      <c r="T1309" s="72"/>
      <c r="U1309" s="34"/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T1309" s="17" t="s">
        <v>138</v>
      </c>
      <c r="AU1309" s="17" t="s">
        <v>90</v>
      </c>
    </row>
    <row r="1310" spans="1:65" s="2" customFormat="1" ht="24">
      <c r="A1310" s="34"/>
      <c r="B1310" s="35"/>
      <c r="C1310" s="186" t="s">
        <v>935</v>
      </c>
      <c r="D1310" s="186" t="s">
        <v>131</v>
      </c>
      <c r="E1310" s="187" t="s">
        <v>936</v>
      </c>
      <c r="F1310" s="188" t="s">
        <v>937</v>
      </c>
      <c r="G1310" s="189" t="s">
        <v>313</v>
      </c>
      <c r="H1310" s="190">
        <v>10322.82</v>
      </c>
      <c r="I1310" s="191"/>
      <c r="J1310" s="192">
        <f>ROUND(I1310*H1310,2)</f>
        <v>0</v>
      </c>
      <c r="K1310" s="188" t="s">
        <v>135</v>
      </c>
      <c r="L1310" s="39"/>
      <c r="M1310" s="193" t="s">
        <v>1</v>
      </c>
      <c r="N1310" s="194" t="s">
        <v>45</v>
      </c>
      <c r="O1310" s="71"/>
      <c r="P1310" s="195">
        <f>O1310*H1310</f>
        <v>0</v>
      </c>
      <c r="Q1310" s="195">
        <v>0</v>
      </c>
      <c r="R1310" s="195">
        <f>Q1310*H1310</f>
        <v>0</v>
      </c>
      <c r="S1310" s="195">
        <v>0</v>
      </c>
      <c r="T1310" s="196">
        <f>S1310*H1310</f>
        <v>0</v>
      </c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R1310" s="197" t="s">
        <v>136</v>
      </c>
      <c r="AT1310" s="197" t="s">
        <v>131</v>
      </c>
      <c r="AU1310" s="197" t="s">
        <v>90</v>
      </c>
      <c r="AY1310" s="17" t="s">
        <v>129</v>
      </c>
      <c r="BE1310" s="198">
        <f>IF(N1310="základní",J1310,0)</f>
        <v>0</v>
      </c>
      <c r="BF1310" s="198">
        <f>IF(N1310="snížená",J1310,0)</f>
        <v>0</v>
      </c>
      <c r="BG1310" s="198">
        <f>IF(N1310="zákl. přenesená",J1310,0)</f>
        <v>0</v>
      </c>
      <c r="BH1310" s="198">
        <f>IF(N1310="sníž. přenesená",J1310,0)</f>
        <v>0</v>
      </c>
      <c r="BI1310" s="198">
        <f>IF(N1310="nulová",J1310,0)</f>
        <v>0</v>
      </c>
      <c r="BJ1310" s="17" t="s">
        <v>88</v>
      </c>
      <c r="BK1310" s="198">
        <f>ROUND(I1310*H1310,2)</f>
        <v>0</v>
      </c>
      <c r="BL1310" s="17" t="s">
        <v>136</v>
      </c>
      <c r="BM1310" s="197" t="s">
        <v>938</v>
      </c>
    </row>
    <row r="1311" spans="1:65" s="2" customFormat="1" ht="29.25">
      <c r="A1311" s="34"/>
      <c r="B1311" s="35"/>
      <c r="C1311" s="36"/>
      <c r="D1311" s="199" t="s">
        <v>138</v>
      </c>
      <c r="E1311" s="36"/>
      <c r="F1311" s="200" t="s">
        <v>939</v>
      </c>
      <c r="G1311" s="36"/>
      <c r="H1311" s="36"/>
      <c r="I1311" s="201"/>
      <c r="J1311" s="36"/>
      <c r="K1311" s="36"/>
      <c r="L1311" s="39"/>
      <c r="M1311" s="202"/>
      <c r="N1311" s="203"/>
      <c r="O1311" s="71"/>
      <c r="P1311" s="71"/>
      <c r="Q1311" s="71"/>
      <c r="R1311" s="71"/>
      <c r="S1311" s="71"/>
      <c r="T1311" s="72"/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T1311" s="17" t="s">
        <v>138</v>
      </c>
      <c r="AU1311" s="17" t="s">
        <v>90</v>
      </c>
    </row>
    <row r="1312" spans="1:65" s="14" customFormat="1" ht="11.25">
      <c r="B1312" s="214"/>
      <c r="C1312" s="215"/>
      <c r="D1312" s="199" t="s">
        <v>140</v>
      </c>
      <c r="E1312" s="215"/>
      <c r="F1312" s="217" t="s">
        <v>940</v>
      </c>
      <c r="G1312" s="215"/>
      <c r="H1312" s="218">
        <v>10322.82</v>
      </c>
      <c r="I1312" s="219"/>
      <c r="J1312" s="215"/>
      <c r="K1312" s="215"/>
      <c r="L1312" s="220"/>
      <c r="M1312" s="221"/>
      <c r="N1312" s="222"/>
      <c r="O1312" s="222"/>
      <c r="P1312" s="222"/>
      <c r="Q1312" s="222"/>
      <c r="R1312" s="222"/>
      <c r="S1312" s="222"/>
      <c r="T1312" s="223"/>
      <c r="AT1312" s="224" t="s">
        <v>140</v>
      </c>
      <c r="AU1312" s="224" t="s">
        <v>90</v>
      </c>
      <c r="AV1312" s="14" t="s">
        <v>90</v>
      </c>
      <c r="AW1312" s="14" t="s">
        <v>4</v>
      </c>
      <c r="AX1312" s="14" t="s">
        <v>88</v>
      </c>
      <c r="AY1312" s="224" t="s">
        <v>129</v>
      </c>
    </row>
    <row r="1313" spans="1:65" s="2" customFormat="1" ht="16.5" customHeight="1">
      <c r="A1313" s="34"/>
      <c r="B1313" s="35"/>
      <c r="C1313" s="186" t="s">
        <v>941</v>
      </c>
      <c r="D1313" s="186" t="s">
        <v>131</v>
      </c>
      <c r="E1313" s="187" t="s">
        <v>942</v>
      </c>
      <c r="F1313" s="188" t="s">
        <v>943</v>
      </c>
      <c r="G1313" s="189" t="s">
        <v>313</v>
      </c>
      <c r="H1313" s="190">
        <v>688.18799999999999</v>
      </c>
      <c r="I1313" s="191"/>
      <c r="J1313" s="192">
        <f>ROUND(I1313*H1313,2)</f>
        <v>0</v>
      </c>
      <c r="K1313" s="188" t="s">
        <v>135</v>
      </c>
      <c r="L1313" s="39"/>
      <c r="M1313" s="193" t="s">
        <v>1</v>
      </c>
      <c r="N1313" s="194" t="s">
        <v>45</v>
      </c>
      <c r="O1313" s="71"/>
      <c r="P1313" s="195">
        <f>O1313*H1313</f>
        <v>0</v>
      </c>
      <c r="Q1313" s="195">
        <v>0</v>
      </c>
      <c r="R1313" s="195">
        <f>Q1313*H1313</f>
        <v>0</v>
      </c>
      <c r="S1313" s="195">
        <v>0</v>
      </c>
      <c r="T1313" s="196">
        <f>S1313*H1313</f>
        <v>0</v>
      </c>
      <c r="U1313" s="34"/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R1313" s="197" t="s">
        <v>136</v>
      </c>
      <c r="AT1313" s="197" t="s">
        <v>131</v>
      </c>
      <c r="AU1313" s="197" t="s">
        <v>90</v>
      </c>
      <c r="AY1313" s="17" t="s">
        <v>129</v>
      </c>
      <c r="BE1313" s="198">
        <f>IF(N1313="základní",J1313,0)</f>
        <v>0</v>
      </c>
      <c r="BF1313" s="198">
        <f>IF(N1313="snížená",J1313,0)</f>
        <v>0</v>
      </c>
      <c r="BG1313" s="198">
        <f>IF(N1313="zákl. přenesená",J1313,0)</f>
        <v>0</v>
      </c>
      <c r="BH1313" s="198">
        <f>IF(N1313="sníž. přenesená",J1313,0)</f>
        <v>0</v>
      </c>
      <c r="BI1313" s="198">
        <f>IF(N1313="nulová",J1313,0)</f>
        <v>0</v>
      </c>
      <c r="BJ1313" s="17" t="s">
        <v>88</v>
      </c>
      <c r="BK1313" s="198">
        <f>ROUND(I1313*H1313,2)</f>
        <v>0</v>
      </c>
      <c r="BL1313" s="17" t="s">
        <v>136</v>
      </c>
      <c r="BM1313" s="197" t="s">
        <v>944</v>
      </c>
    </row>
    <row r="1314" spans="1:65" s="2" customFormat="1" ht="11.25">
      <c r="A1314" s="34"/>
      <c r="B1314" s="35"/>
      <c r="C1314" s="36"/>
      <c r="D1314" s="199" t="s">
        <v>138</v>
      </c>
      <c r="E1314" s="36"/>
      <c r="F1314" s="200" t="s">
        <v>943</v>
      </c>
      <c r="G1314" s="36"/>
      <c r="H1314" s="36"/>
      <c r="I1314" s="201"/>
      <c r="J1314" s="36"/>
      <c r="K1314" s="36"/>
      <c r="L1314" s="39"/>
      <c r="M1314" s="202"/>
      <c r="N1314" s="203"/>
      <c r="O1314" s="71"/>
      <c r="P1314" s="71"/>
      <c r="Q1314" s="71"/>
      <c r="R1314" s="71"/>
      <c r="S1314" s="71"/>
      <c r="T1314" s="72"/>
      <c r="U1314" s="34"/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T1314" s="17" t="s">
        <v>138</v>
      </c>
      <c r="AU1314" s="17" t="s">
        <v>90</v>
      </c>
    </row>
    <row r="1315" spans="1:65" s="2" customFormat="1" ht="33" customHeight="1">
      <c r="A1315" s="34"/>
      <c r="B1315" s="35"/>
      <c r="C1315" s="186" t="s">
        <v>945</v>
      </c>
      <c r="D1315" s="186" t="s">
        <v>131</v>
      </c>
      <c r="E1315" s="187" t="s">
        <v>946</v>
      </c>
      <c r="F1315" s="188" t="s">
        <v>947</v>
      </c>
      <c r="G1315" s="189" t="s">
        <v>313</v>
      </c>
      <c r="H1315" s="190">
        <v>1.875</v>
      </c>
      <c r="I1315" s="191"/>
      <c r="J1315" s="192">
        <f>ROUND(I1315*H1315,2)</f>
        <v>0</v>
      </c>
      <c r="K1315" s="188" t="s">
        <v>135</v>
      </c>
      <c r="L1315" s="39"/>
      <c r="M1315" s="193" t="s">
        <v>1</v>
      </c>
      <c r="N1315" s="194" t="s">
        <v>45</v>
      </c>
      <c r="O1315" s="71"/>
      <c r="P1315" s="195">
        <f>O1315*H1315</f>
        <v>0</v>
      </c>
      <c r="Q1315" s="195">
        <v>0</v>
      </c>
      <c r="R1315" s="195">
        <f>Q1315*H1315</f>
        <v>0</v>
      </c>
      <c r="S1315" s="195">
        <v>0</v>
      </c>
      <c r="T1315" s="196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197" t="s">
        <v>136</v>
      </c>
      <c r="AT1315" s="197" t="s">
        <v>131</v>
      </c>
      <c r="AU1315" s="197" t="s">
        <v>90</v>
      </c>
      <c r="AY1315" s="17" t="s">
        <v>129</v>
      </c>
      <c r="BE1315" s="198">
        <f>IF(N1315="základní",J1315,0)</f>
        <v>0</v>
      </c>
      <c r="BF1315" s="198">
        <f>IF(N1315="snížená",J1315,0)</f>
        <v>0</v>
      </c>
      <c r="BG1315" s="198">
        <f>IF(N1315="zákl. přenesená",J1315,0)</f>
        <v>0</v>
      </c>
      <c r="BH1315" s="198">
        <f>IF(N1315="sníž. přenesená",J1315,0)</f>
        <v>0</v>
      </c>
      <c r="BI1315" s="198">
        <f>IF(N1315="nulová",J1315,0)</f>
        <v>0</v>
      </c>
      <c r="BJ1315" s="17" t="s">
        <v>88</v>
      </c>
      <c r="BK1315" s="198">
        <f>ROUND(I1315*H1315,2)</f>
        <v>0</v>
      </c>
      <c r="BL1315" s="17" t="s">
        <v>136</v>
      </c>
      <c r="BM1315" s="197" t="s">
        <v>948</v>
      </c>
    </row>
    <row r="1316" spans="1:65" s="2" customFormat="1" ht="19.5">
      <c r="A1316" s="34"/>
      <c r="B1316" s="35"/>
      <c r="C1316" s="36"/>
      <c r="D1316" s="199" t="s">
        <v>138</v>
      </c>
      <c r="E1316" s="36"/>
      <c r="F1316" s="200" t="s">
        <v>947</v>
      </c>
      <c r="G1316" s="36"/>
      <c r="H1316" s="36"/>
      <c r="I1316" s="201"/>
      <c r="J1316" s="36"/>
      <c r="K1316" s="36"/>
      <c r="L1316" s="39"/>
      <c r="M1316" s="202"/>
      <c r="N1316" s="203"/>
      <c r="O1316" s="71"/>
      <c r="P1316" s="71"/>
      <c r="Q1316" s="71"/>
      <c r="R1316" s="71"/>
      <c r="S1316" s="71"/>
      <c r="T1316" s="72"/>
      <c r="U1316" s="34"/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T1316" s="17" t="s">
        <v>138</v>
      </c>
      <c r="AU1316" s="17" t="s">
        <v>90</v>
      </c>
    </row>
    <row r="1317" spans="1:65" s="14" customFormat="1" ht="11.25">
      <c r="B1317" s="214"/>
      <c r="C1317" s="215"/>
      <c r="D1317" s="199" t="s">
        <v>140</v>
      </c>
      <c r="E1317" s="216" t="s">
        <v>1</v>
      </c>
      <c r="F1317" s="217" t="s">
        <v>949</v>
      </c>
      <c r="G1317" s="215"/>
      <c r="H1317" s="218">
        <v>1.875</v>
      </c>
      <c r="I1317" s="219"/>
      <c r="J1317" s="215"/>
      <c r="K1317" s="215"/>
      <c r="L1317" s="220"/>
      <c r="M1317" s="221"/>
      <c r="N1317" s="222"/>
      <c r="O1317" s="222"/>
      <c r="P1317" s="222"/>
      <c r="Q1317" s="222"/>
      <c r="R1317" s="222"/>
      <c r="S1317" s="222"/>
      <c r="T1317" s="223"/>
      <c r="AT1317" s="224" t="s">
        <v>140</v>
      </c>
      <c r="AU1317" s="224" t="s">
        <v>90</v>
      </c>
      <c r="AV1317" s="14" t="s">
        <v>90</v>
      </c>
      <c r="AW1317" s="14" t="s">
        <v>36</v>
      </c>
      <c r="AX1317" s="14" t="s">
        <v>80</v>
      </c>
      <c r="AY1317" s="224" t="s">
        <v>129</v>
      </c>
    </row>
    <row r="1318" spans="1:65" s="15" customFormat="1" ht="11.25">
      <c r="B1318" s="225"/>
      <c r="C1318" s="226"/>
      <c r="D1318" s="199" t="s">
        <v>140</v>
      </c>
      <c r="E1318" s="227" t="s">
        <v>1</v>
      </c>
      <c r="F1318" s="228" t="s">
        <v>144</v>
      </c>
      <c r="G1318" s="226"/>
      <c r="H1318" s="229">
        <v>1.875</v>
      </c>
      <c r="I1318" s="230"/>
      <c r="J1318" s="226"/>
      <c r="K1318" s="226"/>
      <c r="L1318" s="231"/>
      <c r="M1318" s="232"/>
      <c r="N1318" s="233"/>
      <c r="O1318" s="233"/>
      <c r="P1318" s="233"/>
      <c r="Q1318" s="233"/>
      <c r="R1318" s="233"/>
      <c r="S1318" s="233"/>
      <c r="T1318" s="234"/>
      <c r="AT1318" s="235" t="s">
        <v>140</v>
      </c>
      <c r="AU1318" s="235" t="s">
        <v>90</v>
      </c>
      <c r="AV1318" s="15" t="s">
        <v>136</v>
      </c>
      <c r="AW1318" s="15" t="s">
        <v>36</v>
      </c>
      <c r="AX1318" s="15" t="s">
        <v>88</v>
      </c>
      <c r="AY1318" s="235" t="s">
        <v>129</v>
      </c>
    </row>
    <row r="1319" spans="1:65" s="2" customFormat="1" ht="33" customHeight="1">
      <c r="A1319" s="34"/>
      <c r="B1319" s="35"/>
      <c r="C1319" s="186" t="s">
        <v>950</v>
      </c>
      <c r="D1319" s="186" t="s">
        <v>131</v>
      </c>
      <c r="E1319" s="187" t="s">
        <v>951</v>
      </c>
      <c r="F1319" s="188" t="s">
        <v>952</v>
      </c>
      <c r="G1319" s="189" t="s">
        <v>313</v>
      </c>
      <c r="H1319" s="190">
        <v>331.483</v>
      </c>
      <c r="I1319" s="191"/>
      <c r="J1319" s="192">
        <f>ROUND(I1319*H1319,2)</f>
        <v>0</v>
      </c>
      <c r="K1319" s="188" t="s">
        <v>135</v>
      </c>
      <c r="L1319" s="39"/>
      <c r="M1319" s="193" t="s">
        <v>1</v>
      </c>
      <c r="N1319" s="194" t="s">
        <v>45</v>
      </c>
      <c r="O1319" s="71"/>
      <c r="P1319" s="195">
        <f>O1319*H1319</f>
        <v>0</v>
      </c>
      <c r="Q1319" s="195">
        <v>0</v>
      </c>
      <c r="R1319" s="195">
        <f>Q1319*H1319</f>
        <v>0</v>
      </c>
      <c r="S1319" s="195">
        <v>0</v>
      </c>
      <c r="T1319" s="196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197" t="s">
        <v>136</v>
      </c>
      <c r="AT1319" s="197" t="s">
        <v>131</v>
      </c>
      <c r="AU1319" s="197" t="s">
        <v>90</v>
      </c>
      <c r="AY1319" s="17" t="s">
        <v>129</v>
      </c>
      <c r="BE1319" s="198">
        <f>IF(N1319="základní",J1319,0)</f>
        <v>0</v>
      </c>
      <c r="BF1319" s="198">
        <f>IF(N1319="snížená",J1319,0)</f>
        <v>0</v>
      </c>
      <c r="BG1319" s="198">
        <f>IF(N1319="zákl. přenesená",J1319,0)</f>
        <v>0</v>
      </c>
      <c r="BH1319" s="198">
        <f>IF(N1319="sníž. přenesená",J1319,0)</f>
        <v>0</v>
      </c>
      <c r="BI1319" s="198">
        <f>IF(N1319="nulová",J1319,0)</f>
        <v>0</v>
      </c>
      <c r="BJ1319" s="17" t="s">
        <v>88</v>
      </c>
      <c r="BK1319" s="198">
        <f>ROUND(I1319*H1319,2)</f>
        <v>0</v>
      </c>
      <c r="BL1319" s="17" t="s">
        <v>136</v>
      </c>
      <c r="BM1319" s="197" t="s">
        <v>953</v>
      </c>
    </row>
    <row r="1320" spans="1:65" s="2" customFormat="1" ht="19.5">
      <c r="A1320" s="34"/>
      <c r="B1320" s="35"/>
      <c r="C1320" s="36"/>
      <c r="D1320" s="199" t="s">
        <v>138</v>
      </c>
      <c r="E1320" s="36"/>
      <c r="F1320" s="200" t="s">
        <v>952</v>
      </c>
      <c r="G1320" s="36"/>
      <c r="H1320" s="36"/>
      <c r="I1320" s="201"/>
      <c r="J1320" s="36"/>
      <c r="K1320" s="36"/>
      <c r="L1320" s="39"/>
      <c r="M1320" s="202"/>
      <c r="N1320" s="203"/>
      <c r="O1320" s="71"/>
      <c r="P1320" s="71"/>
      <c r="Q1320" s="71"/>
      <c r="R1320" s="71"/>
      <c r="S1320" s="71"/>
      <c r="T1320" s="72"/>
      <c r="U1320" s="34"/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T1320" s="17" t="s">
        <v>138</v>
      </c>
      <c r="AU1320" s="17" t="s">
        <v>90</v>
      </c>
    </row>
    <row r="1321" spans="1:65" s="14" customFormat="1" ht="11.25">
      <c r="B1321" s="214"/>
      <c r="C1321" s="215"/>
      <c r="D1321" s="199" t="s">
        <v>140</v>
      </c>
      <c r="E1321" s="216" t="s">
        <v>1</v>
      </c>
      <c r="F1321" s="217" t="s">
        <v>954</v>
      </c>
      <c r="G1321" s="215"/>
      <c r="H1321" s="218">
        <v>331.483</v>
      </c>
      <c r="I1321" s="219"/>
      <c r="J1321" s="215"/>
      <c r="K1321" s="215"/>
      <c r="L1321" s="220"/>
      <c r="M1321" s="221"/>
      <c r="N1321" s="222"/>
      <c r="O1321" s="222"/>
      <c r="P1321" s="222"/>
      <c r="Q1321" s="222"/>
      <c r="R1321" s="222"/>
      <c r="S1321" s="222"/>
      <c r="T1321" s="223"/>
      <c r="AT1321" s="224" t="s">
        <v>140</v>
      </c>
      <c r="AU1321" s="224" t="s">
        <v>90</v>
      </c>
      <c r="AV1321" s="14" t="s">
        <v>90</v>
      </c>
      <c r="AW1321" s="14" t="s">
        <v>36</v>
      </c>
      <c r="AX1321" s="14" t="s">
        <v>80</v>
      </c>
      <c r="AY1321" s="224" t="s">
        <v>129</v>
      </c>
    </row>
    <row r="1322" spans="1:65" s="15" customFormat="1" ht="11.25">
      <c r="B1322" s="225"/>
      <c r="C1322" s="226"/>
      <c r="D1322" s="199" t="s">
        <v>140</v>
      </c>
      <c r="E1322" s="227" t="s">
        <v>1</v>
      </c>
      <c r="F1322" s="228" t="s">
        <v>144</v>
      </c>
      <c r="G1322" s="226"/>
      <c r="H1322" s="229">
        <v>331.483</v>
      </c>
      <c r="I1322" s="230"/>
      <c r="J1322" s="226"/>
      <c r="K1322" s="226"/>
      <c r="L1322" s="231"/>
      <c r="M1322" s="232"/>
      <c r="N1322" s="233"/>
      <c r="O1322" s="233"/>
      <c r="P1322" s="233"/>
      <c r="Q1322" s="233"/>
      <c r="R1322" s="233"/>
      <c r="S1322" s="233"/>
      <c r="T1322" s="234"/>
      <c r="AT1322" s="235" t="s">
        <v>140</v>
      </c>
      <c r="AU1322" s="235" t="s">
        <v>90</v>
      </c>
      <c r="AV1322" s="15" t="s">
        <v>136</v>
      </c>
      <c r="AW1322" s="15" t="s">
        <v>36</v>
      </c>
      <c r="AX1322" s="15" t="s">
        <v>88</v>
      </c>
      <c r="AY1322" s="235" t="s">
        <v>129</v>
      </c>
    </row>
    <row r="1323" spans="1:65" s="2" customFormat="1" ht="24">
      <c r="A1323" s="34"/>
      <c r="B1323" s="35"/>
      <c r="C1323" s="186" t="s">
        <v>955</v>
      </c>
      <c r="D1323" s="186" t="s">
        <v>131</v>
      </c>
      <c r="E1323" s="187" t="s">
        <v>956</v>
      </c>
      <c r="F1323" s="188" t="s">
        <v>312</v>
      </c>
      <c r="G1323" s="189" t="s">
        <v>313</v>
      </c>
      <c r="H1323" s="190">
        <v>352.166</v>
      </c>
      <c r="I1323" s="191"/>
      <c r="J1323" s="192">
        <f>ROUND(I1323*H1323,2)</f>
        <v>0</v>
      </c>
      <c r="K1323" s="188" t="s">
        <v>135</v>
      </c>
      <c r="L1323" s="39"/>
      <c r="M1323" s="193" t="s">
        <v>1</v>
      </c>
      <c r="N1323" s="194" t="s">
        <v>45</v>
      </c>
      <c r="O1323" s="71"/>
      <c r="P1323" s="195">
        <f>O1323*H1323</f>
        <v>0</v>
      </c>
      <c r="Q1323" s="195">
        <v>0</v>
      </c>
      <c r="R1323" s="195">
        <f>Q1323*H1323</f>
        <v>0</v>
      </c>
      <c r="S1323" s="195">
        <v>0</v>
      </c>
      <c r="T1323" s="196">
        <f>S1323*H1323</f>
        <v>0</v>
      </c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R1323" s="197" t="s">
        <v>136</v>
      </c>
      <c r="AT1323" s="197" t="s">
        <v>131</v>
      </c>
      <c r="AU1323" s="197" t="s">
        <v>90</v>
      </c>
      <c r="AY1323" s="17" t="s">
        <v>129</v>
      </c>
      <c r="BE1323" s="198">
        <f>IF(N1323="základní",J1323,0)</f>
        <v>0</v>
      </c>
      <c r="BF1323" s="198">
        <f>IF(N1323="snížená",J1323,0)</f>
        <v>0</v>
      </c>
      <c r="BG1323" s="198">
        <f>IF(N1323="zákl. přenesená",J1323,0)</f>
        <v>0</v>
      </c>
      <c r="BH1323" s="198">
        <f>IF(N1323="sníž. přenesená",J1323,0)</f>
        <v>0</v>
      </c>
      <c r="BI1323" s="198">
        <f>IF(N1323="nulová",J1323,0)</f>
        <v>0</v>
      </c>
      <c r="BJ1323" s="17" t="s">
        <v>88</v>
      </c>
      <c r="BK1323" s="198">
        <f>ROUND(I1323*H1323,2)</f>
        <v>0</v>
      </c>
      <c r="BL1323" s="17" t="s">
        <v>136</v>
      </c>
      <c r="BM1323" s="197" t="s">
        <v>957</v>
      </c>
    </row>
    <row r="1324" spans="1:65" s="2" customFormat="1" ht="19.5">
      <c r="A1324" s="34"/>
      <c r="B1324" s="35"/>
      <c r="C1324" s="36"/>
      <c r="D1324" s="199" t="s">
        <v>138</v>
      </c>
      <c r="E1324" s="36"/>
      <c r="F1324" s="200" t="s">
        <v>312</v>
      </c>
      <c r="G1324" s="36"/>
      <c r="H1324" s="36"/>
      <c r="I1324" s="201"/>
      <c r="J1324" s="36"/>
      <c r="K1324" s="36"/>
      <c r="L1324" s="39"/>
      <c r="M1324" s="202"/>
      <c r="N1324" s="203"/>
      <c r="O1324" s="71"/>
      <c r="P1324" s="71"/>
      <c r="Q1324" s="71"/>
      <c r="R1324" s="71"/>
      <c r="S1324" s="71"/>
      <c r="T1324" s="72"/>
      <c r="U1324" s="34"/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T1324" s="17" t="s">
        <v>138</v>
      </c>
      <c r="AU1324" s="17" t="s">
        <v>90</v>
      </c>
    </row>
    <row r="1325" spans="1:65" s="14" customFormat="1" ht="11.25">
      <c r="B1325" s="214"/>
      <c r="C1325" s="215"/>
      <c r="D1325" s="199" t="s">
        <v>140</v>
      </c>
      <c r="E1325" s="216" t="s">
        <v>1</v>
      </c>
      <c r="F1325" s="217" t="s">
        <v>958</v>
      </c>
      <c r="G1325" s="215"/>
      <c r="H1325" s="218">
        <v>352.166</v>
      </c>
      <c r="I1325" s="219"/>
      <c r="J1325" s="215"/>
      <c r="K1325" s="215"/>
      <c r="L1325" s="220"/>
      <c r="M1325" s="221"/>
      <c r="N1325" s="222"/>
      <c r="O1325" s="222"/>
      <c r="P1325" s="222"/>
      <c r="Q1325" s="222"/>
      <c r="R1325" s="222"/>
      <c r="S1325" s="222"/>
      <c r="T1325" s="223"/>
      <c r="AT1325" s="224" t="s">
        <v>140</v>
      </c>
      <c r="AU1325" s="224" t="s">
        <v>90</v>
      </c>
      <c r="AV1325" s="14" t="s">
        <v>90</v>
      </c>
      <c r="AW1325" s="14" t="s">
        <v>36</v>
      </c>
      <c r="AX1325" s="14" t="s">
        <v>80</v>
      </c>
      <c r="AY1325" s="224" t="s">
        <v>129</v>
      </c>
    </row>
    <row r="1326" spans="1:65" s="15" customFormat="1" ht="11.25">
      <c r="B1326" s="225"/>
      <c r="C1326" s="226"/>
      <c r="D1326" s="199" t="s">
        <v>140</v>
      </c>
      <c r="E1326" s="227" t="s">
        <v>1</v>
      </c>
      <c r="F1326" s="228" t="s">
        <v>144</v>
      </c>
      <c r="G1326" s="226"/>
      <c r="H1326" s="229">
        <v>352.166</v>
      </c>
      <c r="I1326" s="230"/>
      <c r="J1326" s="226"/>
      <c r="K1326" s="226"/>
      <c r="L1326" s="231"/>
      <c r="M1326" s="232"/>
      <c r="N1326" s="233"/>
      <c r="O1326" s="233"/>
      <c r="P1326" s="233"/>
      <c r="Q1326" s="233"/>
      <c r="R1326" s="233"/>
      <c r="S1326" s="233"/>
      <c r="T1326" s="234"/>
      <c r="AT1326" s="235" t="s">
        <v>140</v>
      </c>
      <c r="AU1326" s="235" t="s">
        <v>90</v>
      </c>
      <c r="AV1326" s="15" t="s">
        <v>136</v>
      </c>
      <c r="AW1326" s="15" t="s">
        <v>36</v>
      </c>
      <c r="AX1326" s="15" t="s">
        <v>88</v>
      </c>
      <c r="AY1326" s="235" t="s">
        <v>129</v>
      </c>
    </row>
    <row r="1327" spans="1:65" s="2" customFormat="1" ht="16.5" customHeight="1">
      <c r="A1327" s="34"/>
      <c r="B1327" s="35"/>
      <c r="C1327" s="186" t="s">
        <v>959</v>
      </c>
      <c r="D1327" s="186" t="s">
        <v>131</v>
      </c>
      <c r="E1327" s="187" t="s">
        <v>960</v>
      </c>
      <c r="F1327" s="188" t="s">
        <v>961</v>
      </c>
      <c r="G1327" s="189" t="s">
        <v>313</v>
      </c>
      <c r="H1327" s="190">
        <v>2.665</v>
      </c>
      <c r="I1327" s="191"/>
      <c r="J1327" s="192">
        <f>ROUND(I1327*H1327,2)</f>
        <v>0</v>
      </c>
      <c r="K1327" s="188" t="s">
        <v>1</v>
      </c>
      <c r="L1327" s="39"/>
      <c r="M1327" s="193" t="s">
        <v>1</v>
      </c>
      <c r="N1327" s="194" t="s">
        <v>45</v>
      </c>
      <c r="O1327" s="71"/>
      <c r="P1327" s="195">
        <f>O1327*H1327</f>
        <v>0</v>
      </c>
      <c r="Q1327" s="195">
        <v>0</v>
      </c>
      <c r="R1327" s="195">
        <f>Q1327*H1327</f>
        <v>0</v>
      </c>
      <c r="S1327" s="195">
        <v>0</v>
      </c>
      <c r="T1327" s="196">
        <f>S1327*H1327</f>
        <v>0</v>
      </c>
      <c r="U1327" s="34"/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R1327" s="197" t="s">
        <v>136</v>
      </c>
      <c r="AT1327" s="197" t="s">
        <v>131</v>
      </c>
      <c r="AU1327" s="197" t="s">
        <v>90</v>
      </c>
      <c r="AY1327" s="17" t="s">
        <v>129</v>
      </c>
      <c r="BE1327" s="198">
        <f>IF(N1327="základní",J1327,0)</f>
        <v>0</v>
      </c>
      <c r="BF1327" s="198">
        <f>IF(N1327="snížená",J1327,0)</f>
        <v>0</v>
      </c>
      <c r="BG1327" s="198">
        <f>IF(N1327="zákl. přenesená",J1327,0)</f>
        <v>0</v>
      </c>
      <c r="BH1327" s="198">
        <f>IF(N1327="sníž. přenesená",J1327,0)</f>
        <v>0</v>
      </c>
      <c r="BI1327" s="198">
        <f>IF(N1327="nulová",J1327,0)</f>
        <v>0</v>
      </c>
      <c r="BJ1327" s="17" t="s">
        <v>88</v>
      </c>
      <c r="BK1327" s="198">
        <f>ROUND(I1327*H1327,2)</f>
        <v>0</v>
      </c>
      <c r="BL1327" s="17" t="s">
        <v>136</v>
      </c>
      <c r="BM1327" s="197" t="s">
        <v>962</v>
      </c>
    </row>
    <row r="1328" spans="1:65" s="2" customFormat="1" ht="11.25">
      <c r="A1328" s="34"/>
      <c r="B1328" s="35"/>
      <c r="C1328" s="36"/>
      <c r="D1328" s="199" t="s">
        <v>138</v>
      </c>
      <c r="E1328" s="36"/>
      <c r="F1328" s="200" t="s">
        <v>961</v>
      </c>
      <c r="G1328" s="36"/>
      <c r="H1328" s="36"/>
      <c r="I1328" s="201"/>
      <c r="J1328" s="36"/>
      <c r="K1328" s="36"/>
      <c r="L1328" s="39"/>
      <c r="M1328" s="202"/>
      <c r="N1328" s="203"/>
      <c r="O1328" s="71"/>
      <c r="P1328" s="71"/>
      <c r="Q1328" s="71"/>
      <c r="R1328" s="71"/>
      <c r="S1328" s="71"/>
      <c r="T1328" s="72"/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T1328" s="17" t="s">
        <v>138</v>
      </c>
      <c r="AU1328" s="17" t="s">
        <v>90</v>
      </c>
    </row>
    <row r="1329" spans="1:51" s="14" customFormat="1" ht="11.25">
      <c r="B1329" s="214"/>
      <c r="C1329" s="215"/>
      <c r="D1329" s="199" t="s">
        <v>140</v>
      </c>
      <c r="E1329" s="216" t="s">
        <v>1</v>
      </c>
      <c r="F1329" s="217" t="s">
        <v>963</v>
      </c>
      <c r="G1329" s="215"/>
      <c r="H1329" s="218">
        <v>2.665</v>
      </c>
      <c r="I1329" s="219"/>
      <c r="J1329" s="215"/>
      <c r="K1329" s="215"/>
      <c r="L1329" s="220"/>
      <c r="M1329" s="221"/>
      <c r="N1329" s="222"/>
      <c r="O1329" s="222"/>
      <c r="P1329" s="222"/>
      <c r="Q1329" s="222"/>
      <c r="R1329" s="222"/>
      <c r="S1329" s="222"/>
      <c r="T1329" s="223"/>
      <c r="AT1329" s="224" t="s">
        <v>140</v>
      </c>
      <c r="AU1329" s="224" t="s">
        <v>90</v>
      </c>
      <c r="AV1329" s="14" t="s">
        <v>90</v>
      </c>
      <c r="AW1329" s="14" t="s">
        <v>36</v>
      </c>
      <c r="AX1329" s="14" t="s">
        <v>80</v>
      </c>
      <c r="AY1329" s="224" t="s">
        <v>129</v>
      </c>
    </row>
    <row r="1330" spans="1:51" s="15" customFormat="1" ht="11.25">
      <c r="B1330" s="225"/>
      <c r="C1330" s="226"/>
      <c r="D1330" s="199" t="s">
        <v>140</v>
      </c>
      <c r="E1330" s="227" t="s">
        <v>1</v>
      </c>
      <c r="F1330" s="228" t="s">
        <v>144</v>
      </c>
      <c r="G1330" s="226"/>
      <c r="H1330" s="229">
        <v>2.665</v>
      </c>
      <c r="I1330" s="230"/>
      <c r="J1330" s="226"/>
      <c r="K1330" s="226"/>
      <c r="L1330" s="231"/>
      <c r="M1330" s="246"/>
      <c r="N1330" s="247"/>
      <c r="O1330" s="247"/>
      <c r="P1330" s="247"/>
      <c r="Q1330" s="247"/>
      <c r="R1330" s="247"/>
      <c r="S1330" s="247"/>
      <c r="T1330" s="248"/>
      <c r="AT1330" s="235" t="s">
        <v>140</v>
      </c>
      <c r="AU1330" s="235" t="s">
        <v>90</v>
      </c>
      <c r="AV1330" s="15" t="s">
        <v>136</v>
      </c>
      <c r="AW1330" s="15" t="s">
        <v>36</v>
      </c>
      <c r="AX1330" s="15" t="s">
        <v>88</v>
      </c>
      <c r="AY1330" s="235" t="s">
        <v>129</v>
      </c>
    </row>
    <row r="1331" spans="1:51" s="2" customFormat="1" ht="6.95" customHeight="1">
      <c r="A1331" s="34"/>
      <c r="B1331" s="54"/>
      <c r="C1331" s="55"/>
      <c r="D1331" s="55"/>
      <c r="E1331" s="55"/>
      <c r="F1331" s="55"/>
      <c r="G1331" s="55"/>
      <c r="H1331" s="55"/>
      <c r="I1331" s="55"/>
      <c r="J1331" s="55"/>
      <c r="K1331" s="55"/>
      <c r="L1331" s="39"/>
      <c r="M1331" s="34"/>
      <c r="O1331" s="34"/>
      <c r="P1331" s="34"/>
      <c r="Q1331" s="34"/>
      <c r="R1331" s="34"/>
      <c r="S1331" s="34"/>
      <c r="T1331" s="34"/>
      <c r="U1331" s="34"/>
      <c r="V1331" s="34"/>
      <c r="W1331" s="34"/>
      <c r="X1331" s="34"/>
      <c r="Y1331" s="34"/>
      <c r="Z1331" s="34"/>
      <c r="AA1331" s="34"/>
      <c r="AB1331" s="34"/>
      <c r="AC1331" s="34"/>
      <c r="AD1331" s="34"/>
      <c r="AE1331" s="34"/>
    </row>
  </sheetData>
  <sheetProtection algorithmName="SHA-512" hashValue="bNKxUqhiJtfkli3I7l4C4gf9qjXEpg2kmJeRHejZXAikfsf4N9Ti0LtdBCBJiCiAyKGGgK1ZqgrywBKFuTb2/g==" saltValue="qH6hHxs1rGg1Yr4oo0Fd5GAoAaV+tHjH4lBkmaZhJvvE2YVj8ZwMey3scNC7K9FysIsTQAiocIiTNrB2PCq9Hg==" spinCount="100000" sheet="1" objects="1" scenarios="1" formatColumns="0" formatRows="0" autoFilter="0"/>
  <autoFilter ref="C123:K133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37"/>
  <sheetViews>
    <sheetView showGridLines="0" tabSelected="1" topLeftCell="A88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Přelouč, ul. Bratrouchovská - vodovod a kanalizace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964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8. 6. 2021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ROUND((SUM(BE126:BE936)),  2)</f>
        <v>0</v>
      </c>
      <c r="G33" s="34"/>
      <c r="H33" s="34"/>
      <c r="I33" s="124">
        <v>0.21</v>
      </c>
      <c r="J33" s="123">
        <f>ROUND(((SUM(BE126:BE936))*I33),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ROUND((SUM(BF126:BF936)),  2)</f>
        <v>0</v>
      </c>
      <c r="G34" s="34"/>
      <c r="H34" s="34"/>
      <c r="I34" s="124">
        <v>0.15</v>
      </c>
      <c r="J34" s="123">
        <f>ROUND(((SUM(BF126:BF936))*I34),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ROUND((SUM(BG126:BG936)),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ROUND((SUM(BH126:BH936)),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ROUND((SUM(BI126:BI936)),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Přelouč, ul. Bratrouchovská - vodovod a kanalizace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820-02 - IO 02 - Kanalizace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Přelouč</v>
      </c>
      <c r="G89" s="36"/>
      <c r="H89" s="36"/>
      <c r="I89" s="29" t="s">
        <v>22</v>
      </c>
      <c r="J89" s="66" t="str">
        <f>IF(J12="","",J12)</f>
        <v>8. 6. 2021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106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107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965</v>
      </c>
      <c r="E99" s="156"/>
      <c r="F99" s="156"/>
      <c r="G99" s="156"/>
      <c r="H99" s="156"/>
      <c r="I99" s="156"/>
      <c r="J99" s="157">
        <f>J386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966</v>
      </c>
      <c r="E100" s="156"/>
      <c r="F100" s="156"/>
      <c r="G100" s="156"/>
      <c r="H100" s="156"/>
      <c r="I100" s="156"/>
      <c r="J100" s="157">
        <f>J405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108</v>
      </c>
      <c r="E101" s="156"/>
      <c r="F101" s="156"/>
      <c r="G101" s="156"/>
      <c r="H101" s="156"/>
      <c r="I101" s="156"/>
      <c r="J101" s="157">
        <f>J444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J540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J605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J904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113</v>
      </c>
      <c r="E105" s="156"/>
      <c r="F105" s="156"/>
      <c r="G105" s="156"/>
      <c r="H105" s="156"/>
      <c r="I105" s="156"/>
      <c r="J105" s="157">
        <f>J910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967</v>
      </c>
      <c r="E106" s="156"/>
      <c r="F106" s="156"/>
      <c r="G106" s="156"/>
      <c r="H106" s="156"/>
      <c r="I106" s="156"/>
      <c r="J106" s="157">
        <f>J934</f>
        <v>0</v>
      </c>
      <c r="K106" s="154"/>
      <c r="L106" s="15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4" t="str">
        <f>E7</f>
        <v>Přelouč, ul. Bratrouchovská - vodovod a kanalizace</v>
      </c>
      <c r="F116" s="305"/>
      <c r="G116" s="305"/>
      <c r="H116" s="30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5" t="str">
        <f>E9</f>
        <v>820-02 - IO 02 - Kanalizace</v>
      </c>
      <c r="F118" s="306"/>
      <c r="G118" s="306"/>
      <c r="H118" s="30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Přelouč</v>
      </c>
      <c r="G120" s="36"/>
      <c r="H120" s="36"/>
      <c r="I120" s="29" t="s">
        <v>22</v>
      </c>
      <c r="J120" s="66" t="str">
        <f>IF(J12="","",J12)</f>
        <v>8. 6. 2021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24</v>
      </c>
      <c r="D122" s="36"/>
      <c r="E122" s="36"/>
      <c r="F122" s="27" t="str">
        <f>E15</f>
        <v>Vodovody a kanalizace Pardubice, a.s.</v>
      </c>
      <c r="G122" s="36"/>
      <c r="H122" s="36"/>
      <c r="I122" s="29" t="s">
        <v>32</v>
      </c>
      <c r="J122" s="32" t="str">
        <f>E21</f>
        <v>VK PROJEKT, spol. s 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IF(E18="","",E18)</f>
        <v>Vyplň údaj</v>
      </c>
      <c r="G123" s="36"/>
      <c r="H123" s="36"/>
      <c r="I123" s="29" t="s">
        <v>37</v>
      </c>
      <c r="J123" s="32" t="str">
        <f>E24</f>
        <v>Ladislav Konvalina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115</v>
      </c>
      <c r="D125" s="162" t="s">
        <v>65</v>
      </c>
      <c r="E125" s="162" t="s">
        <v>61</v>
      </c>
      <c r="F125" s="162" t="s">
        <v>62</v>
      </c>
      <c r="G125" s="162" t="s">
        <v>116</v>
      </c>
      <c r="H125" s="162" t="s">
        <v>117</v>
      </c>
      <c r="I125" s="162" t="s">
        <v>118</v>
      </c>
      <c r="J125" s="162" t="s">
        <v>103</v>
      </c>
      <c r="K125" s="163" t="s">
        <v>119</v>
      </c>
      <c r="L125" s="164"/>
      <c r="M125" s="75" t="s">
        <v>1</v>
      </c>
      <c r="N125" s="76" t="s">
        <v>44</v>
      </c>
      <c r="O125" s="76" t="s">
        <v>120</v>
      </c>
      <c r="P125" s="76" t="s">
        <v>121</v>
      </c>
      <c r="Q125" s="76" t="s">
        <v>122</v>
      </c>
      <c r="R125" s="76" t="s">
        <v>123</v>
      </c>
      <c r="S125" s="76" t="s">
        <v>124</v>
      </c>
      <c r="T125" s="77" t="s">
        <v>125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126</v>
      </c>
      <c r="D126" s="36"/>
      <c r="E126" s="36"/>
      <c r="F126" s="36"/>
      <c r="G126" s="36"/>
      <c r="H126" s="36"/>
      <c r="I126" s="36"/>
      <c r="J126" s="165">
        <f>BK126</f>
        <v>0</v>
      </c>
      <c r="K126" s="36"/>
      <c r="L126" s="39"/>
      <c r="M126" s="78"/>
      <c r="N126" s="166"/>
      <c r="O126" s="79"/>
      <c r="P126" s="167">
        <f>P127</f>
        <v>0</v>
      </c>
      <c r="Q126" s="79"/>
      <c r="R126" s="167">
        <f>R127</f>
        <v>2057.0019857999996</v>
      </c>
      <c r="S126" s="79"/>
      <c r="T126" s="168">
        <f>T127</f>
        <v>969.43520000000012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79</v>
      </c>
      <c r="AU126" s="17" t="s">
        <v>105</v>
      </c>
      <c r="BK126" s="169">
        <f>BK127</f>
        <v>0</v>
      </c>
    </row>
    <row r="127" spans="1:63" s="12" customFormat="1" ht="25.9" customHeight="1">
      <c r="B127" s="170"/>
      <c r="C127" s="171"/>
      <c r="D127" s="172" t="s">
        <v>79</v>
      </c>
      <c r="E127" s="173" t="s">
        <v>127</v>
      </c>
      <c r="F127" s="173" t="s">
        <v>128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P128+P386+P405+P444+P540+P605+P904+P910+P934</f>
        <v>0</v>
      </c>
      <c r="Q127" s="178"/>
      <c r="R127" s="179">
        <f>R128+R386+R405+R444+R540+R605+R904+R910+R934</f>
        <v>2057.0019857999996</v>
      </c>
      <c r="S127" s="178"/>
      <c r="T127" s="180">
        <f>T128+T386+T405+T444+T540+T605+T904+T910+T934</f>
        <v>969.43520000000012</v>
      </c>
      <c r="AR127" s="181" t="s">
        <v>88</v>
      </c>
      <c r="AT127" s="182" t="s">
        <v>79</v>
      </c>
      <c r="AU127" s="182" t="s">
        <v>80</v>
      </c>
      <c r="AY127" s="181" t="s">
        <v>129</v>
      </c>
      <c r="BK127" s="183">
        <f>BK128+BK386+BK405+BK444+BK540+BK605+BK904+BK910+BK934</f>
        <v>0</v>
      </c>
    </row>
    <row r="128" spans="1:63" s="12" customFormat="1" ht="22.9" customHeight="1">
      <c r="B128" s="170"/>
      <c r="C128" s="171"/>
      <c r="D128" s="172" t="s">
        <v>79</v>
      </c>
      <c r="E128" s="184" t="s">
        <v>88</v>
      </c>
      <c r="F128" s="184" t="s">
        <v>130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SUM(P129:P385)</f>
        <v>0</v>
      </c>
      <c r="Q128" s="178"/>
      <c r="R128" s="179">
        <f>SUM(R129:R385)</f>
        <v>1802.6524239999999</v>
      </c>
      <c r="S128" s="178"/>
      <c r="T128" s="180">
        <f>SUM(T129:T385)</f>
        <v>417.69600000000003</v>
      </c>
      <c r="AR128" s="181" t="s">
        <v>88</v>
      </c>
      <c r="AT128" s="182" t="s">
        <v>79</v>
      </c>
      <c r="AU128" s="182" t="s">
        <v>88</v>
      </c>
      <c r="AY128" s="181" t="s">
        <v>129</v>
      </c>
      <c r="BK128" s="183">
        <f>SUM(BK129:BK385)</f>
        <v>0</v>
      </c>
    </row>
    <row r="129" spans="1:65" s="2" customFormat="1" ht="24">
      <c r="A129" s="34"/>
      <c r="B129" s="35"/>
      <c r="C129" s="186" t="s">
        <v>88</v>
      </c>
      <c r="D129" s="186" t="s">
        <v>131</v>
      </c>
      <c r="E129" s="187" t="s">
        <v>155</v>
      </c>
      <c r="F129" s="188" t="s">
        <v>156</v>
      </c>
      <c r="G129" s="189" t="s">
        <v>134</v>
      </c>
      <c r="H129" s="190">
        <v>435.1</v>
      </c>
      <c r="I129" s="191"/>
      <c r="J129" s="192">
        <f>ROUND(I129*H129,2)</f>
        <v>0</v>
      </c>
      <c r="K129" s="188" t="s">
        <v>135</v>
      </c>
      <c r="L129" s="39"/>
      <c r="M129" s="193" t="s">
        <v>1</v>
      </c>
      <c r="N129" s="194" t="s">
        <v>45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0.3</v>
      </c>
      <c r="T129" s="196">
        <f>S129*H129</f>
        <v>130.53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136</v>
      </c>
      <c r="AT129" s="197" t="s">
        <v>131</v>
      </c>
      <c r="AU129" s="197" t="s">
        <v>90</v>
      </c>
      <c r="AY129" s="17" t="s">
        <v>129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88</v>
      </c>
      <c r="BK129" s="198">
        <f>ROUND(I129*H129,2)</f>
        <v>0</v>
      </c>
      <c r="BL129" s="17" t="s">
        <v>136</v>
      </c>
      <c r="BM129" s="197" t="s">
        <v>968</v>
      </c>
    </row>
    <row r="130" spans="1:65" s="2" customFormat="1" ht="39">
      <c r="A130" s="34"/>
      <c r="B130" s="35"/>
      <c r="C130" s="36"/>
      <c r="D130" s="199" t="s">
        <v>138</v>
      </c>
      <c r="E130" s="36"/>
      <c r="F130" s="200" t="s">
        <v>158</v>
      </c>
      <c r="G130" s="36"/>
      <c r="H130" s="36"/>
      <c r="I130" s="201"/>
      <c r="J130" s="36"/>
      <c r="K130" s="36"/>
      <c r="L130" s="39"/>
      <c r="M130" s="202"/>
      <c r="N130" s="203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90</v>
      </c>
    </row>
    <row r="131" spans="1:65" s="13" customFormat="1" ht="22.5">
      <c r="B131" s="204"/>
      <c r="C131" s="205"/>
      <c r="D131" s="199" t="s">
        <v>140</v>
      </c>
      <c r="E131" s="206" t="s">
        <v>1</v>
      </c>
      <c r="F131" s="207" t="s">
        <v>969</v>
      </c>
      <c r="G131" s="205"/>
      <c r="H131" s="206" t="s">
        <v>1</v>
      </c>
      <c r="I131" s="208"/>
      <c r="J131" s="205"/>
      <c r="K131" s="205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140</v>
      </c>
      <c r="AU131" s="213" t="s">
        <v>90</v>
      </c>
      <c r="AV131" s="13" t="s">
        <v>88</v>
      </c>
      <c r="AW131" s="13" t="s">
        <v>36</v>
      </c>
      <c r="AX131" s="13" t="s">
        <v>80</v>
      </c>
      <c r="AY131" s="213" t="s">
        <v>129</v>
      </c>
    </row>
    <row r="132" spans="1:65" s="13" customFormat="1" ht="11.25">
      <c r="B132" s="204"/>
      <c r="C132" s="205"/>
      <c r="D132" s="199" t="s">
        <v>140</v>
      </c>
      <c r="E132" s="206" t="s">
        <v>1</v>
      </c>
      <c r="F132" s="207" t="s">
        <v>970</v>
      </c>
      <c r="G132" s="205"/>
      <c r="H132" s="206" t="s">
        <v>1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140</v>
      </c>
      <c r="AU132" s="213" t="s">
        <v>90</v>
      </c>
      <c r="AV132" s="13" t="s">
        <v>88</v>
      </c>
      <c r="AW132" s="13" t="s">
        <v>36</v>
      </c>
      <c r="AX132" s="13" t="s">
        <v>80</v>
      </c>
      <c r="AY132" s="213" t="s">
        <v>129</v>
      </c>
    </row>
    <row r="133" spans="1:65" s="14" customFormat="1" ht="11.25">
      <c r="B133" s="214"/>
      <c r="C133" s="215"/>
      <c r="D133" s="199" t="s">
        <v>140</v>
      </c>
      <c r="E133" s="216" t="s">
        <v>1</v>
      </c>
      <c r="F133" s="217" t="s">
        <v>971</v>
      </c>
      <c r="G133" s="215"/>
      <c r="H133" s="218">
        <v>176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140</v>
      </c>
      <c r="AU133" s="224" t="s">
        <v>90</v>
      </c>
      <c r="AV133" s="14" t="s">
        <v>90</v>
      </c>
      <c r="AW133" s="14" t="s">
        <v>36</v>
      </c>
      <c r="AX133" s="14" t="s">
        <v>80</v>
      </c>
      <c r="AY133" s="224" t="s">
        <v>129</v>
      </c>
    </row>
    <row r="134" spans="1:65" s="13" customFormat="1" ht="11.25">
      <c r="B134" s="204"/>
      <c r="C134" s="205"/>
      <c r="D134" s="199" t="s">
        <v>140</v>
      </c>
      <c r="E134" s="206" t="s">
        <v>1</v>
      </c>
      <c r="F134" s="207" t="s">
        <v>972</v>
      </c>
      <c r="G134" s="205"/>
      <c r="H134" s="206" t="s">
        <v>1</v>
      </c>
      <c r="I134" s="208"/>
      <c r="J134" s="205"/>
      <c r="K134" s="205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140</v>
      </c>
      <c r="AU134" s="213" t="s">
        <v>90</v>
      </c>
      <c r="AV134" s="13" t="s">
        <v>88</v>
      </c>
      <c r="AW134" s="13" t="s">
        <v>36</v>
      </c>
      <c r="AX134" s="13" t="s">
        <v>80</v>
      </c>
      <c r="AY134" s="213" t="s">
        <v>129</v>
      </c>
    </row>
    <row r="135" spans="1:65" s="14" customFormat="1" ht="11.25">
      <c r="B135" s="214"/>
      <c r="C135" s="215"/>
      <c r="D135" s="199" t="s">
        <v>140</v>
      </c>
      <c r="E135" s="216" t="s">
        <v>1</v>
      </c>
      <c r="F135" s="217" t="s">
        <v>973</v>
      </c>
      <c r="G135" s="215"/>
      <c r="H135" s="218">
        <v>140.80000000000001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140</v>
      </c>
      <c r="AU135" s="224" t="s">
        <v>90</v>
      </c>
      <c r="AV135" s="14" t="s">
        <v>90</v>
      </c>
      <c r="AW135" s="14" t="s">
        <v>36</v>
      </c>
      <c r="AX135" s="14" t="s">
        <v>80</v>
      </c>
      <c r="AY135" s="224" t="s">
        <v>129</v>
      </c>
    </row>
    <row r="136" spans="1:65" s="13" customFormat="1" ht="11.25">
      <c r="B136" s="204"/>
      <c r="C136" s="205"/>
      <c r="D136" s="199" t="s">
        <v>140</v>
      </c>
      <c r="E136" s="206" t="s">
        <v>1</v>
      </c>
      <c r="F136" s="207" t="s">
        <v>974</v>
      </c>
      <c r="G136" s="205"/>
      <c r="H136" s="206" t="s">
        <v>1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140</v>
      </c>
      <c r="AU136" s="213" t="s">
        <v>90</v>
      </c>
      <c r="AV136" s="13" t="s">
        <v>88</v>
      </c>
      <c r="AW136" s="13" t="s">
        <v>36</v>
      </c>
      <c r="AX136" s="13" t="s">
        <v>80</v>
      </c>
      <c r="AY136" s="213" t="s">
        <v>129</v>
      </c>
    </row>
    <row r="137" spans="1:65" s="14" customFormat="1" ht="11.25">
      <c r="B137" s="214"/>
      <c r="C137" s="215"/>
      <c r="D137" s="199" t="s">
        <v>140</v>
      </c>
      <c r="E137" s="216" t="s">
        <v>1</v>
      </c>
      <c r="F137" s="217" t="s">
        <v>975</v>
      </c>
      <c r="G137" s="215"/>
      <c r="H137" s="218">
        <v>5.7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140</v>
      </c>
      <c r="AU137" s="224" t="s">
        <v>90</v>
      </c>
      <c r="AV137" s="14" t="s">
        <v>90</v>
      </c>
      <c r="AW137" s="14" t="s">
        <v>36</v>
      </c>
      <c r="AX137" s="14" t="s">
        <v>80</v>
      </c>
      <c r="AY137" s="224" t="s">
        <v>129</v>
      </c>
    </row>
    <row r="138" spans="1:65" s="13" customFormat="1" ht="11.25">
      <c r="B138" s="204"/>
      <c r="C138" s="205"/>
      <c r="D138" s="199" t="s">
        <v>140</v>
      </c>
      <c r="E138" s="206" t="s">
        <v>1</v>
      </c>
      <c r="F138" s="207" t="s">
        <v>976</v>
      </c>
      <c r="G138" s="205"/>
      <c r="H138" s="206" t="s">
        <v>1</v>
      </c>
      <c r="I138" s="208"/>
      <c r="J138" s="205"/>
      <c r="K138" s="205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140</v>
      </c>
      <c r="AU138" s="213" t="s">
        <v>90</v>
      </c>
      <c r="AV138" s="13" t="s">
        <v>88</v>
      </c>
      <c r="AW138" s="13" t="s">
        <v>36</v>
      </c>
      <c r="AX138" s="13" t="s">
        <v>80</v>
      </c>
      <c r="AY138" s="213" t="s">
        <v>129</v>
      </c>
    </row>
    <row r="139" spans="1:65" s="14" customFormat="1" ht="11.25">
      <c r="B139" s="214"/>
      <c r="C139" s="215"/>
      <c r="D139" s="199" t="s">
        <v>140</v>
      </c>
      <c r="E139" s="216" t="s">
        <v>1</v>
      </c>
      <c r="F139" s="217" t="s">
        <v>977</v>
      </c>
      <c r="G139" s="215"/>
      <c r="H139" s="218">
        <v>7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140</v>
      </c>
      <c r="AU139" s="224" t="s">
        <v>90</v>
      </c>
      <c r="AV139" s="14" t="s">
        <v>90</v>
      </c>
      <c r="AW139" s="14" t="s">
        <v>36</v>
      </c>
      <c r="AX139" s="14" t="s">
        <v>80</v>
      </c>
      <c r="AY139" s="224" t="s">
        <v>129</v>
      </c>
    </row>
    <row r="140" spans="1:65" s="13" customFormat="1" ht="11.25">
      <c r="B140" s="204"/>
      <c r="C140" s="205"/>
      <c r="D140" s="199" t="s">
        <v>140</v>
      </c>
      <c r="E140" s="206" t="s">
        <v>1</v>
      </c>
      <c r="F140" s="207" t="s">
        <v>978</v>
      </c>
      <c r="G140" s="205"/>
      <c r="H140" s="206" t="s">
        <v>1</v>
      </c>
      <c r="I140" s="208"/>
      <c r="J140" s="205"/>
      <c r="K140" s="205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140</v>
      </c>
      <c r="AU140" s="213" t="s">
        <v>90</v>
      </c>
      <c r="AV140" s="13" t="s">
        <v>88</v>
      </c>
      <c r="AW140" s="13" t="s">
        <v>36</v>
      </c>
      <c r="AX140" s="13" t="s">
        <v>80</v>
      </c>
      <c r="AY140" s="213" t="s">
        <v>129</v>
      </c>
    </row>
    <row r="141" spans="1:65" s="14" customFormat="1" ht="11.25">
      <c r="B141" s="214"/>
      <c r="C141" s="215"/>
      <c r="D141" s="199" t="s">
        <v>140</v>
      </c>
      <c r="E141" s="216" t="s">
        <v>1</v>
      </c>
      <c r="F141" s="217" t="s">
        <v>979</v>
      </c>
      <c r="G141" s="215"/>
      <c r="H141" s="218">
        <v>69.3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140</v>
      </c>
      <c r="AU141" s="224" t="s">
        <v>90</v>
      </c>
      <c r="AV141" s="14" t="s">
        <v>90</v>
      </c>
      <c r="AW141" s="14" t="s">
        <v>36</v>
      </c>
      <c r="AX141" s="14" t="s">
        <v>80</v>
      </c>
      <c r="AY141" s="224" t="s">
        <v>129</v>
      </c>
    </row>
    <row r="142" spans="1:65" s="13" customFormat="1" ht="11.25">
      <c r="B142" s="204"/>
      <c r="C142" s="205"/>
      <c r="D142" s="199" t="s">
        <v>140</v>
      </c>
      <c r="E142" s="206" t="s">
        <v>1</v>
      </c>
      <c r="F142" s="207" t="s">
        <v>980</v>
      </c>
      <c r="G142" s="205"/>
      <c r="H142" s="206" t="s">
        <v>1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140</v>
      </c>
      <c r="AU142" s="213" t="s">
        <v>90</v>
      </c>
      <c r="AV142" s="13" t="s">
        <v>88</v>
      </c>
      <c r="AW142" s="13" t="s">
        <v>36</v>
      </c>
      <c r="AX142" s="13" t="s">
        <v>80</v>
      </c>
      <c r="AY142" s="213" t="s">
        <v>129</v>
      </c>
    </row>
    <row r="143" spans="1:65" s="14" customFormat="1" ht="11.25">
      <c r="B143" s="214"/>
      <c r="C143" s="215"/>
      <c r="D143" s="199" t="s">
        <v>140</v>
      </c>
      <c r="E143" s="216" t="s">
        <v>1</v>
      </c>
      <c r="F143" s="217" t="s">
        <v>981</v>
      </c>
      <c r="G143" s="215"/>
      <c r="H143" s="218">
        <v>36.299999999999997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140</v>
      </c>
      <c r="AU143" s="224" t="s">
        <v>90</v>
      </c>
      <c r="AV143" s="14" t="s">
        <v>90</v>
      </c>
      <c r="AW143" s="14" t="s">
        <v>36</v>
      </c>
      <c r="AX143" s="14" t="s">
        <v>80</v>
      </c>
      <c r="AY143" s="224" t="s">
        <v>129</v>
      </c>
    </row>
    <row r="144" spans="1:65" s="15" customFormat="1" ht="11.25">
      <c r="B144" s="225"/>
      <c r="C144" s="226"/>
      <c r="D144" s="199" t="s">
        <v>140</v>
      </c>
      <c r="E144" s="227" t="s">
        <v>1</v>
      </c>
      <c r="F144" s="228" t="s">
        <v>144</v>
      </c>
      <c r="G144" s="226"/>
      <c r="H144" s="229">
        <v>435.1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140</v>
      </c>
      <c r="AU144" s="235" t="s">
        <v>90</v>
      </c>
      <c r="AV144" s="15" t="s">
        <v>136</v>
      </c>
      <c r="AW144" s="15" t="s">
        <v>36</v>
      </c>
      <c r="AX144" s="15" t="s">
        <v>88</v>
      </c>
      <c r="AY144" s="235" t="s">
        <v>129</v>
      </c>
    </row>
    <row r="145" spans="1:65" s="2" customFormat="1" ht="24">
      <c r="A145" s="34"/>
      <c r="B145" s="35"/>
      <c r="C145" s="186" t="s">
        <v>90</v>
      </c>
      <c r="D145" s="186" t="s">
        <v>131</v>
      </c>
      <c r="E145" s="187" t="s">
        <v>171</v>
      </c>
      <c r="F145" s="188" t="s">
        <v>172</v>
      </c>
      <c r="G145" s="189" t="s">
        <v>134</v>
      </c>
      <c r="H145" s="190">
        <v>435.1</v>
      </c>
      <c r="I145" s="191"/>
      <c r="J145" s="192">
        <f>ROUND(I145*H145,2)</f>
        <v>0</v>
      </c>
      <c r="K145" s="188" t="s">
        <v>135</v>
      </c>
      <c r="L145" s="39"/>
      <c r="M145" s="193" t="s">
        <v>1</v>
      </c>
      <c r="N145" s="194" t="s">
        <v>45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0.44</v>
      </c>
      <c r="T145" s="196">
        <f>S145*H145</f>
        <v>191.44400000000002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136</v>
      </c>
      <c r="AT145" s="197" t="s">
        <v>131</v>
      </c>
      <c r="AU145" s="197" t="s">
        <v>90</v>
      </c>
      <c r="AY145" s="17" t="s">
        <v>129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136</v>
      </c>
      <c r="BM145" s="197" t="s">
        <v>982</v>
      </c>
    </row>
    <row r="146" spans="1:65" s="2" customFormat="1" ht="39">
      <c r="A146" s="34"/>
      <c r="B146" s="35"/>
      <c r="C146" s="36"/>
      <c r="D146" s="199" t="s">
        <v>138</v>
      </c>
      <c r="E146" s="36"/>
      <c r="F146" s="200" t="s">
        <v>174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90</v>
      </c>
    </row>
    <row r="147" spans="1:65" s="13" customFormat="1" ht="22.5">
      <c r="B147" s="204"/>
      <c r="C147" s="205"/>
      <c r="D147" s="199" t="s">
        <v>140</v>
      </c>
      <c r="E147" s="206" t="s">
        <v>1</v>
      </c>
      <c r="F147" s="207" t="s">
        <v>969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140</v>
      </c>
      <c r="AU147" s="213" t="s">
        <v>90</v>
      </c>
      <c r="AV147" s="13" t="s">
        <v>88</v>
      </c>
      <c r="AW147" s="13" t="s">
        <v>36</v>
      </c>
      <c r="AX147" s="13" t="s">
        <v>80</v>
      </c>
      <c r="AY147" s="213" t="s">
        <v>129</v>
      </c>
    </row>
    <row r="148" spans="1:65" s="13" customFormat="1" ht="11.25">
      <c r="B148" s="204"/>
      <c r="C148" s="205"/>
      <c r="D148" s="199" t="s">
        <v>140</v>
      </c>
      <c r="E148" s="206" t="s">
        <v>1</v>
      </c>
      <c r="F148" s="207" t="s">
        <v>970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140</v>
      </c>
      <c r="AU148" s="213" t="s">
        <v>90</v>
      </c>
      <c r="AV148" s="13" t="s">
        <v>88</v>
      </c>
      <c r="AW148" s="13" t="s">
        <v>36</v>
      </c>
      <c r="AX148" s="13" t="s">
        <v>80</v>
      </c>
      <c r="AY148" s="213" t="s">
        <v>129</v>
      </c>
    </row>
    <row r="149" spans="1:65" s="14" customFormat="1" ht="11.25">
      <c r="B149" s="214"/>
      <c r="C149" s="215"/>
      <c r="D149" s="199" t="s">
        <v>140</v>
      </c>
      <c r="E149" s="216" t="s">
        <v>1</v>
      </c>
      <c r="F149" s="217" t="s">
        <v>971</v>
      </c>
      <c r="G149" s="215"/>
      <c r="H149" s="218">
        <v>176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140</v>
      </c>
      <c r="AU149" s="224" t="s">
        <v>90</v>
      </c>
      <c r="AV149" s="14" t="s">
        <v>90</v>
      </c>
      <c r="AW149" s="14" t="s">
        <v>36</v>
      </c>
      <c r="AX149" s="14" t="s">
        <v>80</v>
      </c>
      <c r="AY149" s="224" t="s">
        <v>129</v>
      </c>
    </row>
    <row r="150" spans="1:65" s="13" customFormat="1" ht="11.25">
      <c r="B150" s="204"/>
      <c r="C150" s="205"/>
      <c r="D150" s="199" t="s">
        <v>140</v>
      </c>
      <c r="E150" s="206" t="s">
        <v>1</v>
      </c>
      <c r="F150" s="207" t="s">
        <v>972</v>
      </c>
      <c r="G150" s="205"/>
      <c r="H150" s="206" t="s">
        <v>1</v>
      </c>
      <c r="I150" s="208"/>
      <c r="J150" s="205"/>
      <c r="K150" s="205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140</v>
      </c>
      <c r="AU150" s="213" t="s">
        <v>90</v>
      </c>
      <c r="AV150" s="13" t="s">
        <v>88</v>
      </c>
      <c r="AW150" s="13" t="s">
        <v>36</v>
      </c>
      <c r="AX150" s="13" t="s">
        <v>80</v>
      </c>
      <c r="AY150" s="213" t="s">
        <v>129</v>
      </c>
    </row>
    <row r="151" spans="1:65" s="14" customFormat="1" ht="11.25">
      <c r="B151" s="214"/>
      <c r="C151" s="215"/>
      <c r="D151" s="199" t="s">
        <v>140</v>
      </c>
      <c r="E151" s="216" t="s">
        <v>1</v>
      </c>
      <c r="F151" s="217" t="s">
        <v>973</v>
      </c>
      <c r="G151" s="215"/>
      <c r="H151" s="218">
        <v>140.80000000000001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140</v>
      </c>
      <c r="AU151" s="224" t="s">
        <v>90</v>
      </c>
      <c r="AV151" s="14" t="s">
        <v>90</v>
      </c>
      <c r="AW151" s="14" t="s">
        <v>36</v>
      </c>
      <c r="AX151" s="14" t="s">
        <v>80</v>
      </c>
      <c r="AY151" s="224" t="s">
        <v>129</v>
      </c>
    </row>
    <row r="152" spans="1:65" s="13" customFormat="1" ht="11.25">
      <c r="B152" s="204"/>
      <c r="C152" s="205"/>
      <c r="D152" s="199" t="s">
        <v>140</v>
      </c>
      <c r="E152" s="206" t="s">
        <v>1</v>
      </c>
      <c r="F152" s="207" t="s">
        <v>974</v>
      </c>
      <c r="G152" s="205"/>
      <c r="H152" s="206" t="s">
        <v>1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140</v>
      </c>
      <c r="AU152" s="213" t="s">
        <v>90</v>
      </c>
      <c r="AV152" s="13" t="s">
        <v>88</v>
      </c>
      <c r="AW152" s="13" t="s">
        <v>36</v>
      </c>
      <c r="AX152" s="13" t="s">
        <v>80</v>
      </c>
      <c r="AY152" s="213" t="s">
        <v>129</v>
      </c>
    </row>
    <row r="153" spans="1:65" s="14" customFormat="1" ht="11.25">
      <c r="B153" s="214"/>
      <c r="C153" s="215"/>
      <c r="D153" s="199" t="s">
        <v>140</v>
      </c>
      <c r="E153" s="216" t="s">
        <v>1</v>
      </c>
      <c r="F153" s="217" t="s">
        <v>975</v>
      </c>
      <c r="G153" s="215"/>
      <c r="H153" s="218">
        <v>5.7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140</v>
      </c>
      <c r="AU153" s="224" t="s">
        <v>90</v>
      </c>
      <c r="AV153" s="14" t="s">
        <v>90</v>
      </c>
      <c r="AW153" s="14" t="s">
        <v>36</v>
      </c>
      <c r="AX153" s="14" t="s">
        <v>80</v>
      </c>
      <c r="AY153" s="224" t="s">
        <v>129</v>
      </c>
    </row>
    <row r="154" spans="1:65" s="13" customFormat="1" ht="11.25">
      <c r="B154" s="204"/>
      <c r="C154" s="205"/>
      <c r="D154" s="199" t="s">
        <v>140</v>
      </c>
      <c r="E154" s="206" t="s">
        <v>1</v>
      </c>
      <c r="F154" s="207" t="s">
        <v>976</v>
      </c>
      <c r="G154" s="205"/>
      <c r="H154" s="206" t="s">
        <v>1</v>
      </c>
      <c r="I154" s="208"/>
      <c r="J154" s="205"/>
      <c r="K154" s="205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140</v>
      </c>
      <c r="AU154" s="213" t="s">
        <v>90</v>
      </c>
      <c r="AV154" s="13" t="s">
        <v>88</v>
      </c>
      <c r="AW154" s="13" t="s">
        <v>36</v>
      </c>
      <c r="AX154" s="13" t="s">
        <v>80</v>
      </c>
      <c r="AY154" s="213" t="s">
        <v>129</v>
      </c>
    </row>
    <row r="155" spans="1:65" s="14" customFormat="1" ht="11.25">
      <c r="B155" s="214"/>
      <c r="C155" s="215"/>
      <c r="D155" s="199" t="s">
        <v>140</v>
      </c>
      <c r="E155" s="216" t="s">
        <v>1</v>
      </c>
      <c r="F155" s="217" t="s">
        <v>977</v>
      </c>
      <c r="G155" s="215"/>
      <c r="H155" s="218">
        <v>7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140</v>
      </c>
      <c r="AU155" s="224" t="s">
        <v>90</v>
      </c>
      <c r="AV155" s="14" t="s">
        <v>90</v>
      </c>
      <c r="AW155" s="14" t="s">
        <v>36</v>
      </c>
      <c r="AX155" s="14" t="s">
        <v>80</v>
      </c>
      <c r="AY155" s="224" t="s">
        <v>129</v>
      </c>
    </row>
    <row r="156" spans="1:65" s="13" customFormat="1" ht="11.25">
      <c r="B156" s="204"/>
      <c r="C156" s="205"/>
      <c r="D156" s="199" t="s">
        <v>140</v>
      </c>
      <c r="E156" s="206" t="s">
        <v>1</v>
      </c>
      <c r="F156" s="207" t="s">
        <v>978</v>
      </c>
      <c r="G156" s="205"/>
      <c r="H156" s="206" t="s">
        <v>1</v>
      </c>
      <c r="I156" s="208"/>
      <c r="J156" s="205"/>
      <c r="K156" s="205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140</v>
      </c>
      <c r="AU156" s="213" t="s">
        <v>90</v>
      </c>
      <c r="AV156" s="13" t="s">
        <v>88</v>
      </c>
      <c r="AW156" s="13" t="s">
        <v>36</v>
      </c>
      <c r="AX156" s="13" t="s">
        <v>80</v>
      </c>
      <c r="AY156" s="213" t="s">
        <v>129</v>
      </c>
    </row>
    <row r="157" spans="1:65" s="14" customFormat="1" ht="11.25">
      <c r="B157" s="214"/>
      <c r="C157" s="215"/>
      <c r="D157" s="199" t="s">
        <v>140</v>
      </c>
      <c r="E157" s="216" t="s">
        <v>1</v>
      </c>
      <c r="F157" s="217" t="s">
        <v>979</v>
      </c>
      <c r="G157" s="215"/>
      <c r="H157" s="218">
        <v>69.3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140</v>
      </c>
      <c r="AU157" s="224" t="s">
        <v>90</v>
      </c>
      <c r="AV157" s="14" t="s">
        <v>90</v>
      </c>
      <c r="AW157" s="14" t="s">
        <v>36</v>
      </c>
      <c r="AX157" s="14" t="s">
        <v>80</v>
      </c>
      <c r="AY157" s="224" t="s">
        <v>129</v>
      </c>
    </row>
    <row r="158" spans="1:65" s="13" customFormat="1" ht="11.25">
      <c r="B158" s="204"/>
      <c r="C158" s="205"/>
      <c r="D158" s="199" t="s">
        <v>140</v>
      </c>
      <c r="E158" s="206" t="s">
        <v>1</v>
      </c>
      <c r="F158" s="207" t="s">
        <v>980</v>
      </c>
      <c r="G158" s="205"/>
      <c r="H158" s="206" t="s">
        <v>1</v>
      </c>
      <c r="I158" s="208"/>
      <c r="J158" s="205"/>
      <c r="K158" s="205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140</v>
      </c>
      <c r="AU158" s="213" t="s">
        <v>90</v>
      </c>
      <c r="AV158" s="13" t="s">
        <v>88</v>
      </c>
      <c r="AW158" s="13" t="s">
        <v>36</v>
      </c>
      <c r="AX158" s="13" t="s">
        <v>80</v>
      </c>
      <c r="AY158" s="213" t="s">
        <v>129</v>
      </c>
    </row>
    <row r="159" spans="1:65" s="14" customFormat="1" ht="11.25">
      <c r="B159" s="214"/>
      <c r="C159" s="215"/>
      <c r="D159" s="199" t="s">
        <v>140</v>
      </c>
      <c r="E159" s="216" t="s">
        <v>1</v>
      </c>
      <c r="F159" s="217" t="s">
        <v>981</v>
      </c>
      <c r="G159" s="215"/>
      <c r="H159" s="218">
        <v>36.299999999999997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140</v>
      </c>
      <c r="AU159" s="224" t="s">
        <v>90</v>
      </c>
      <c r="AV159" s="14" t="s">
        <v>90</v>
      </c>
      <c r="AW159" s="14" t="s">
        <v>36</v>
      </c>
      <c r="AX159" s="14" t="s">
        <v>80</v>
      </c>
      <c r="AY159" s="224" t="s">
        <v>129</v>
      </c>
    </row>
    <row r="160" spans="1:65" s="15" customFormat="1" ht="11.25">
      <c r="B160" s="225"/>
      <c r="C160" s="226"/>
      <c r="D160" s="199" t="s">
        <v>140</v>
      </c>
      <c r="E160" s="227" t="s">
        <v>1</v>
      </c>
      <c r="F160" s="228" t="s">
        <v>144</v>
      </c>
      <c r="G160" s="226"/>
      <c r="H160" s="229">
        <v>435.1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140</v>
      </c>
      <c r="AU160" s="235" t="s">
        <v>90</v>
      </c>
      <c r="AV160" s="15" t="s">
        <v>136</v>
      </c>
      <c r="AW160" s="15" t="s">
        <v>36</v>
      </c>
      <c r="AX160" s="15" t="s">
        <v>88</v>
      </c>
      <c r="AY160" s="235" t="s">
        <v>129</v>
      </c>
    </row>
    <row r="161" spans="1:65" s="2" customFormat="1" ht="24">
      <c r="A161" s="34"/>
      <c r="B161" s="35"/>
      <c r="C161" s="186" t="s">
        <v>150</v>
      </c>
      <c r="D161" s="186" t="s">
        <v>131</v>
      </c>
      <c r="E161" s="187" t="s">
        <v>187</v>
      </c>
      <c r="F161" s="188" t="s">
        <v>188</v>
      </c>
      <c r="G161" s="189" t="s">
        <v>134</v>
      </c>
      <c r="H161" s="190">
        <v>435.1</v>
      </c>
      <c r="I161" s="191"/>
      <c r="J161" s="192">
        <f>ROUND(I161*H161,2)</f>
        <v>0</v>
      </c>
      <c r="K161" s="188" t="s">
        <v>135</v>
      </c>
      <c r="L161" s="39"/>
      <c r="M161" s="193" t="s">
        <v>1</v>
      </c>
      <c r="N161" s="194" t="s">
        <v>45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0.22</v>
      </c>
      <c r="T161" s="196">
        <f>S161*H161</f>
        <v>95.722000000000008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136</v>
      </c>
      <c r="AT161" s="197" t="s">
        <v>131</v>
      </c>
      <c r="AU161" s="197" t="s">
        <v>90</v>
      </c>
      <c r="AY161" s="17" t="s">
        <v>129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88</v>
      </c>
      <c r="BK161" s="198">
        <f>ROUND(I161*H161,2)</f>
        <v>0</v>
      </c>
      <c r="BL161" s="17" t="s">
        <v>136</v>
      </c>
      <c r="BM161" s="197" t="s">
        <v>983</v>
      </c>
    </row>
    <row r="162" spans="1:65" s="2" customFormat="1" ht="39">
      <c r="A162" s="34"/>
      <c r="B162" s="35"/>
      <c r="C162" s="36"/>
      <c r="D162" s="199" t="s">
        <v>138</v>
      </c>
      <c r="E162" s="36"/>
      <c r="F162" s="200" t="s">
        <v>190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138</v>
      </c>
      <c r="AU162" s="17" t="s">
        <v>90</v>
      </c>
    </row>
    <row r="163" spans="1:65" s="13" customFormat="1" ht="22.5">
      <c r="B163" s="204"/>
      <c r="C163" s="205"/>
      <c r="D163" s="199" t="s">
        <v>140</v>
      </c>
      <c r="E163" s="206" t="s">
        <v>1</v>
      </c>
      <c r="F163" s="207" t="s">
        <v>969</v>
      </c>
      <c r="G163" s="205"/>
      <c r="H163" s="206" t="s">
        <v>1</v>
      </c>
      <c r="I163" s="208"/>
      <c r="J163" s="205"/>
      <c r="K163" s="205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140</v>
      </c>
      <c r="AU163" s="213" t="s">
        <v>90</v>
      </c>
      <c r="AV163" s="13" t="s">
        <v>88</v>
      </c>
      <c r="AW163" s="13" t="s">
        <v>36</v>
      </c>
      <c r="AX163" s="13" t="s">
        <v>80</v>
      </c>
      <c r="AY163" s="213" t="s">
        <v>129</v>
      </c>
    </row>
    <row r="164" spans="1:65" s="13" customFormat="1" ht="11.25">
      <c r="B164" s="204"/>
      <c r="C164" s="205"/>
      <c r="D164" s="199" t="s">
        <v>140</v>
      </c>
      <c r="E164" s="206" t="s">
        <v>1</v>
      </c>
      <c r="F164" s="207" t="s">
        <v>970</v>
      </c>
      <c r="G164" s="205"/>
      <c r="H164" s="206" t="s">
        <v>1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140</v>
      </c>
      <c r="AU164" s="213" t="s">
        <v>90</v>
      </c>
      <c r="AV164" s="13" t="s">
        <v>88</v>
      </c>
      <c r="AW164" s="13" t="s">
        <v>36</v>
      </c>
      <c r="AX164" s="13" t="s">
        <v>80</v>
      </c>
      <c r="AY164" s="213" t="s">
        <v>129</v>
      </c>
    </row>
    <row r="165" spans="1:65" s="14" customFormat="1" ht="11.25">
      <c r="B165" s="214"/>
      <c r="C165" s="215"/>
      <c r="D165" s="199" t="s">
        <v>140</v>
      </c>
      <c r="E165" s="216" t="s">
        <v>1</v>
      </c>
      <c r="F165" s="217" t="s">
        <v>971</v>
      </c>
      <c r="G165" s="215"/>
      <c r="H165" s="218">
        <v>176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140</v>
      </c>
      <c r="AU165" s="224" t="s">
        <v>90</v>
      </c>
      <c r="AV165" s="14" t="s">
        <v>90</v>
      </c>
      <c r="AW165" s="14" t="s">
        <v>36</v>
      </c>
      <c r="AX165" s="14" t="s">
        <v>80</v>
      </c>
      <c r="AY165" s="224" t="s">
        <v>129</v>
      </c>
    </row>
    <row r="166" spans="1:65" s="13" customFormat="1" ht="11.25">
      <c r="B166" s="204"/>
      <c r="C166" s="205"/>
      <c r="D166" s="199" t="s">
        <v>140</v>
      </c>
      <c r="E166" s="206" t="s">
        <v>1</v>
      </c>
      <c r="F166" s="207" t="s">
        <v>972</v>
      </c>
      <c r="G166" s="205"/>
      <c r="H166" s="206" t="s">
        <v>1</v>
      </c>
      <c r="I166" s="208"/>
      <c r="J166" s="205"/>
      <c r="K166" s="205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140</v>
      </c>
      <c r="AU166" s="213" t="s">
        <v>90</v>
      </c>
      <c r="AV166" s="13" t="s">
        <v>88</v>
      </c>
      <c r="AW166" s="13" t="s">
        <v>36</v>
      </c>
      <c r="AX166" s="13" t="s">
        <v>80</v>
      </c>
      <c r="AY166" s="213" t="s">
        <v>129</v>
      </c>
    </row>
    <row r="167" spans="1:65" s="14" customFormat="1" ht="11.25">
      <c r="B167" s="214"/>
      <c r="C167" s="215"/>
      <c r="D167" s="199" t="s">
        <v>140</v>
      </c>
      <c r="E167" s="216" t="s">
        <v>1</v>
      </c>
      <c r="F167" s="217" t="s">
        <v>973</v>
      </c>
      <c r="G167" s="215"/>
      <c r="H167" s="218">
        <v>140.80000000000001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140</v>
      </c>
      <c r="AU167" s="224" t="s">
        <v>90</v>
      </c>
      <c r="AV167" s="14" t="s">
        <v>90</v>
      </c>
      <c r="AW167" s="14" t="s">
        <v>36</v>
      </c>
      <c r="AX167" s="14" t="s">
        <v>80</v>
      </c>
      <c r="AY167" s="224" t="s">
        <v>129</v>
      </c>
    </row>
    <row r="168" spans="1:65" s="13" customFormat="1" ht="11.25">
      <c r="B168" s="204"/>
      <c r="C168" s="205"/>
      <c r="D168" s="199" t="s">
        <v>140</v>
      </c>
      <c r="E168" s="206" t="s">
        <v>1</v>
      </c>
      <c r="F168" s="207" t="s">
        <v>974</v>
      </c>
      <c r="G168" s="205"/>
      <c r="H168" s="206" t="s">
        <v>1</v>
      </c>
      <c r="I168" s="208"/>
      <c r="J168" s="205"/>
      <c r="K168" s="205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140</v>
      </c>
      <c r="AU168" s="213" t="s">
        <v>90</v>
      </c>
      <c r="AV168" s="13" t="s">
        <v>88</v>
      </c>
      <c r="AW168" s="13" t="s">
        <v>36</v>
      </c>
      <c r="AX168" s="13" t="s">
        <v>80</v>
      </c>
      <c r="AY168" s="213" t="s">
        <v>129</v>
      </c>
    </row>
    <row r="169" spans="1:65" s="14" customFormat="1" ht="11.25">
      <c r="B169" s="214"/>
      <c r="C169" s="215"/>
      <c r="D169" s="199" t="s">
        <v>140</v>
      </c>
      <c r="E169" s="216" t="s">
        <v>1</v>
      </c>
      <c r="F169" s="217" t="s">
        <v>975</v>
      </c>
      <c r="G169" s="215"/>
      <c r="H169" s="218">
        <v>5.7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140</v>
      </c>
      <c r="AU169" s="224" t="s">
        <v>90</v>
      </c>
      <c r="AV169" s="14" t="s">
        <v>90</v>
      </c>
      <c r="AW169" s="14" t="s">
        <v>36</v>
      </c>
      <c r="AX169" s="14" t="s">
        <v>80</v>
      </c>
      <c r="AY169" s="224" t="s">
        <v>129</v>
      </c>
    </row>
    <row r="170" spans="1:65" s="13" customFormat="1" ht="11.25">
      <c r="B170" s="204"/>
      <c r="C170" s="205"/>
      <c r="D170" s="199" t="s">
        <v>140</v>
      </c>
      <c r="E170" s="206" t="s">
        <v>1</v>
      </c>
      <c r="F170" s="207" t="s">
        <v>976</v>
      </c>
      <c r="G170" s="205"/>
      <c r="H170" s="206" t="s">
        <v>1</v>
      </c>
      <c r="I170" s="208"/>
      <c r="J170" s="205"/>
      <c r="K170" s="205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140</v>
      </c>
      <c r="AU170" s="213" t="s">
        <v>90</v>
      </c>
      <c r="AV170" s="13" t="s">
        <v>88</v>
      </c>
      <c r="AW170" s="13" t="s">
        <v>36</v>
      </c>
      <c r="AX170" s="13" t="s">
        <v>80</v>
      </c>
      <c r="AY170" s="213" t="s">
        <v>129</v>
      </c>
    </row>
    <row r="171" spans="1:65" s="14" customFormat="1" ht="11.25">
      <c r="B171" s="214"/>
      <c r="C171" s="215"/>
      <c r="D171" s="199" t="s">
        <v>140</v>
      </c>
      <c r="E171" s="216" t="s">
        <v>1</v>
      </c>
      <c r="F171" s="217" t="s">
        <v>977</v>
      </c>
      <c r="G171" s="215"/>
      <c r="H171" s="218">
        <v>7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140</v>
      </c>
      <c r="AU171" s="224" t="s">
        <v>90</v>
      </c>
      <c r="AV171" s="14" t="s">
        <v>90</v>
      </c>
      <c r="AW171" s="14" t="s">
        <v>36</v>
      </c>
      <c r="AX171" s="14" t="s">
        <v>80</v>
      </c>
      <c r="AY171" s="224" t="s">
        <v>129</v>
      </c>
    </row>
    <row r="172" spans="1:65" s="13" customFormat="1" ht="11.25">
      <c r="B172" s="204"/>
      <c r="C172" s="205"/>
      <c r="D172" s="199" t="s">
        <v>140</v>
      </c>
      <c r="E172" s="206" t="s">
        <v>1</v>
      </c>
      <c r="F172" s="207" t="s">
        <v>978</v>
      </c>
      <c r="G172" s="205"/>
      <c r="H172" s="206" t="s">
        <v>1</v>
      </c>
      <c r="I172" s="208"/>
      <c r="J172" s="205"/>
      <c r="K172" s="205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140</v>
      </c>
      <c r="AU172" s="213" t="s">
        <v>90</v>
      </c>
      <c r="AV172" s="13" t="s">
        <v>88</v>
      </c>
      <c r="AW172" s="13" t="s">
        <v>36</v>
      </c>
      <c r="AX172" s="13" t="s">
        <v>80</v>
      </c>
      <c r="AY172" s="213" t="s">
        <v>129</v>
      </c>
    </row>
    <row r="173" spans="1:65" s="14" customFormat="1" ht="11.25">
      <c r="B173" s="214"/>
      <c r="C173" s="215"/>
      <c r="D173" s="199" t="s">
        <v>140</v>
      </c>
      <c r="E173" s="216" t="s">
        <v>1</v>
      </c>
      <c r="F173" s="217" t="s">
        <v>979</v>
      </c>
      <c r="G173" s="215"/>
      <c r="H173" s="218">
        <v>69.3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140</v>
      </c>
      <c r="AU173" s="224" t="s">
        <v>90</v>
      </c>
      <c r="AV173" s="14" t="s">
        <v>90</v>
      </c>
      <c r="AW173" s="14" t="s">
        <v>36</v>
      </c>
      <c r="AX173" s="14" t="s">
        <v>80</v>
      </c>
      <c r="AY173" s="224" t="s">
        <v>129</v>
      </c>
    </row>
    <row r="174" spans="1:65" s="13" customFormat="1" ht="11.25">
      <c r="B174" s="204"/>
      <c r="C174" s="205"/>
      <c r="D174" s="199" t="s">
        <v>140</v>
      </c>
      <c r="E174" s="206" t="s">
        <v>1</v>
      </c>
      <c r="F174" s="207" t="s">
        <v>980</v>
      </c>
      <c r="G174" s="205"/>
      <c r="H174" s="206" t="s">
        <v>1</v>
      </c>
      <c r="I174" s="208"/>
      <c r="J174" s="205"/>
      <c r="K174" s="205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140</v>
      </c>
      <c r="AU174" s="213" t="s">
        <v>90</v>
      </c>
      <c r="AV174" s="13" t="s">
        <v>88</v>
      </c>
      <c r="AW174" s="13" t="s">
        <v>36</v>
      </c>
      <c r="AX174" s="13" t="s">
        <v>80</v>
      </c>
      <c r="AY174" s="213" t="s">
        <v>129</v>
      </c>
    </row>
    <row r="175" spans="1:65" s="14" customFormat="1" ht="11.25">
      <c r="B175" s="214"/>
      <c r="C175" s="215"/>
      <c r="D175" s="199" t="s">
        <v>140</v>
      </c>
      <c r="E175" s="216" t="s">
        <v>1</v>
      </c>
      <c r="F175" s="217" t="s">
        <v>981</v>
      </c>
      <c r="G175" s="215"/>
      <c r="H175" s="218">
        <v>36.299999999999997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140</v>
      </c>
      <c r="AU175" s="224" t="s">
        <v>90</v>
      </c>
      <c r="AV175" s="14" t="s">
        <v>90</v>
      </c>
      <c r="AW175" s="14" t="s">
        <v>36</v>
      </c>
      <c r="AX175" s="14" t="s">
        <v>80</v>
      </c>
      <c r="AY175" s="224" t="s">
        <v>129</v>
      </c>
    </row>
    <row r="176" spans="1:65" s="15" customFormat="1" ht="11.25">
      <c r="B176" s="225"/>
      <c r="C176" s="226"/>
      <c r="D176" s="199" t="s">
        <v>140</v>
      </c>
      <c r="E176" s="227" t="s">
        <v>1</v>
      </c>
      <c r="F176" s="228" t="s">
        <v>144</v>
      </c>
      <c r="G176" s="226"/>
      <c r="H176" s="229">
        <v>435.1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140</v>
      </c>
      <c r="AU176" s="235" t="s">
        <v>90</v>
      </c>
      <c r="AV176" s="15" t="s">
        <v>136</v>
      </c>
      <c r="AW176" s="15" t="s">
        <v>36</v>
      </c>
      <c r="AX176" s="15" t="s">
        <v>88</v>
      </c>
      <c r="AY176" s="235" t="s">
        <v>129</v>
      </c>
    </row>
    <row r="177" spans="1:65" s="2" customFormat="1" ht="24">
      <c r="A177" s="34"/>
      <c r="B177" s="35"/>
      <c r="C177" s="186" t="s">
        <v>136</v>
      </c>
      <c r="D177" s="186" t="s">
        <v>131</v>
      </c>
      <c r="E177" s="187" t="s">
        <v>984</v>
      </c>
      <c r="F177" s="188" t="s">
        <v>985</v>
      </c>
      <c r="G177" s="189" t="s">
        <v>209</v>
      </c>
      <c r="H177" s="190">
        <v>2880</v>
      </c>
      <c r="I177" s="191"/>
      <c r="J177" s="192">
        <f>ROUND(I177*H177,2)</f>
        <v>0</v>
      </c>
      <c r="K177" s="188" t="s">
        <v>135</v>
      </c>
      <c r="L177" s="39"/>
      <c r="M177" s="193" t="s">
        <v>1</v>
      </c>
      <c r="N177" s="194" t="s">
        <v>45</v>
      </c>
      <c r="O177" s="71"/>
      <c r="P177" s="195">
        <f>O177*H177</f>
        <v>0</v>
      </c>
      <c r="Q177" s="195">
        <v>4.0000000000000003E-5</v>
      </c>
      <c r="R177" s="195">
        <f>Q177*H177</f>
        <v>0.11520000000000001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136</v>
      </c>
      <c r="AT177" s="197" t="s">
        <v>131</v>
      </c>
      <c r="AU177" s="197" t="s">
        <v>90</v>
      </c>
      <c r="AY177" s="17" t="s">
        <v>129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88</v>
      </c>
      <c r="BK177" s="198">
        <f>ROUND(I177*H177,2)</f>
        <v>0</v>
      </c>
      <c r="BL177" s="17" t="s">
        <v>136</v>
      </c>
      <c r="BM177" s="197" t="s">
        <v>986</v>
      </c>
    </row>
    <row r="178" spans="1:65" s="2" customFormat="1" ht="19.5">
      <c r="A178" s="34"/>
      <c r="B178" s="35"/>
      <c r="C178" s="36"/>
      <c r="D178" s="199" t="s">
        <v>138</v>
      </c>
      <c r="E178" s="36"/>
      <c r="F178" s="200" t="s">
        <v>987</v>
      </c>
      <c r="G178" s="36"/>
      <c r="H178" s="36"/>
      <c r="I178" s="201"/>
      <c r="J178" s="36"/>
      <c r="K178" s="36"/>
      <c r="L178" s="39"/>
      <c r="M178" s="202"/>
      <c r="N178" s="203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138</v>
      </c>
      <c r="AU178" s="17" t="s">
        <v>90</v>
      </c>
    </row>
    <row r="179" spans="1:65" s="13" customFormat="1" ht="11.25">
      <c r="B179" s="204"/>
      <c r="C179" s="205"/>
      <c r="D179" s="199" t="s">
        <v>140</v>
      </c>
      <c r="E179" s="206" t="s">
        <v>1</v>
      </c>
      <c r="F179" s="207" t="s">
        <v>988</v>
      </c>
      <c r="G179" s="205"/>
      <c r="H179" s="206" t="s">
        <v>1</v>
      </c>
      <c r="I179" s="208"/>
      <c r="J179" s="205"/>
      <c r="K179" s="205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140</v>
      </c>
      <c r="AU179" s="213" t="s">
        <v>90</v>
      </c>
      <c r="AV179" s="13" t="s">
        <v>88</v>
      </c>
      <c r="AW179" s="13" t="s">
        <v>36</v>
      </c>
      <c r="AX179" s="13" t="s">
        <v>80</v>
      </c>
      <c r="AY179" s="213" t="s">
        <v>129</v>
      </c>
    </row>
    <row r="180" spans="1:65" s="13" customFormat="1" ht="11.25">
      <c r="B180" s="204"/>
      <c r="C180" s="205"/>
      <c r="D180" s="199" t="s">
        <v>140</v>
      </c>
      <c r="E180" s="206" t="s">
        <v>1</v>
      </c>
      <c r="F180" s="207" t="s">
        <v>989</v>
      </c>
      <c r="G180" s="205"/>
      <c r="H180" s="206" t="s">
        <v>1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140</v>
      </c>
      <c r="AU180" s="213" t="s">
        <v>90</v>
      </c>
      <c r="AV180" s="13" t="s">
        <v>88</v>
      </c>
      <c r="AW180" s="13" t="s">
        <v>36</v>
      </c>
      <c r="AX180" s="13" t="s">
        <v>80</v>
      </c>
      <c r="AY180" s="213" t="s">
        <v>129</v>
      </c>
    </row>
    <row r="181" spans="1:65" s="14" customFormat="1" ht="11.25">
      <c r="B181" s="214"/>
      <c r="C181" s="215"/>
      <c r="D181" s="199" t="s">
        <v>140</v>
      </c>
      <c r="E181" s="216" t="s">
        <v>1</v>
      </c>
      <c r="F181" s="217" t="s">
        <v>990</v>
      </c>
      <c r="G181" s="215"/>
      <c r="H181" s="218">
        <v>1440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140</v>
      </c>
      <c r="AU181" s="224" t="s">
        <v>90</v>
      </c>
      <c r="AV181" s="14" t="s">
        <v>90</v>
      </c>
      <c r="AW181" s="14" t="s">
        <v>36</v>
      </c>
      <c r="AX181" s="14" t="s">
        <v>80</v>
      </c>
      <c r="AY181" s="224" t="s">
        <v>129</v>
      </c>
    </row>
    <row r="182" spans="1:65" s="13" customFormat="1" ht="11.25">
      <c r="B182" s="204"/>
      <c r="C182" s="205"/>
      <c r="D182" s="199" t="s">
        <v>140</v>
      </c>
      <c r="E182" s="206" t="s">
        <v>1</v>
      </c>
      <c r="F182" s="207" t="s">
        <v>991</v>
      </c>
      <c r="G182" s="205"/>
      <c r="H182" s="206" t="s">
        <v>1</v>
      </c>
      <c r="I182" s="208"/>
      <c r="J182" s="205"/>
      <c r="K182" s="205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140</v>
      </c>
      <c r="AU182" s="213" t="s">
        <v>90</v>
      </c>
      <c r="AV182" s="13" t="s">
        <v>88</v>
      </c>
      <c r="AW182" s="13" t="s">
        <v>36</v>
      </c>
      <c r="AX182" s="13" t="s">
        <v>80</v>
      </c>
      <c r="AY182" s="213" t="s">
        <v>129</v>
      </c>
    </row>
    <row r="183" spans="1:65" s="14" customFormat="1" ht="11.25">
      <c r="B183" s="214"/>
      <c r="C183" s="215"/>
      <c r="D183" s="199" t="s">
        <v>140</v>
      </c>
      <c r="E183" s="216" t="s">
        <v>1</v>
      </c>
      <c r="F183" s="217" t="s">
        <v>990</v>
      </c>
      <c r="G183" s="215"/>
      <c r="H183" s="218">
        <v>1440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140</v>
      </c>
      <c r="AU183" s="224" t="s">
        <v>90</v>
      </c>
      <c r="AV183" s="14" t="s">
        <v>90</v>
      </c>
      <c r="AW183" s="14" t="s">
        <v>36</v>
      </c>
      <c r="AX183" s="14" t="s">
        <v>80</v>
      </c>
      <c r="AY183" s="224" t="s">
        <v>129</v>
      </c>
    </row>
    <row r="184" spans="1:65" s="15" customFormat="1" ht="11.25">
      <c r="B184" s="225"/>
      <c r="C184" s="226"/>
      <c r="D184" s="199" t="s">
        <v>140</v>
      </c>
      <c r="E184" s="227" t="s">
        <v>1</v>
      </c>
      <c r="F184" s="228" t="s">
        <v>144</v>
      </c>
      <c r="G184" s="226"/>
      <c r="H184" s="229">
        <v>2880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AT184" s="235" t="s">
        <v>140</v>
      </c>
      <c r="AU184" s="235" t="s">
        <v>90</v>
      </c>
      <c r="AV184" s="15" t="s">
        <v>136</v>
      </c>
      <c r="AW184" s="15" t="s">
        <v>36</v>
      </c>
      <c r="AX184" s="15" t="s">
        <v>88</v>
      </c>
      <c r="AY184" s="235" t="s">
        <v>129</v>
      </c>
    </row>
    <row r="185" spans="1:65" s="2" customFormat="1" ht="24">
      <c r="A185" s="34"/>
      <c r="B185" s="35"/>
      <c r="C185" s="186" t="s">
        <v>170</v>
      </c>
      <c r="D185" s="186" t="s">
        <v>131</v>
      </c>
      <c r="E185" s="187" t="s">
        <v>992</v>
      </c>
      <c r="F185" s="188" t="s">
        <v>993</v>
      </c>
      <c r="G185" s="189" t="s">
        <v>217</v>
      </c>
      <c r="H185" s="190">
        <v>120</v>
      </c>
      <c r="I185" s="191"/>
      <c r="J185" s="192">
        <f>ROUND(I185*H185,2)</f>
        <v>0</v>
      </c>
      <c r="K185" s="188" t="s">
        <v>135</v>
      </c>
      <c r="L185" s="39"/>
      <c r="M185" s="193" t="s">
        <v>1</v>
      </c>
      <c r="N185" s="194" t="s">
        <v>45</v>
      </c>
      <c r="O185" s="71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136</v>
      </c>
      <c r="AT185" s="197" t="s">
        <v>131</v>
      </c>
      <c r="AU185" s="197" t="s">
        <v>90</v>
      </c>
      <c r="AY185" s="17" t="s">
        <v>129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88</v>
      </c>
      <c r="BK185" s="198">
        <f>ROUND(I185*H185,2)</f>
        <v>0</v>
      </c>
      <c r="BL185" s="17" t="s">
        <v>136</v>
      </c>
      <c r="BM185" s="197" t="s">
        <v>994</v>
      </c>
    </row>
    <row r="186" spans="1:65" s="2" customFormat="1" ht="19.5">
      <c r="A186" s="34"/>
      <c r="B186" s="35"/>
      <c r="C186" s="36"/>
      <c r="D186" s="199" t="s">
        <v>138</v>
      </c>
      <c r="E186" s="36"/>
      <c r="F186" s="200" t="s">
        <v>995</v>
      </c>
      <c r="G186" s="36"/>
      <c r="H186" s="36"/>
      <c r="I186" s="201"/>
      <c r="J186" s="36"/>
      <c r="K186" s="36"/>
      <c r="L186" s="39"/>
      <c r="M186" s="202"/>
      <c r="N186" s="203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138</v>
      </c>
      <c r="AU186" s="17" t="s">
        <v>90</v>
      </c>
    </row>
    <row r="187" spans="1:65" s="13" customFormat="1" ht="11.25">
      <c r="B187" s="204"/>
      <c r="C187" s="205"/>
      <c r="D187" s="199" t="s">
        <v>140</v>
      </c>
      <c r="E187" s="206" t="s">
        <v>1</v>
      </c>
      <c r="F187" s="207" t="s">
        <v>988</v>
      </c>
      <c r="G187" s="205"/>
      <c r="H187" s="206" t="s">
        <v>1</v>
      </c>
      <c r="I187" s="208"/>
      <c r="J187" s="205"/>
      <c r="K187" s="205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140</v>
      </c>
      <c r="AU187" s="213" t="s">
        <v>90</v>
      </c>
      <c r="AV187" s="13" t="s">
        <v>88</v>
      </c>
      <c r="AW187" s="13" t="s">
        <v>36</v>
      </c>
      <c r="AX187" s="13" t="s">
        <v>80</v>
      </c>
      <c r="AY187" s="213" t="s">
        <v>129</v>
      </c>
    </row>
    <row r="188" spans="1:65" s="13" customFormat="1" ht="11.25">
      <c r="B188" s="204"/>
      <c r="C188" s="205"/>
      <c r="D188" s="199" t="s">
        <v>140</v>
      </c>
      <c r="E188" s="206" t="s">
        <v>1</v>
      </c>
      <c r="F188" s="207" t="s">
        <v>989</v>
      </c>
      <c r="G188" s="205"/>
      <c r="H188" s="206" t="s">
        <v>1</v>
      </c>
      <c r="I188" s="208"/>
      <c r="J188" s="205"/>
      <c r="K188" s="205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140</v>
      </c>
      <c r="AU188" s="213" t="s">
        <v>90</v>
      </c>
      <c r="AV188" s="13" t="s">
        <v>88</v>
      </c>
      <c r="AW188" s="13" t="s">
        <v>36</v>
      </c>
      <c r="AX188" s="13" t="s">
        <v>80</v>
      </c>
      <c r="AY188" s="213" t="s">
        <v>129</v>
      </c>
    </row>
    <row r="189" spans="1:65" s="14" customFormat="1" ht="11.25">
      <c r="B189" s="214"/>
      <c r="C189" s="215"/>
      <c r="D189" s="199" t="s">
        <v>140</v>
      </c>
      <c r="E189" s="216" t="s">
        <v>1</v>
      </c>
      <c r="F189" s="217" t="s">
        <v>506</v>
      </c>
      <c r="G189" s="215"/>
      <c r="H189" s="218">
        <v>60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140</v>
      </c>
      <c r="AU189" s="224" t="s">
        <v>90</v>
      </c>
      <c r="AV189" s="14" t="s">
        <v>90</v>
      </c>
      <c r="AW189" s="14" t="s">
        <v>36</v>
      </c>
      <c r="AX189" s="14" t="s">
        <v>80</v>
      </c>
      <c r="AY189" s="224" t="s">
        <v>129</v>
      </c>
    </row>
    <row r="190" spans="1:65" s="13" customFormat="1" ht="11.25">
      <c r="B190" s="204"/>
      <c r="C190" s="205"/>
      <c r="D190" s="199" t="s">
        <v>140</v>
      </c>
      <c r="E190" s="206" t="s">
        <v>1</v>
      </c>
      <c r="F190" s="207" t="s">
        <v>991</v>
      </c>
      <c r="G190" s="205"/>
      <c r="H190" s="206" t="s">
        <v>1</v>
      </c>
      <c r="I190" s="208"/>
      <c r="J190" s="205"/>
      <c r="K190" s="205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140</v>
      </c>
      <c r="AU190" s="213" t="s">
        <v>90</v>
      </c>
      <c r="AV190" s="13" t="s">
        <v>88</v>
      </c>
      <c r="AW190" s="13" t="s">
        <v>36</v>
      </c>
      <c r="AX190" s="13" t="s">
        <v>80</v>
      </c>
      <c r="AY190" s="213" t="s">
        <v>129</v>
      </c>
    </row>
    <row r="191" spans="1:65" s="14" customFormat="1" ht="11.25">
      <c r="B191" s="214"/>
      <c r="C191" s="215"/>
      <c r="D191" s="199" t="s">
        <v>140</v>
      </c>
      <c r="E191" s="216" t="s">
        <v>1</v>
      </c>
      <c r="F191" s="217" t="s">
        <v>506</v>
      </c>
      <c r="G191" s="215"/>
      <c r="H191" s="218">
        <v>60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140</v>
      </c>
      <c r="AU191" s="224" t="s">
        <v>90</v>
      </c>
      <c r="AV191" s="14" t="s">
        <v>90</v>
      </c>
      <c r="AW191" s="14" t="s">
        <v>36</v>
      </c>
      <c r="AX191" s="14" t="s">
        <v>80</v>
      </c>
      <c r="AY191" s="224" t="s">
        <v>129</v>
      </c>
    </row>
    <row r="192" spans="1:65" s="15" customFormat="1" ht="11.25">
      <c r="B192" s="225"/>
      <c r="C192" s="226"/>
      <c r="D192" s="199" t="s">
        <v>140</v>
      </c>
      <c r="E192" s="227" t="s">
        <v>1</v>
      </c>
      <c r="F192" s="228" t="s">
        <v>144</v>
      </c>
      <c r="G192" s="226"/>
      <c r="H192" s="229">
        <v>120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AT192" s="235" t="s">
        <v>140</v>
      </c>
      <c r="AU192" s="235" t="s">
        <v>90</v>
      </c>
      <c r="AV192" s="15" t="s">
        <v>136</v>
      </c>
      <c r="AW192" s="15" t="s">
        <v>36</v>
      </c>
      <c r="AX192" s="15" t="s">
        <v>88</v>
      </c>
      <c r="AY192" s="235" t="s">
        <v>129</v>
      </c>
    </row>
    <row r="193" spans="1:65" s="2" customFormat="1" ht="24">
      <c r="A193" s="34"/>
      <c r="B193" s="35"/>
      <c r="C193" s="186" t="s">
        <v>176</v>
      </c>
      <c r="D193" s="186" t="s">
        <v>131</v>
      </c>
      <c r="E193" s="187" t="s">
        <v>222</v>
      </c>
      <c r="F193" s="188" t="s">
        <v>223</v>
      </c>
      <c r="G193" s="189" t="s">
        <v>195</v>
      </c>
      <c r="H193" s="190">
        <v>34.4</v>
      </c>
      <c r="I193" s="191"/>
      <c r="J193" s="192">
        <f>ROUND(I193*H193,2)</f>
        <v>0</v>
      </c>
      <c r="K193" s="188" t="s">
        <v>135</v>
      </c>
      <c r="L193" s="39"/>
      <c r="M193" s="193" t="s">
        <v>1</v>
      </c>
      <c r="N193" s="194" t="s">
        <v>45</v>
      </c>
      <c r="O193" s="71"/>
      <c r="P193" s="195">
        <f>O193*H193</f>
        <v>0</v>
      </c>
      <c r="Q193" s="195">
        <v>8.6800000000000002E-3</v>
      </c>
      <c r="R193" s="195">
        <f>Q193*H193</f>
        <v>0.29859199999999997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136</v>
      </c>
      <c r="AT193" s="197" t="s">
        <v>131</v>
      </c>
      <c r="AU193" s="197" t="s">
        <v>90</v>
      </c>
      <c r="AY193" s="17" t="s">
        <v>129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88</v>
      </c>
      <c r="BK193" s="198">
        <f>ROUND(I193*H193,2)</f>
        <v>0</v>
      </c>
      <c r="BL193" s="17" t="s">
        <v>136</v>
      </c>
      <c r="BM193" s="197" t="s">
        <v>996</v>
      </c>
    </row>
    <row r="194" spans="1:65" s="2" customFormat="1" ht="58.5">
      <c r="A194" s="34"/>
      <c r="B194" s="35"/>
      <c r="C194" s="36"/>
      <c r="D194" s="199" t="s">
        <v>138</v>
      </c>
      <c r="E194" s="36"/>
      <c r="F194" s="200" t="s">
        <v>225</v>
      </c>
      <c r="G194" s="36"/>
      <c r="H194" s="36"/>
      <c r="I194" s="201"/>
      <c r="J194" s="36"/>
      <c r="K194" s="36"/>
      <c r="L194" s="39"/>
      <c r="M194" s="202"/>
      <c r="N194" s="203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138</v>
      </c>
      <c r="AU194" s="17" t="s">
        <v>90</v>
      </c>
    </row>
    <row r="195" spans="1:65" s="13" customFormat="1" ht="11.25">
      <c r="B195" s="204"/>
      <c r="C195" s="205"/>
      <c r="D195" s="199" t="s">
        <v>140</v>
      </c>
      <c r="E195" s="206" t="s">
        <v>1</v>
      </c>
      <c r="F195" s="207" t="s">
        <v>997</v>
      </c>
      <c r="G195" s="205"/>
      <c r="H195" s="206" t="s">
        <v>1</v>
      </c>
      <c r="I195" s="208"/>
      <c r="J195" s="205"/>
      <c r="K195" s="205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140</v>
      </c>
      <c r="AU195" s="213" t="s">
        <v>90</v>
      </c>
      <c r="AV195" s="13" t="s">
        <v>88</v>
      </c>
      <c r="AW195" s="13" t="s">
        <v>36</v>
      </c>
      <c r="AX195" s="13" t="s">
        <v>80</v>
      </c>
      <c r="AY195" s="213" t="s">
        <v>129</v>
      </c>
    </row>
    <row r="196" spans="1:65" s="13" customFormat="1" ht="11.25">
      <c r="B196" s="204"/>
      <c r="C196" s="205"/>
      <c r="D196" s="199" t="s">
        <v>140</v>
      </c>
      <c r="E196" s="206" t="s">
        <v>1</v>
      </c>
      <c r="F196" s="207" t="s">
        <v>970</v>
      </c>
      <c r="G196" s="205"/>
      <c r="H196" s="206" t="s">
        <v>1</v>
      </c>
      <c r="I196" s="208"/>
      <c r="J196" s="205"/>
      <c r="K196" s="205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140</v>
      </c>
      <c r="AU196" s="213" t="s">
        <v>90</v>
      </c>
      <c r="AV196" s="13" t="s">
        <v>88</v>
      </c>
      <c r="AW196" s="13" t="s">
        <v>36</v>
      </c>
      <c r="AX196" s="13" t="s">
        <v>80</v>
      </c>
      <c r="AY196" s="213" t="s">
        <v>129</v>
      </c>
    </row>
    <row r="197" spans="1:65" s="14" customFormat="1" ht="11.25">
      <c r="B197" s="214"/>
      <c r="C197" s="215"/>
      <c r="D197" s="199" t="s">
        <v>140</v>
      </c>
      <c r="E197" s="216" t="s">
        <v>1</v>
      </c>
      <c r="F197" s="217" t="s">
        <v>998</v>
      </c>
      <c r="G197" s="215"/>
      <c r="H197" s="218">
        <v>7.7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140</v>
      </c>
      <c r="AU197" s="224" t="s">
        <v>90</v>
      </c>
      <c r="AV197" s="14" t="s">
        <v>90</v>
      </c>
      <c r="AW197" s="14" t="s">
        <v>36</v>
      </c>
      <c r="AX197" s="14" t="s">
        <v>80</v>
      </c>
      <c r="AY197" s="224" t="s">
        <v>129</v>
      </c>
    </row>
    <row r="198" spans="1:65" s="13" customFormat="1" ht="11.25">
      <c r="B198" s="204"/>
      <c r="C198" s="205"/>
      <c r="D198" s="199" t="s">
        <v>140</v>
      </c>
      <c r="E198" s="206" t="s">
        <v>1</v>
      </c>
      <c r="F198" s="207" t="s">
        <v>972</v>
      </c>
      <c r="G198" s="205"/>
      <c r="H198" s="206" t="s">
        <v>1</v>
      </c>
      <c r="I198" s="208"/>
      <c r="J198" s="205"/>
      <c r="K198" s="205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140</v>
      </c>
      <c r="AU198" s="213" t="s">
        <v>90</v>
      </c>
      <c r="AV198" s="13" t="s">
        <v>88</v>
      </c>
      <c r="AW198" s="13" t="s">
        <v>36</v>
      </c>
      <c r="AX198" s="13" t="s">
        <v>80</v>
      </c>
      <c r="AY198" s="213" t="s">
        <v>129</v>
      </c>
    </row>
    <row r="199" spans="1:65" s="14" customFormat="1" ht="11.25">
      <c r="B199" s="214"/>
      <c r="C199" s="215"/>
      <c r="D199" s="199" t="s">
        <v>140</v>
      </c>
      <c r="E199" s="216" t="s">
        <v>1</v>
      </c>
      <c r="F199" s="217" t="s">
        <v>998</v>
      </c>
      <c r="G199" s="215"/>
      <c r="H199" s="218">
        <v>7.7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140</v>
      </c>
      <c r="AU199" s="224" t="s">
        <v>90</v>
      </c>
      <c r="AV199" s="14" t="s">
        <v>90</v>
      </c>
      <c r="AW199" s="14" t="s">
        <v>36</v>
      </c>
      <c r="AX199" s="14" t="s">
        <v>80</v>
      </c>
      <c r="AY199" s="224" t="s">
        <v>129</v>
      </c>
    </row>
    <row r="200" spans="1:65" s="13" customFormat="1" ht="11.25">
      <c r="B200" s="204"/>
      <c r="C200" s="205"/>
      <c r="D200" s="199" t="s">
        <v>140</v>
      </c>
      <c r="E200" s="206" t="s">
        <v>1</v>
      </c>
      <c r="F200" s="207" t="s">
        <v>999</v>
      </c>
      <c r="G200" s="205"/>
      <c r="H200" s="206" t="s">
        <v>1</v>
      </c>
      <c r="I200" s="208"/>
      <c r="J200" s="205"/>
      <c r="K200" s="205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140</v>
      </c>
      <c r="AU200" s="213" t="s">
        <v>90</v>
      </c>
      <c r="AV200" s="13" t="s">
        <v>88</v>
      </c>
      <c r="AW200" s="13" t="s">
        <v>36</v>
      </c>
      <c r="AX200" s="13" t="s">
        <v>80</v>
      </c>
      <c r="AY200" s="213" t="s">
        <v>129</v>
      </c>
    </row>
    <row r="201" spans="1:65" s="14" customFormat="1" ht="11.25">
      <c r="B201" s="214"/>
      <c r="C201" s="215"/>
      <c r="D201" s="199" t="s">
        <v>140</v>
      </c>
      <c r="E201" s="216" t="s">
        <v>1</v>
      </c>
      <c r="F201" s="217" t="s">
        <v>1000</v>
      </c>
      <c r="G201" s="215"/>
      <c r="H201" s="218">
        <v>1.4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140</v>
      </c>
      <c r="AU201" s="224" t="s">
        <v>90</v>
      </c>
      <c r="AV201" s="14" t="s">
        <v>90</v>
      </c>
      <c r="AW201" s="14" t="s">
        <v>36</v>
      </c>
      <c r="AX201" s="14" t="s">
        <v>80</v>
      </c>
      <c r="AY201" s="224" t="s">
        <v>129</v>
      </c>
    </row>
    <row r="202" spans="1:65" s="13" customFormat="1" ht="11.25">
      <c r="B202" s="204"/>
      <c r="C202" s="205"/>
      <c r="D202" s="199" t="s">
        <v>140</v>
      </c>
      <c r="E202" s="206" t="s">
        <v>1</v>
      </c>
      <c r="F202" s="207" t="s">
        <v>978</v>
      </c>
      <c r="G202" s="205"/>
      <c r="H202" s="206" t="s">
        <v>1</v>
      </c>
      <c r="I202" s="208"/>
      <c r="J202" s="205"/>
      <c r="K202" s="205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140</v>
      </c>
      <c r="AU202" s="213" t="s">
        <v>90</v>
      </c>
      <c r="AV202" s="13" t="s">
        <v>88</v>
      </c>
      <c r="AW202" s="13" t="s">
        <v>36</v>
      </c>
      <c r="AX202" s="13" t="s">
        <v>80</v>
      </c>
      <c r="AY202" s="213" t="s">
        <v>129</v>
      </c>
    </row>
    <row r="203" spans="1:65" s="14" customFormat="1" ht="11.25">
      <c r="B203" s="214"/>
      <c r="C203" s="215"/>
      <c r="D203" s="199" t="s">
        <v>140</v>
      </c>
      <c r="E203" s="216" t="s">
        <v>1</v>
      </c>
      <c r="F203" s="217" t="s">
        <v>1001</v>
      </c>
      <c r="G203" s="215"/>
      <c r="H203" s="218">
        <v>11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140</v>
      </c>
      <c r="AU203" s="224" t="s">
        <v>90</v>
      </c>
      <c r="AV203" s="14" t="s">
        <v>90</v>
      </c>
      <c r="AW203" s="14" t="s">
        <v>36</v>
      </c>
      <c r="AX203" s="14" t="s">
        <v>80</v>
      </c>
      <c r="AY203" s="224" t="s">
        <v>129</v>
      </c>
    </row>
    <row r="204" spans="1:65" s="13" customFormat="1" ht="11.25">
      <c r="B204" s="204"/>
      <c r="C204" s="205"/>
      <c r="D204" s="199" t="s">
        <v>140</v>
      </c>
      <c r="E204" s="206" t="s">
        <v>1</v>
      </c>
      <c r="F204" s="207" t="s">
        <v>1002</v>
      </c>
      <c r="G204" s="205"/>
      <c r="H204" s="206" t="s">
        <v>1</v>
      </c>
      <c r="I204" s="208"/>
      <c r="J204" s="205"/>
      <c r="K204" s="205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140</v>
      </c>
      <c r="AU204" s="213" t="s">
        <v>90</v>
      </c>
      <c r="AV204" s="13" t="s">
        <v>88</v>
      </c>
      <c r="AW204" s="13" t="s">
        <v>36</v>
      </c>
      <c r="AX204" s="13" t="s">
        <v>80</v>
      </c>
      <c r="AY204" s="213" t="s">
        <v>129</v>
      </c>
    </row>
    <row r="205" spans="1:65" s="14" customFormat="1" ht="11.25">
      <c r="B205" s="214"/>
      <c r="C205" s="215"/>
      <c r="D205" s="199" t="s">
        <v>140</v>
      </c>
      <c r="E205" s="216" t="s">
        <v>1</v>
      </c>
      <c r="F205" s="217" t="s">
        <v>1003</v>
      </c>
      <c r="G205" s="215"/>
      <c r="H205" s="218">
        <v>6.6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140</v>
      </c>
      <c r="AU205" s="224" t="s">
        <v>90</v>
      </c>
      <c r="AV205" s="14" t="s">
        <v>90</v>
      </c>
      <c r="AW205" s="14" t="s">
        <v>36</v>
      </c>
      <c r="AX205" s="14" t="s">
        <v>80</v>
      </c>
      <c r="AY205" s="224" t="s">
        <v>129</v>
      </c>
    </row>
    <row r="206" spans="1:65" s="15" customFormat="1" ht="11.25">
      <c r="B206" s="225"/>
      <c r="C206" s="226"/>
      <c r="D206" s="199" t="s">
        <v>140</v>
      </c>
      <c r="E206" s="227" t="s">
        <v>1</v>
      </c>
      <c r="F206" s="228" t="s">
        <v>144</v>
      </c>
      <c r="G206" s="226"/>
      <c r="H206" s="229">
        <v>34.4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140</v>
      </c>
      <c r="AU206" s="235" t="s">
        <v>90</v>
      </c>
      <c r="AV206" s="15" t="s">
        <v>136</v>
      </c>
      <c r="AW206" s="15" t="s">
        <v>36</v>
      </c>
      <c r="AX206" s="15" t="s">
        <v>88</v>
      </c>
      <c r="AY206" s="235" t="s">
        <v>129</v>
      </c>
    </row>
    <row r="207" spans="1:65" s="2" customFormat="1" ht="24">
      <c r="A207" s="34"/>
      <c r="B207" s="35"/>
      <c r="C207" s="186" t="s">
        <v>186</v>
      </c>
      <c r="D207" s="186" t="s">
        <v>131</v>
      </c>
      <c r="E207" s="187" t="s">
        <v>229</v>
      </c>
      <c r="F207" s="188" t="s">
        <v>230</v>
      </c>
      <c r="G207" s="189" t="s">
        <v>195</v>
      </c>
      <c r="H207" s="190">
        <v>8.8000000000000007</v>
      </c>
      <c r="I207" s="191"/>
      <c r="J207" s="192">
        <f>ROUND(I207*H207,2)</f>
        <v>0</v>
      </c>
      <c r="K207" s="188" t="s">
        <v>135</v>
      </c>
      <c r="L207" s="39"/>
      <c r="M207" s="193" t="s">
        <v>1</v>
      </c>
      <c r="N207" s="194" t="s">
        <v>45</v>
      </c>
      <c r="O207" s="71"/>
      <c r="P207" s="195">
        <f>O207*H207</f>
        <v>0</v>
      </c>
      <c r="Q207" s="195">
        <v>3.6900000000000002E-2</v>
      </c>
      <c r="R207" s="195">
        <f>Q207*H207</f>
        <v>0.32472000000000006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136</v>
      </c>
      <c r="AT207" s="197" t="s">
        <v>131</v>
      </c>
      <c r="AU207" s="197" t="s">
        <v>90</v>
      </c>
      <c r="AY207" s="17" t="s">
        <v>129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88</v>
      </c>
      <c r="BK207" s="198">
        <f>ROUND(I207*H207,2)</f>
        <v>0</v>
      </c>
      <c r="BL207" s="17" t="s">
        <v>136</v>
      </c>
      <c r="BM207" s="197" t="s">
        <v>1004</v>
      </c>
    </row>
    <row r="208" spans="1:65" s="2" customFormat="1" ht="58.5">
      <c r="A208" s="34"/>
      <c r="B208" s="35"/>
      <c r="C208" s="36"/>
      <c r="D208" s="199" t="s">
        <v>138</v>
      </c>
      <c r="E208" s="36"/>
      <c r="F208" s="200" t="s">
        <v>1005</v>
      </c>
      <c r="G208" s="36"/>
      <c r="H208" s="36"/>
      <c r="I208" s="201"/>
      <c r="J208" s="36"/>
      <c r="K208" s="36"/>
      <c r="L208" s="39"/>
      <c r="M208" s="202"/>
      <c r="N208" s="203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138</v>
      </c>
      <c r="AU208" s="17" t="s">
        <v>90</v>
      </c>
    </row>
    <row r="209" spans="1:65" s="13" customFormat="1" ht="11.25">
      <c r="B209" s="204"/>
      <c r="C209" s="205"/>
      <c r="D209" s="199" t="s">
        <v>140</v>
      </c>
      <c r="E209" s="206" t="s">
        <v>1</v>
      </c>
      <c r="F209" s="207" t="s">
        <v>997</v>
      </c>
      <c r="G209" s="205"/>
      <c r="H209" s="206" t="s">
        <v>1</v>
      </c>
      <c r="I209" s="208"/>
      <c r="J209" s="205"/>
      <c r="K209" s="205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140</v>
      </c>
      <c r="AU209" s="213" t="s">
        <v>90</v>
      </c>
      <c r="AV209" s="13" t="s">
        <v>88</v>
      </c>
      <c r="AW209" s="13" t="s">
        <v>36</v>
      </c>
      <c r="AX209" s="13" t="s">
        <v>80</v>
      </c>
      <c r="AY209" s="213" t="s">
        <v>129</v>
      </c>
    </row>
    <row r="210" spans="1:65" s="13" customFormat="1" ht="11.25">
      <c r="B210" s="204"/>
      <c r="C210" s="205"/>
      <c r="D210" s="199" t="s">
        <v>140</v>
      </c>
      <c r="E210" s="206" t="s">
        <v>1</v>
      </c>
      <c r="F210" s="207" t="s">
        <v>970</v>
      </c>
      <c r="G210" s="205"/>
      <c r="H210" s="206" t="s">
        <v>1</v>
      </c>
      <c r="I210" s="208"/>
      <c r="J210" s="205"/>
      <c r="K210" s="205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140</v>
      </c>
      <c r="AU210" s="213" t="s">
        <v>90</v>
      </c>
      <c r="AV210" s="13" t="s">
        <v>88</v>
      </c>
      <c r="AW210" s="13" t="s">
        <v>36</v>
      </c>
      <c r="AX210" s="13" t="s">
        <v>80</v>
      </c>
      <c r="AY210" s="213" t="s">
        <v>129</v>
      </c>
    </row>
    <row r="211" spans="1:65" s="14" customFormat="1" ht="11.25">
      <c r="B211" s="214"/>
      <c r="C211" s="215"/>
      <c r="D211" s="199" t="s">
        <v>140</v>
      </c>
      <c r="E211" s="216" t="s">
        <v>1</v>
      </c>
      <c r="F211" s="217" t="s">
        <v>1003</v>
      </c>
      <c r="G211" s="215"/>
      <c r="H211" s="218">
        <v>6.6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140</v>
      </c>
      <c r="AU211" s="224" t="s">
        <v>90</v>
      </c>
      <c r="AV211" s="14" t="s">
        <v>90</v>
      </c>
      <c r="AW211" s="14" t="s">
        <v>36</v>
      </c>
      <c r="AX211" s="14" t="s">
        <v>80</v>
      </c>
      <c r="AY211" s="224" t="s">
        <v>129</v>
      </c>
    </row>
    <row r="212" spans="1:65" s="13" customFormat="1" ht="11.25">
      <c r="B212" s="204"/>
      <c r="C212" s="205"/>
      <c r="D212" s="199" t="s">
        <v>140</v>
      </c>
      <c r="E212" s="206" t="s">
        <v>1</v>
      </c>
      <c r="F212" s="207" t="s">
        <v>972</v>
      </c>
      <c r="G212" s="205"/>
      <c r="H212" s="206" t="s">
        <v>1</v>
      </c>
      <c r="I212" s="208"/>
      <c r="J212" s="205"/>
      <c r="K212" s="205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140</v>
      </c>
      <c r="AU212" s="213" t="s">
        <v>90</v>
      </c>
      <c r="AV212" s="13" t="s">
        <v>88</v>
      </c>
      <c r="AW212" s="13" t="s">
        <v>36</v>
      </c>
      <c r="AX212" s="13" t="s">
        <v>80</v>
      </c>
      <c r="AY212" s="213" t="s">
        <v>129</v>
      </c>
    </row>
    <row r="213" spans="1:65" s="14" customFormat="1" ht="11.25">
      <c r="B213" s="214"/>
      <c r="C213" s="215"/>
      <c r="D213" s="199" t="s">
        <v>140</v>
      </c>
      <c r="E213" s="216" t="s">
        <v>1</v>
      </c>
      <c r="F213" s="217" t="s">
        <v>234</v>
      </c>
      <c r="G213" s="215"/>
      <c r="H213" s="218">
        <v>2.2000000000000002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140</v>
      </c>
      <c r="AU213" s="224" t="s">
        <v>90</v>
      </c>
      <c r="AV213" s="14" t="s">
        <v>90</v>
      </c>
      <c r="AW213" s="14" t="s">
        <v>36</v>
      </c>
      <c r="AX213" s="14" t="s">
        <v>80</v>
      </c>
      <c r="AY213" s="224" t="s">
        <v>129</v>
      </c>
    </row>
    <row r="214" spans="1:65" s="15" customFormat="1" ht="11.25">
      <c r="B214" s="225"/>
      <c r="C214" s="226"/>
      <c r="D214" s="199" t="s">
        <v>140</v>
      </c>
      <c r="E214" s="227" t="s">
        <v>1</v>
      </c>
      <c r="F214" s="228" t="s">
        <v>144</v>
      </c>
      <c r="G214" s="226"/>
      <c r="H214" s="229">
        <v>8.8000000000000007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140</v>
      </c>
      <c r="AU214" s="235" t="s">
        <v>90</v>
      </c>
      <c r="AV214" s="15" t="s">
        <v>136</v>
      </c>
      <c r="AW214" s="15" t="s">
        <v>36</v>
      </c>
      <c r="AX214" s="15" t="s">
        <v>88</v>
      </c>
      <c r="AY214" s="235" t="s">
        <v>129</v>
      </c>
    </row>
    <row r="215" spans="1:65" s="2" customFormat="1" ht="33" customHeight="1">
      <c r="A215" s="34"/>
      <c r="B215" s="35"/>
      <c r="C215" s="186" t="s">
        <v>192</v>
      </c>
      <c r="D215" s="186" t="s">
        <v>131</v>
      </c>
      <c r="E215" s="187" t="s">
        <v>236</v>
      </c>
      <c r="F215" s="188" t="s">
        <v>237</v>
      </c>
      <c r="G215" s="189" t="s">
        <v>238</v>
      </c>
      <c r="H215" s="190">
        <v>5</v>
      </c>
      <c r="I215" s="191"/>
      <c r="J215" s="192">
        <f>ROUND(I215*H215,2)</f>
        <v>0</v>
      </c>
      <c r="K215" s="188" t="s">
        <v>135</v>
      </c>
      <c r="L215" s="39"/>
      <c r="M215" s="193" t="s">
        <v>1</v>
      </c>
      <c r="N215" s="194" t="s">
        <v>45</v>
      </c>
      <c r="O215" s="71"/>
      <c r="P215" s="195">
        <f>O215*H215</f>
        <v>0</v>
      </c>
      <c r="Q215" s="195">
        <v>6.4999999999999997E-4</v>
      </c>
      <c r="R215" s="195">
        <f>Q215*H215</f>
        <v>3.2499999999999999E-3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136</v>
      </c>
      <c r="AT215" s="197" t="s">
        <v>131</v>
      </c>
      <c r="AU215" s="197" t="s">
        <v>90</v>
      </c>
      <c r="AY215" s="17" t="s">
        <v>129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88</v>
      </c>
      <c r="BK215" s="198">
        <f>ROUND(I215*H215,2)</f>
        <v>0</v>
      </c>
      <c r="BL215" s="17" t="s">
        <v>136</v>
      </c>
      <c r="BM215" s="197" t="s">
        <v>1006</v>
      </c>
    </row>
    <row r="216" spans="1:65" s="2" customFormat="1" ht="19.5">
      <c r="A216" s="34"/>
      <c r="B216" s="35"/>
      <c r="C216" s="36"/>
      <c r="D216" s="199" t="s">
        <v>138</v>
      </c>
      <c r="E216" s="36"/>
      <c r="F216" s="200" t="s">
        <v>240</v>
      </c>
      <c r="G216" s="36"/>
      <c r="H216" s="36"/>
      <c r="I216" s="201"/>
      <c r="J216" s="36"/>
      <c r="K216" s="36"/>
      <c r="L216" s="39"/>
      <c r="M216" s="202"/>
      <c r="N216" s="203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138</v>
      </c>
      <c r="AU216" s="17" t="s">
        <v>90</v>
      </c>
    </row>
    <row r="217" spans="1:65" s="13" customFormat="1" ht="11.25">
      <c r="B217" s="204"/>
      <c r="C217" s="205"/>
      <c r="D217" s="199" t="s">
        <v>140</v>
      </c>
      <c r="E217" s="206" t="s">
        <v>1</v>
      </c>
      <c r="F217" s="207" t="s">
        <v>988</v>
      </c>
      <c r="G217" s="205"/>
      <c r="H217" s="206" t="s">
        <v>1</v>
      </c>
      <c r="I217" s="208"/>
      <c r="J217" s="205"/>
      <c r="K217" s="205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140</v>
      </c>
      <c r="AU217" s="213" t="s">
        <v>90</v>
      </c>
      <c r="AV217" s="13" t="s">
        <v>88</v>
      </c>
      <c r="AW217" s="13" t="s">
        <v>36</v>
      </c>
      <c r="AX217" s="13" t="s">
        <v>80</v>
      </c>
      <c r="AY217" s="213" t="s">
        <v>129</v>
      </c>
    </row>
    <row r="218" spans="1:65" s="14" customFormat="1" ht="11.25">
      <c r="B218" s="214"/>
      <c r="C218" s="215"/>
      <c r="D218" s="199" t="s">
        <v>140</v>
      </c>
      <c r="E218" s="216" t="s">
        <v>1</v>
      </c>
      <c r="F218" s="217" t="s">
        <v>170</v>
      </c>
      <c r="G218" s="215"/>
      <c r="H218" s="218">
        <v>5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140</v>
      </c>
      <c r="AU218" s="224" t="s">
        <v>90</v>
      </c>
      <c r="AV218" s="14" t="s">
        <v>90</v>
      </c>
      <c r="AW218" s="14" t="s">
        <v>36</v>
      </c>
      <c r="AX218" s="14" t="s">
        <v>88</v>
      </c>
      <c r="AY218" s="224" t="s">
        <v>129</v>
      </c>
    </row>
    <row r="219" spans="1:65" s="2" customFormat="1" ht="36">
      <c r="A219" s="34"/>
      <c r="B219" s="35"/>
      <c r="C219" s="186" t="s">
        <v>200</v>
      </c>
      <c r="D219" s="186" t="s">
        <v>131</v>
      </c>
      <c r="E219" s="187" t="s">
        <v>241</v>
      </c>
      <c r="F219" s="188" t="s">
        <v>242</v>
      </c>
      <c r="G219" s="189" t="s">
        <v>238</v>
      </c>
      <c r="H219" s="190">
        <v>5</v>
      </c>
      <c r="I219" s="191"/>
      <c r="J219" s="192">
        <f>ROUND(I219*H219,2)</f>
        <v>0</v>
      </c>
      <c r="K219" s="188" t="s">
        <v>135</v>
      </c>
      <c r="L219" s="39"/>
      <c r="M219" s="193" t="s">
        <v>1</v>
      </c>
      <c r="N219" s="194" t="s">
        <v>45</v>
      </c>
      <c r="O219" s="71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136</v>
      </c>
      <c r="AT219" s="197" t="s">
        <v>131</v>
      </c>
      <c r="AU219" s="197" t="s">
        <v>90</v>
      </c>
      <c r="AY219" s="17" t="s">
        <v>129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88</v>
      </c>
      <c r="BK219" s="198">
        <f>ROUND(I219*H219,2)</f>
        <v>0</v>
      </c>
      <c r="BL219" s="17" t="s">
        <v>136</v>
      </c>
      <c r="BM219" s="197" t="s">
        <v>1007</v>
      </c>
    </row>
    <row r="220" spans="1:65" s="2" customFormat="1" ht="19.5">
      <c r="A220" s="34"/>
      <c r="B220" s="35"/>
      <c r="C220" s="36"/>
      <c r="D220" s="199" t="s">
        <v>138</v>
      </c>
      <c r="E220" s="36"/>
      <c r="F220" s="200" t="s">
        <v>244</v>
      </c>
      <c r="G220" s="36"/>
      <c r="H220" s="36"/>
      <c r="I220" s="201"/>
      <c r="J220" s="36"/>
      <c r="K220" s="36"/>
      <c r="L220" s="39"/>
      <c r="M220" s="202"/>
      <c r="N220" s="203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138</v>
      </c>
      <c r="AU220" s="17" t="s">
        <v>90</v>
      </c>
    </row>
    <row r="221" spans="1:65" s="13" customFormat="1" ht="11.25">
      <c r="B221" s="204"/>
      <c r="C221" s="205"/>
      <c r="D221" s="199" t="s">
        <v>140</v>
      </c>
      <c r="E221" s="206" t="s">
        <v>1</v>
      </c>
      <c r="F221" s="207" t="s">
        <v>988</v>
      </c>
      <c r="G221" s="205"/>
      <c r="H221" s="206" t="s">
        <v>1</v>
      </c>
      <c r="I221" s="208"/>
      <c r="J221" s="205"/>
      <c r="K221" s="205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140</v>
      </c>
      <c r="AU221" s="213" t="s">
        <v>90</v>
      </c>
      <c r="AV221" s="13" t="s">
        <v>88</v>
      </c>
      <c r="AW221" s="13" t="s">
        <v>36</v>
      </c>
      <c r="AX221" s="13" t="s">
        <v>80</v>
      </c>
      <c r="AY221" s="213" t="s">
        <v>129</v>
      </c>
    </row>
    <row r="222" spans="1:65" s="14" customFormat="1" ht="11.25">
      <c r="B222" s="214"/>
      <c r="C222" s="215"/>
      <c r="D222" s="199" t="s">
        <v>140</v>
      </c>
      <c r="E222" s="216" t="s">
        <v>1</v>
      </c>
      <c r="F222" s="217" t="s">
        <v>170</v>
      </c>
      <c r="G222" s="215"/>
      <c r="H222" s="218">
        <v>5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140</v>
      </c>
      <c r="AU222" s="224" t="s">
        <v>90</v>
      </c>
      <c r="AV222" s="14" t="s">
        <v>90</v>
      </c>
      <c r="AW222" s="14" t="s">
        <v>36</v>
      </c>
      <c r="AX222" s="14" t="s">
        <v>88</v>
      </c>
      <c r="AY222" s="224" t="s">
        <v>129</v>
      </c>
    </row>
    <row r="223" spans="1:65" s="2" customFormat="1" ht="24">
      <c r="A223" s="34"/>
      <c r="B223" s="35"/>
      <c r="C223" s="186" t="s">
        <v>206</v>
      </c>
      <c r="D223" s="186" t="s">
        <v>131</v>
      </c>
      <c r="E223" s="187" t="s">
        <v>246</v>
      </c>
      <c r="F223" s="188" t="s">
        <v>247</v>
      </c>
      <c r="G223" s="189" t="s">
        <v>134</v>
      </c>
      <c r="H223" s="190">
        <v>18</v>
      </c>
      <c r="I223" s="191"/>
      <c r="J223" s="192">
        <f>ROUND(I223*H223,2)</f>
        <v>0</v>
      </c>
      <c r="K223" s="188" t="s">
        <v>135</v>
      </c>
      <c r="L223" s="39"/>
      <c r="M223" s="193" t="s">
        <v>1</v>
      </c>
      <c r="N223" s="194" t="s">
        <v>45</v>
      </c>
      <c r="O223" s="71"/>
      <c r="P223" s="195">
        <f>O223*H223</f>
        <v>0</v>
      </c>
      <c r="Q223" s="195">
        <v>6.4000000000000005E-4</v>
      </c>
      <c r="R223" s="195">
        <f>Q223*H223</f>
        <v>1.1520000000000001E-2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136</v>
      </c>
      <c r="AT223" s="197" t="s">
        <v>131</v>
      </c>
      <c r="AU223" s="197" t="s">
        <v>90</v>
      </c>
      <c r="AY223" s="17" t="s">
        <v>129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88</v>
      </c>
      <c r="BK223" s="198">
        <f>ROUND(I223*H223,2)</f>
        <v>0</v>
      </c>
      <c r="BL223" s="17" t="s">
        <v>136</v>
      </c>
      <c r="BM223" s="197" t="s">
        <v>1008</v>
      </c>
    </row>
    <row r="224" spans="1:65" s="2" customFormat="1" ht="19.5">
      <c r="A224" s="34"/>
      <c r="B224" s="35"/>
      <c r="C224" s="36"/>
      <c r="D224" s="199" t="s">
        <v>138</v>
      </c>
      <c r="E224" s="36"/>
      <c r="F224" s="200" t="s">
        <v>249</v>
      </c>
      <c r="G224" s="36"/>
      <c r="H224" s="36"/>
      <c r="I224" s="201"/>
      <c r="J224" s="36"/>
      <c r="K224" s="36"/>
      <c r="L224" s="39"/>
      <c r="M224" s="202"/>
      <c r="N224" s="203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138</v>
      </c>
      <c r="AU224" s="17" t="s">
        <v>90</v>
      </c>
    </row>
    <row r="225" spans="1:65" s="13" customFormat="1" ht="11.25">
      <c r="B225" s="204"/>
      <c r="C225" s="205"/>
      <c r="D225" s="199" t="s">
        <v>140</v>
      </c>
      <c r="E225" s="206" t="s">
        <v>1</v>
      </c>
      <c r="F225" s="207" t="s">
        <v>988</v>
      </c>
      <c r="G225" s="205"/>
      <c r="H225" s="206" t="s">
        <v>1</v>
      </c>
      <c r="I225" s="208"/>
      <c r="J225" s="205"/>
      <c r="K225" s="205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140</v>
      </c>
      <c r="AU225" s="213" t="s">
        <v>90</v>
      </c>
      <c r="AV225" s="13" t="s">
        <v>88</v>
      </c>
      <c r="AW225" s="13" t="s">
        <v>36</v>
      </c>
      <c r="AX225" s="13" t="s">
        <v>80</v>
      </c>
      <c r="AY225" s="213" t="s">
        <v>129</v>
      </c>
    </row>
    <row r="226" spans="1:65" s="14" customFormat="1" ht="11.25">
      <c r="B226" s="214"/>
      <c r="C226" s="215"/>
      <c r="D226" s="199" t="s">
        <v>140</v>
      </c>
      <c r="E226" s="216" t="s">
        <v>1</v>
      </c>
      <c r="F226" s="217" t="s">
        <v>1009</v>
      </c>
      <c r="G226" s="215"/>
      <c r="H226" s="218">
        <v>18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140</v>
      </c>
      <c r="AU226" s="224" t="s">
        <v>90</v>
      </c>
      <c r="AV226" s="14" t="s">
        <v>90</v>
      </c>
      <c r="AW226" s="14" t="s">
        <v>36</v>
      </c>
      <c r="AX226" s="14" t="s">
        <v>88</v>
      </c>
      <c r="AY226" s="224" t="s">
        <v>129</v>
      </c>
    </row>
    <row r="227" spans="1:65" s="2" customFormat="1" ht="24">
      <c r="A227" s="34"/>
      <c r="B227" s="35"/>
      <c r="C227" s="186" t="s">
        <v>214</v>
      </c>
      <c r="D227" s="186" t="s">
        <v>131</v>
      </c>
      <c r="E227" s="187" t="s">
        <v>252</v>
      </c>
      <c r="F227" s="188" t="s">
        <v>253</v>
      </c>
      <c r="G227" s="189" t="s">
        <v>134</v>
      </c>
      <c r="H227" s="190">
        <v>18</v>
      </c>
      <c r="I227" s="191"/>
      <c r="J227" s="192">
        <f>ROUND(I227*H227,2)</f>
        <v>0</v>
      </c>
      <c r="K227" s="188" t="s">
        <v>135</v>
      </c>
      <c r="L227" s="39"/>
      <c r="M227" s="193" t="s">
        <v>1</v>
      </c>
      <c r="N227" s="194" t="s">
        <v>45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136</v>
      </c>
      <c r="AT227" s="197" t="s">
        <v>131</v>
      </c>
      <c r="AU227" s="197" t="s">
        <v>90</v>
      </c>
      <c r="AY227" s="17" t="s">
        <v>129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88</v>
      </c>
      <c r="BK227" s="198">
        <f>ROUND(I227*H227,2)</f>
        <v>0</v>
      </c>
      <c r="BL227" s="17" t="s">
        <v>136</v>
      </c>
      <c r="BM227" s="197" t="s">
        <v>1010</v>
      </c>
    </row>
    <row r="228" spans="1:65" s="2" customFormat="1" ht="19.5">
      <c r="A228" s="34"/>
      <c r="B228" s="35"/>
      <c r="C228" s="36"/>
      <c r="D228" s="199" t="s">
        <v>138</v>
      </c>
      <c r="E228" s="36"/>
      <c r="F228" s="200" t="s">
        <v>255</v>
      </c>
      <c r="G228" s="36"/>
      <c r="H228" s="36"/>
      <c r="I228" s="201"/>
      <c r="J228" s="36"/>
      <c r="K228" s="36"/>
      <c r="L228" s="39"/>
      <c r="M228" s="202"/>
      <c r="N228" s="203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138</v>
      </c>
      <c r="AU228" s="17" t="s">
        <v>90</v>
      </c>
    </row>
    <row r="229" spans="1:65" s="13" customFormat="1" ht="11.25">
      <c r="B229" s="204"/>
      <c r="C229" s="205"/>
      <c r="D229" s="199" t="s">
        <v>140</v>
      </c>
      <c r="E229" s="206" t="s">
        <v>1</v>
      </c>
      <c r="F229" s="207" t="s">
        <v>988</v>
      </c>
      <c r="G229" s="205"/>
      <c r="H229" s="206" t="s">
        <v>1</v>
      </c>
      <c r="I229" s="208"/>
      <c r="J229" s="205"/>
      <c r="K229" s="205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140</v>
      </c>
      <c r="AU229" s="213" t="s">
        <v>90</v>
      </c>
      <c r="AV229" s="13" t="s">
        <v>88</v>
      </c>
      <c r="AW229" s="13" t="s">
        <v>36</v>
      </c>
      <c r="AX229" s="13" t="s">
        <v>80</v>
      </c>
      <c r="AY229" s="213" t="s">
        <v>129</v>
      </c>
    </row>
    <row r="230" spans="1:65" s="14" customFormat="1" ht="11.25">
      <c r="B230" s="214"/>
      <c r="C230" s="215"/>
      <c r="D230" s="199" t="s">
        <v>140</v>
      </c>
      <c r="E230" s="216" t="s">
        <v>1</v>
      </c>
      <c r="F230" s="217" t="s">
        <v>1009</v>
      </c>
      <c r="G230" s="215"/>
      <c r="H230" s="218">
        <v>18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140</v>
      </c>
      <c r="AU230" s="224" t="s">
        <v>90</v>
      </c>
      <c r="AV230" s="14" t="s">
        <v>90</v>
      </c>
      <c r="AW230" s="14" t="s">
        <v>36</v>
      </c>
      <c r="AX230" s="14" t="s">
        <v>88</v>
      </c>
      <c r="AY230" s="224" t="s">
        <v>129</v>
      </c>
    </row>
    <row r="231" spans="1:65" s="2" customFormat="1" ht="24">
      <c r="A231" s="34"/>
      <c r="B231" s="35"/>
      <c r="C231" s="186" t="s">
        <v>221</v>
      </c>
      <c r="D231" s="186" t="s">
        <v>131</v>
      </c>
      <c r="E231" s="187" t="s">
        <v>257</v>
      </c>
      <c r="F231" s="188" t="s">
        <v>258</v>
      </c>
      <c r="G231" s="189" t="s">
        <v>195</v>
      </c>
      <c r="H231" s="190">
        <v>596</v>
      </c>
      <c r="I231" s="191"/>
      <c r="J231" s="192">
        <f>ROUND(I231*H231,2)</f>
        <v>0</v>
      </c>
      <c r="K231" s="188" t="s">
        <v>135</v>
      </c>
      <c r="L231" s="39"/>
      <c r="M231" s="193" t="s">
        <v>1</v>
      </c>
      <c r="N231" s="194" t="s">
        <v>45</v>
      </c>
      <c r="O231" s="71"/>
      <c r="P231" s="195">
        <f>O231*H231</f>
        <v>0</v>
      </c>
      <c r="Q231" s="195">
        <v>2.9999999999999997E-4</v>
      </c>
      <c r="R231" s="195">
        <f>Q231*H231</f>
        <v>0.17879999999999999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136</v>
      </c>
      <c r="AT231" s="197" t="s">
        <v>131</v>
      </c>
      <c r="AU231" s="197" t="s">
        <v>90</v>
      </c>
      <c r="AY231" s="17" t="s">
        <v>129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88</v>
      </c>
      <c r="BK231" s="198">
        <f>ROUND(I231*H231,2)</f>
        <v>0</v>
      </c>
      <c r="BL231" s="17" t="s">
        <v>136</v>
      </c>
      <c r="BM231" s="197" t="s">
        <v>1011</v>
      </c>
    </row>
    <row r="232" spans="1:65" s="2" customFormat="1" ht="29.25">
      <c r="A232" s="34"/>
      <c r="B232" s="35"/>
      <c r="C232" s="36"/>
      <c r="D232" s="199" t="s">
        <v>138</v>
      </c>
      <c r="E232" s="36"/>
      <c r="F232" s="200" t="s">
        <v>260</v>
      </c>
      <c r="G232" s="36"/>
      <c r="H232" s="36"/>
      <c r="I232" s="201"/>
      <c r="J232" s="36"/>
      <c r="K232" s="36"/>
      <c r="L232" s="39"/>
      <c r="M232" s="202"/>
      <c r="N232" s="203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138</v>
      </c>
      <c r="AU232" s="17" t="s">
        <v>90</v>
      </c>
    </row>
    <row r="233" spans="1:65" s="13" customFormat="1" ht="11.25">
      <c r="B233" s="204"/>
      <c r="C233" s="205"/>
      <c r="D233" s="199" t="s">
        <v>140</v>
      </c>
      <c r="E233" s="206" t="s">
        <v>1</v>
      </c>
      <c r="F233" s="207" t="s">
        <v>1012</v>
      </c>
      <c r="G233" s="205"/>
      <c r="H233" s="206" t="s">
        <v>1</v>
      </c>
      <c r="I233" s="208"/>
      <c r="J233" s="205"/>
      <c r="K233" s="205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140</v>
      </c>
      <c r="AU233" s="213" t="s">
        <v>90</v>
      </c>
      <c r="AV233" s="13" t="s">
        <v>88</v>
      </c>
      <c r="AW233" s="13" t="s">
        <v>36</v>
      </c>
      <c r="AX233" s="13" t="s">
        <v>80</v>
      </c>
      <c r="AY233" s="213" t="s">
        <v>129</v>
      </c>
    </row>
    <row r="234" spans="1:65" s="13" customFormat="1" ht="11.25">
      <c r="B234" s="204"/>
      <c r="C234" s="205"/>
      <c r="D234" s="199" t="s">
        <v>140</v>
      </c>
      <c r="E234" s="206" t="s">
        <v>1</v>
      </c>
      <c r="F234" s="207" t="s">
        <v>970</v>
      </c>
      <c r="G234" s="205"/>
      <c r="H234" s="206" t="s">
        <v>1</v>
      </c>
      <c r="I234" s="208"/>
      <c r="J234" s="205"/>
      <c r="K234" s="205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140</v>
      </c>
      <c r="AU234" s="213" t="s">
        <v>90</v>
      </c>
      <c r="AV234" s="13" t="s">
        <v>88</v>
      </c>
      <c r="AW234" s="13" t="s">
        <v>36</v>
      </c>
      <c r="AX234" s="13" t="s">
        <v>80</v>
      </c>
      <c r="AY234" s="213" t="s">
        <v>129</v>
      </c>
    </row>
    <row r="235" spans="1:65" s="14" customFormat="1" ht="11.25">
      <c r="B235" s="214"/>
      <c r="C235" s="215"/>
      <c r="D235" s="199" t="s">
        <v>140</v>
      </c>
      <c r="E235" s="216" t="s">
        <v>1</v>
      </c>
      <c r="F235" s="217" t="s">
        <v>1013</v>
      </c>
      <c r="G235" s="215"/>
      <c r="H235" s="218">
        <v>320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140</v>
      </c>
      <c r="AU235" s="224" t="s">
        <v>90</v>
      </c>
      <c r="AV235" s="14" t="s">
        <v>90</v>
      </c>
      <c r="AW235" s="14" t="s">
        <v>36</v>
      </c>
      <c r="AX235" s="14" t="s">
        <v>80</v>
      </c>
      <c r="AY235" s="224" t="s">
        <v>129</v>
      </c>
    </row>
    <row r="236" spans="1:65" s="13" customFormat="1" ht="11.25">
      <c r="B236" s="204"/>
      <c r="C236" s="205"/>
      <c r="D236" s="199" t="s">
        <v>140</v>
      </c>
      <c r="E236" s="206" t="s">
        <v>1</v>
      </c>
      <c r="F236" s="207" t="s">
        <v>972</v>
      </c>
      <c r="G236" s="205"/>
      <c r="H236" s="206" t="s">
        <v>1</v>
      </c>
      <c r="I236" s="208"/>
      <c r="J236" s="205"/>
      <c r="K236" s="205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140</v>
      </c>
      <c r="AU236" s="213" t="s">
        <v>90</v>
      </c>
      <c r="AV236" s="13" t="s">
        <v>88</v>
      </c>
      <c r="AW236" s="13" t="s">
        <v>36</v>
      </c>
      <c r="AX236" s="13" t="s">
        <v>80</v>
      </c>
      <c r="AY236" s="213" t="s">
        <v>129</v>
      </c>
    </row>
    <row r="237" spans="1:65" s="14" customFormat="1" ht="11.25">
      <c r="B237" s="214"/>
      <c r="C237" s="215"/>
      <c r="D237" s="199" t="s">
        <v>140</v>
      </c>
      <c r="E237" s="216" t="s">
        <v>1</v>
      </c>
      <c r="F237" s="217" t="s">
        <v>1014</v>
      </c>
      <c r="G237" s="215"/>
      <c r="H237" s="218">
        <v>256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140</v>
      </c>
      <c r="AU237" s="224" t="s">
        <v>90</v>
      </c>
      <c r="AV237" s="14" t="s">
        <v>90</v>
      </c>
      <c r="AW237" s="14" t="s">
        <v>36</v>
      </c>
      <c r="AX237" s="14" t="s">
        <v>80</v>
      </c>
      <c r="AY237" s="224" t="s">
        <v>129</v>
      </c>
    </row>
    <row r="238" spans="1:65" s="13" customFormat="1" ht="11.25">
      <c r="B238" s="204"/>
      <c r="C238" s="205"/>
      <c r="D238" s="199" t="s">
        <v>140</v>
      </c>
      <c r="E238" s="206" t="s">
        <v>1</v>
      </c>
      <c r="F238" s="207" t="s">
        <v>1015</v>
      </c>
      <c r="G238" s="205"/>
      <c r="H238" s="206" t="s">
        <v>1</v>
      </c>
      <c r="I238" s="208"/>
      <c r="J238" s="205"/>
      <c r="K238" s="205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140</v>
      </c>
      <c r="AU238" s="213" t="s">
        <v>90</v>
      </c>
      <c r="AV238" s="13" t="s">
        <v>88</v>
      </c>
      <c r="AW238" s="13" t="s">
        <v>36</v>
      </c>
      <c r="AX238" s="13" t="s">
        <v>80</v>
      </c>
      <c r="AY238" s="213" t="s">
        <v>129</v>
      </c>
    </row>
    <row r="239" spans="1:65" s="14" customFormat="1" ht="11.25">
      <c r="B239" s="214"/>
      <c r="C239" s="215"/>
      <c r="D239" s="199" t="s">
        <v>140</v>
      </c>
      <c r="E239" s="216" t="s">
        <v>1</v>
      </c>
      <c r="F239" s="217" t="s">
        <v>1016</v>
      </c>
      <c r="G239" s="215"/>
      <c r="H239" s="218">
        <v>10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140</v>
      </c>
      <c r="AU239" s="224" t="s">
        <v>90</v>
      </c>
      <c r="AV239" s="14" t="s">
        <v>90</v>
      </c>
      <c r="AW239" s="14" t="s">
        <v>36</v>
      </c>
      <c r="AX239" s="14" t="s">
        <v>80</v>
      </c>
      <c r="AY239" s="224" t="s">
        <v>129</v>
      </c>
    </row>
    <row r="240" spans="1:65" s="13" customFormat="1" ht="11.25">
      <c r="B240" s="204"/>
      <c r="C240" s="205"/>
      <c r="D240" s="199" t="s">
        <v>140</v>
      </c>
      <c r="E240" s="206" t="s">
        <v>1</v>
      </c>
      <c r="F240" s="207" t="s">
        <v>999</v>
      </c>
      <c r="G240" s="205"/>
      <c r="H240" s="206" t="s">
        <v>1</v>
      </c>
      <c r="I240" s="208"/>
      <c r="J240" s="205"/>
      <c r="K240" s="205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140</v>
      </c>
      <c r="AU240" s="213" t="s">
        <v>90</v>
      </c>
      <c r="AV240" s="13" t="s">
        <v>88</v>
      </c>
      <c r="AW240" s="13" t="s">
        <v>36</v>
      </c>
      <c r="AX240" s="13" t="s">
        <v>80</v>
      </c>
      <c r="AY240" s="213" t="s">
        <v>129</v>
      </c>
    </row>
    <row r="241" spans="1:65" s="14" customFormat="1" ht="11.25">
      <c r="B241" s="214"/>
      <c r="C241" s="215"/>
      <c r="D241" s="199" t="s">
        <v>140</v>
      </c>
      <c r="E241" s="216" t="s">
        <v>1</v>
      </c>
      <c r="F241" s="217" t="s">
        <v>1016</v>
      </c>
      <c r="G241" s="215"/>
      <c r="H241" s="218">
        <v>10</v>
      </c>
      <c r="I241" s="219"/>
      <c r="J241" s="215"/>
      <c r="K241" s="215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140</v>
      </c>
      <c r="AU241" s="224" t="s">
        <v>90</v>
      </c>
      <c r="AV241" s="14" t="s">
        <v>90</v>
      </c>
      <c r="AW241" s="14" t="s">
        <v>36</v>
      </c>
      <c r="AX241" s="14" t="s">
        <v>80</v>
      </c>
      <c r="AY241" s="224" t="s">
        <v>129</v>
      </c>
    </row>
    <row r="242" spans="1:65" s="15" customFormat="1" ht="11.25">
      <c r="B242" s="225"/>
      <c r="C242" s="226"/>
      <c r="D242" s="199" t="s">
        <v>140</v>
      </c>
      <c r="E242" s="227" t="s">
        <v>1</v>
      </c>
      <c r="F242" s="228" t="s">
        <v>144</v>
      </c>
      <c r="G242" s="226"/>
      <c r="H242" s="229">
        <v>596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140</v>
      </c>
      <c r="AU242" s="235" t="s">
        <v>90</v>
      </c>
      <c r="AV242" s="15" t="s">
        <v>136</v>
      </c>
      <c r="AW242" s="15" t="s">
        <v>36</v>
      </c>
      <c r="AX242" s="15" t="s">
        <v>88</v>
      </c>
      <c r="AY242" s="235" t="s">
        <v>129</v>
      </c>
    </row>
    <row r="243" spans="1:65" s="2" customFormat="1" ht="33" customHeight="1">
      <c r="A243" s="34"/>
      <c r="B243" s="35"/>
      <c r="C243" s="186" t="s">
        <v>228</v>
      </c>
      <c r="D243" s="186" t="s">
        <v>131</v>
      </c>
      <c r="E243" s="187" t="s">
        <v>265</v>
      </c>
      <c r="F243" s="188" t="s">
        <v>266</v>
      </c>
      <c r="G243" s="189" t="s">
        <v>195</v>
      </c>
      <c r="H243" s="190">
        <v>596</v>
      </c>
      <c r="I243" s="191"/>
      <c r="J243" s="192">
        <f>ROUND(I243*H243,2)</f>
        <v>0</v>
      </c>
      <c r="K243" s="188" t="s">
        <v>135</v>
      </c>
      <c r="L243" s="39"/>
      <c r="M243" s="193" t="s">
        <v>1</v>
      </c>
      <c r="N243" s="194" t="s">
        <v>45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136</v>
      </c>
      <c r="AT243" s="197" t="s">
        <v>131</v>
      </c>
      <c r="AU243" s="197" t="s">
        <v>90</v>
      </c>
      <c r="AY243" s="17" t="s">
        <v>129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88</v>
      </c>
      <c r="BK243" s="198">
        <f>ROUND(I243*H243,2)</f>
        <v>0</v>
      </c>
      <c r="BL243" s="17" t="s">
        <v>136</v>
      </c>
      <c r="BM243" s="197" t="s">
        <v>1017</v>
      </c>
    </row>
    <row r="244" spans="1:65" s="2" customFormat="1" ht="29.25">
      <c r="A244" s="34"/>
      <c r="B244" s="35"/>
      <c r="C244" s="36"/>
      <c r="D244" s="199" t="s">
        <v>138</v>
      </c>
      <c r="E244" s="36"/>
      <c r="F244" s="200" t="s">
        <v>268</v>
      </c>
      <c r="G244" s="36"/>
      <c r="H244" s="36"/>
      <c r="I244" s="201"/>
      <c r="J244" s="36"/>
      <c r="K244" s="36"/>
      <c r="L244" s="39"/>
      <c r="M244" s="202"/>
      <c r="N244" s="203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138</v>
      </c>
      <c r="AU244" s="17" t="s">
        <v>90</v>
      </c>
    </row>
    <row r="245" spans="1:65" s="2" customFormat="1" ht="24">
      <c r="A245" s="34"/>
      <c r="B245" s="35"/>
      <c r="C245" s="186" t="s">
        <v>235</v>
      </c>
      <c r="D245" s="186" t="s">
        <v>131</v>
      </c>
      <c r="E245" s="187" t="s">
        <v>1018</v>
      </c>
      <c r="F245" s="188" t="s">
        <v>1019</v>
      </c>
      <c r="G245" s="189" t="s">
        <v>271</v>
      </c>
      <c r="H245" s="190">
        <v>206.54</v>
      </c>
      <c r="I245" s="191"/>
      <c r="J245" s="192">
        <f>ROUND(I245*H245,2)</f>
        <v>0</v>
      </c>
      <c r="K245" s="188" t="s">
        <v>135</v>
      </c>
      <c r="L245" s="39"/>
      <c r="M245" s="193" t="s">
        <v>1</v>
      </c>
      <c r="N245" s="194" t="s">
        <v>45</v>
      </c>
      <c r="O245" s="71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136</v>
      </c>
      <c r="AT245" s="197" t="s">
        <v>131</v>
      </c>
      <c r="AU245" s="197" t="s">
        <v>90</v>
      </c>
      <c r="AY245" s="17" t="s">
        <v>129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7" t="s">
        <v>88</v>
      </c>
      <c r="BK245" s="198">
        <f>ROUND(I245*H245,2)</f>
        <v>0</v>
      </c>
      <c r="BL245" s="17" t="s">
        <v>136</v>
      </c>
      <c r="BM245" s="197" t="s">
        <v>1020</v>
      </c>
    </row>
    <row r="246" spans="1:65" s="2" customFormat="1" ht="29.25">
      <c r="A246" s="34"/>
      <c r="B246" s="35"/>
      <c r="C246" s="36"/>
      <c r="D246" s="199" t="s">
        <v>138</v>
      </c>
      <c r="E246" s="36"/>
      <c r="F246" s="200" t="s">
        <v>1021</v>
      </c>
      <c r="G246" s="36"/>
      <c r="H246" s="36"/>
      <c r="I246" s="201"/>
      <c r="J246" s="36"/>
      <c r="K246" s="36"/>
      <c r="L246" s="39"/>
      <c r="M246" s="202"/>
      <c r="N246" s="203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138</v>
      </c>
      <c r="AU246" s="17" t="s">
        <v>90</v>
      </c>
    </row>
    <row r="247" spans="1:65" s="13" customFormat="1" ht="11.25">
      <c r="B247" s="204"/>
      <c r="C247" s="205"/>
      <c r="D247" s="199" t="s">
        <v>140</v>
      </c>
      <c r="E247" s="206" t="s">
        <v>1</v>
      </c>
      <c r="F247" s="207" t="s">
        <v>997</v>
      </c>
      <c r="G247" s="205"/>
      <c r="H247" s="206" t="s">
        <v>1</v>
      </c>
      <c r="I247" s="208"/>
      <c r="J247" s="205"/>
      <c r="K247" s="205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140</v>
      </c>
      <c r="AU247" s="213" t="s">
        <v>90</v>
      </c>
      <c r="AV247" s="13" t="s">
        <v>88</v>
      </c>
      <c r="AW247" s="13" t="s">
        <v>36</v>
      </c>
      <c r="AX247" s="13" t="s">
        <v>80</v>
      </c>
      <c r="AY247" s="213" t="s">
        <v>129</v>
      </c>
    </row>
    <row r="248" spans="1:65" s="13" customFormat="1" ht="11.25">
      <c r="B248" s="204"/>
      <c r="C248" s="205"/>
      <c r="D248" s="199" t="s">
        <v>140</v>
      </c>
      <c r="E248" s="206" t="s">
        <v>1</v>
      </c>
      <c r="F248" s="207" t="s">
        <v>970</v>
      </c>
      <c r="G248" s="205"/>
      <c r="H248" s="206" t="s">
        <v>1</v>
      </c>
      <c r="I248" s="208"/>
      <c r="J248" s="205"/>
      <c r="K248" s="205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140</v>
      </c>
      <c r="AU248" s="213" t="s">
        <v>90</v>
      </c>
      <c r="AV248" s="13" t="s">
        <v>88</v>
      </c>
      <c r="AW248" s="13" t="s">
        <v>36</v>
      </c>
      <c r="AX248" s="13" t="s">
        <v>80</v>
      </c>
      <c r="AY248" s="213" t="s">
        <v>129</v>
      </c>
    </row>
    <row r="249" spans="1:65" s="14" customFormat="1" ht="11.25">
      <c r="B249" s="214"/>
      <c r="C249" s="215"/>
      <c r="D249" s="199" t="s">
        <v>140</v>
      </c>
      <c r="E249" s="216" t="s">
        <v>1</v>
      </c>
      <c r="F249" s="217" t="s">
        <v>1022</v>
      </c>
      <c r="G249" s="215"/>
      <c r="H249" s="218">
        <v>74.36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140</v>
      </c>
      <c r="AU249" s="224" t="s">
        <v>90</v>
      </c>
      <c r="AV249" s="14" t="s">
        <v>90</v>
      </c>
      <c r="AW249" s="14" t="s">
        <v>36</v>
      </c>
      <c r="AX249" s="14" t="s">
        <v>80</v>
      </c>
      <c r="AY249" s="224" t="s">
        <v>129</v>
      </c>
    </row>
    <row r="250" spans="1:65" s="13" customFormat="1" ht="11.25">
      <c r="B250" s="204"/>
      <c r="C250" s="205"/>
      <c r="D250" s="199" t="s">
        <v>140</v>
      </c>
      <c r="E250" s="206" t="s">
        <v>1</v>
      </c>
      <c r="F250" s="207" t="s">
        <v>972</v>
      </c>
      <c r="G250" s="205"/>
      <c r="H250" s="206" t="s">
        <v>1</v>
      </c>
      <c r="I250" s="208"/>
      <c r="J250" s="205"/>
      <c r="K250" s="205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140</v>
      </c>
      <c r="AU250" s="213" t="s">
        <v>90</v>
      </c>
      <c r="AV250" s="13" t="s">
        <v>88</v>
      </c>
      <c r="AW250" s="13" t="s">
        <v>36</v>
      </c>
      <c r="AX250" s="13" t="s">
        <v>80</v>
      </c>
      <c r="AY250" s="213" t="s">
        <v>129</v>
      </c>
    </row>
    <row r="251" spans="1:65" s="14" customFormat="1" ht="11.25">
      <c r="B251" s="214"/>
      <c r="C251" s="215"/>
      <c r="D251" s="199" t="s">
        <v>140</v>
      </c>
      <c r="E251" s="216" t="s">
        <v>1</v>
      </c>
      <c r="F251" s="217" t="s">
        <v>1023</v>
      </c>
      <c r="G251" s="215"/>
      <c r="H251" s="218">
        <v>41.58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140</v>
      </c>
      <c r="AU251" s="224" t="s">
        <v>90</v>
      </c>
      <c r="AV251" s="14" t="s">
        <v>90</v>
      </c>
      <c r="AW251" s="14" t="s">
        <v>36</v>
      </c>
      <c r="AX251" s="14" t="s">
        <v>80</v>
      </c>
      <c r="AY251" s="224" t="s">
        <v>129</v>
      </c>
    </row>
    <row r="252" spans="1:65" s="13" customFormat="1" ht="11.25">
      <c r="B252" s="204"/>
      <c r="C252" s="205"/>
      <c r="D252" s="199" t="s">
        <v>140</v>
      </c>
      <c r="E252" s="206" t="s">
        <v>1</v>
      </c>
      <c r="F252" s="207" t="s">
        <v>999</v>
      </c>
      <c r="G252" s="205"/>
      <c r="H252" s="206" t="s">
        <v>1</v>
      </c>
      <c r="I252" s="208"/>
      <c r="J252" s="205"/>
      <c r="K252" s="205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140</v>
      </c>
      <c r="AU252" s="213" t="s">
        <v>90</v>
      </c>
      <c r="AV252" s="13" t="s">
        <v>88</v>
      </c>
      <c r="AW252" s="13" t="s">
        <v>36</v>
      </c>
      <c r="AX252" s="13" t="s">
        <v>80</v>
      </c>
      <c r="AY252" s="213" t="s">
        <v>129</v>
      </c>
    </row>
    <row r="253" spans="1:65" s="14" customFormat="1" ht="11.25">
      <c r="B253" s="214"/>
      <c r="C253" s="215"/>
      <c r="D253" s="199" t="s">
        <v>140</v>
      </c>
      <c r="E253" s="216" t="s">
        <v>1</v>
      </c>
      <c r="F253" s="217" t="s">
        <v>1024</v>
      </c>
      <c r="G253" s="215"/>
      <c r="H253" s="218">
        <v>7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140</v>
      </c>
      <c r="AU253" s="224" t="s">
        <v>90</v>
      </c>
      <c r="AV253" s="14" t="s">
        <v>90</v>
      </c>
      <c r="AW253" s="14" t="s">
        <v>36</v>
      </c>
      <c r="AX253" s="14" t="s">
        <v>80</v>
      </c>
      <c r="AY253" s="224" t="s">
        <v>129</v>
      </c>
    </row>
    <row r="254" spans="1:65" s="13" customFormat="1" ht="11.25">
      <c r="B254" s="204"/>
      <c r="C254" s="205"/>
      <c r="D254" s="199" t="s">
        <v>140</v>
      </c>
      <c r="E254" s="206" t="s">
        <v>1</v>
      </c>
      <c r="F254" s="207" t="s">
        <v>978</v>
      </c>
      <c r="G254" s="205"/>
      <c r="H254" s="206" t="s">
        <v>1</v>
      </c>
      <c r="I254" s="208"/>
      <c r="J254" s="205"/>
      <c r="K254" s="205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140</v>
      </c>
      <c r="AU254" s="213" t="s">
        <v>90</v>
      </c>
      <c r="AV254" s="13" t="s">
        <v>88</v>
      </c>
      <c r="AW254" s="13" t="s">
        <v>36</v>
      </c>
      <c r="AX254" s="13" t="s">
        <v>80</v>
      </c>
      <c r="AY254" s="213" t="s">
        <v>129</v>
      </c>
    </row>
    <row r="255" spans="1:65" s="14" customFormat="1" ht="11.25">
      <c r="B255" s="214"/>
      <c r="C255" s="215"/>
      <c r="D255" s="199" t="s">
        <v>140</v>
      </c>
      <c r="E255" s="216" t="s">
        <v>1</v>
      </c>
      <c r="F255" s="217" t="s">
        <v>1025</v>
      </c>
      <c r="G255" s="215"/>
      <c r="H255" s="218">
        <v>57.2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140</v>
      </c>
      <c r="AU255" s="224" t="s">
        <v>90</v>
      </c>
      <c r="AV255" s="14" t="s">
        <v>90</v>
      </c>
      <c r="AW255" s="14" t="s">
        <v>36</v>
      </c>
      <c r="AX255" s="14" t="s">
        <v>80</v>
      </c>
      <c r="AY255" s="224" t="s">
        <v>129</v>
      </c>
    </row>
    <row r="256" spans="1:65" s="13" customFormat="1" ht="11.25">
      <c r="B256" s="204"/>
      <c r="C256" s="205"/>
      <c r="D256" s="199" t="s">
        <v>140</v>
      </c>
      <c r="E256" s="206" t="s">
        <v>1</v>
      </c>
      <c r="F256" s="207" t="s">
        <v>1002</v>
      </c>
      <c r="G256" s="205"/>
      <c r="H256" s="206" t="s">
        <v>1</v>
      </c>
      <c r="I256" s="208"/>
      <c r="J256" s="205"/>
      <c r="K256" s="205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140</v>
      </c>
      <c r="AU256" s="213" t="s">
        <v>90</v>
      </c>
      <c r="AV256" s="13" t="s">
        <v>88</v>
      </c>
      <c r="AW256" s="13" t="s">
        <v>36</v>
      </c>
      <c r="AX256" s="13" t="s">
        <v>80</v>
      </c>
      <c r="AY256" s="213" t="s">
        <v>129</v>
      </c>
    </row>
    <row r="257" spans="1:65" s="14" customFormat="1" ht="11.25">
      <c r="B257" s="214"/>
      <c r="C257" s="215"/>
      <c r="D257" s="199" t="s">
        <v>140</v>
      </c>
      <c r="E257" s="216" t="s">
        <v>1</v>
      </c>
      <c r="F257" s="217" t="s">
        <v>1026</v>
      </c>
      <c r="G257" s="215"/>
      <c r="H257" s="218">
        <v>26.4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140</v>
      </c>
      <c r="AU257" s="224" t="s">
        <v>90</v>
      </c>
      <c r="AV257" s="14" t="s">
        <v>90</v>
      </c>
      <c r="AW257" s="14" t="s">
        <v>36</v>
      </c>
      <c r="AX257" s="14" t="s">
        <v>80</v>
      </c>
      <c r="AY257" s="224" t="s">
        <v>129</v>
      </c>
    </row>
    <row r="258" spans="1:65" s="15" customFormat="1" ht="11.25">
      <c r="B258" s="225"/>
      <c r="C258" s="226"/>
      <c r="D258" s="199" t="s">
        <v>140</v>
      </c>
      <c r="E258" s="227" t="s">
        <v>1</v>
      </c>
      <c r="F258" s="228" t="s">
        <v>144</v>
      </c>
      <c r="G258" s="226"/>
      <c r="H258" s="229">
        <v>206.54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AT258" s="235" t="s">
        <v>140</v>
      </c>
      <c r="AU258" s="235" t="s">
        <v>90</v>
      </c>
      <c r="AV258" s="15" t="s">
        <v>136</v>
      </c>
      <c r="AW258" s="15" t="s">
        <v>36</v>
      </c>
      <c r="AX258" s="15" t="s">
        <v>88</v>
      </c>
      <c r="AY258" s="235" t="s">
        <v>129</v>
      </c>
    </row>
    <row r="259" spans="1:65" s="2" customFormat="1" ht="33" customHeight="1">
      <c r="A259" s="34"/>
      <c r="B259" s="35"/>
      <c r="C259" s="186" t="s">
        <v>8</v>
      </c>
      <c r="D259" s="186" t="s">
        <v>131</v>
      </c>
      <c r="E259" s="187" t="s">
        <v>276</v>
      </c>
      <c r="F259" s="188" t="s">
        <v>277</v>
      </c>
      <c r="G259" s="189" t="s">
        <v>271</v>
      </c>
      <c r="H259" s="190">
        <v>1042.18</v>
      </c>
      <c r="I259" s="191"/>
      <c r="J259" s="192">
        <f>ROUND(I259*H259,2)</f>
        <v>0</v>
      </c>
      <c r="K259" s="188" t="s">
        <v>135</v>
      </c>
      <c r="L259" s="39"/>
      <c r="M259" s="193" t="s">
        <v>1</v>
      </c>
      <c r="N259" s="194" t="s">
        <v>45</v>
      </c>
      <c r="O259" s="7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136</v>
      </c>
      <c r="AT259" s="197" t="s">
        <v>131</v>
      </c>
      <c r="AU259" s="197" t="s">
        <v>90</v>
      </c>
      <c r="AY259" s="17" t="s">
        <v>129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7" t="s">
        <v>88</v>
      </c>
      <c r="BK259" s="198">
        <f>ROUND(I259*H259,2)</f>
        <v>0</v>
      </c>
      <c r="BL259" s="17" t="s">
        <v>136</v>
      </c>
      <c r="BM259" s="197" t="s">
        <v>1027</v>
      </c>
    </row>
    <row r="260" spans="1:65" s="2" customFormat="1" ht="29.25">
      <c r="A260" s="34"/>
      <c r="B260" s="35"/>
      <c r="C260" s="36"/>
      <c r="D260" s="199" t="s">
        <v>138</v>
      </c>
      <c r="E260" s="36"/>
      <c r="F260" s="200" t="s">
        <v>279</v>
      </c>
      <c r="G260" s="36"/>
      <c r="H260" s="36"/>
      <c r="I260" s="201"/>
      <c r="J260" s="36"/>
      <c r="K260" s="36"/>
      <c r="L260" s="39"/>
      <c r="M260" s="202"/>
      <c r="N260" s="203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138</v>
      </c>
      <c r="AU260" s="17" t="s">
        <v>90</v>
      </c>
    </row>
    <row r="261" spans="1:65" s="13" customFormat="1" ht="11.25">
      <c r="B261" s="204"/>
      <c r="C261" s="205"/>
      <c r="D261" s="199" t="s">
        <v>140</v>
      </c>
      <c r="E261" s="206" t="s">
        <v>1</v>
      </c>
      <c r="F261" s="207" t="s">
        <v>1028</v>
      </c>
      <c r="G261" s="205"/>
      <c r="H261" s="206" t="s">
        <v>1</v>
      </c>
      <c r="I261" s="208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140</v>
      </c>
      <c r="AU261" s="213" t="s">
        <v>90</v>
      </c>
      <c r="AV261" s="13" t="s">
        <v>88</v>
      </c>
      <c r="AW261" s="13" t="s">
        <v>36</v>
      </c>
      <c r="AX261" s="13" t="s">
        <v>80</v>
      </c>
      <c r="AY261" s="213" t="s">
        <v>129</v>
      </c>
    </row>
    <row r="262" spans="1:65" s="13" customFormat="1" ht="11.25">
      <c r="B262" s="204"/>
      <c r="C262" s="205"/>
      <c r="D262" s="199" t="s">
        <v>140</v>
      </c>
      <c r="E262" s="206" t="s">
        <v>1</v>
      </c>
      <c r="F262" s="207" t="s">
        <v>970</v>
      </c>
      <c r="G262" s="205"/>
      <c r="H262" s="206" t="s">
        <v>1</v>
      </c>
      <c r="I262" s="208"/>
      <c r="J262" s="205"/>
      <c r="K262" s="205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140</v>
      </c>
      <c r="AU262" s="213" t="s">
        <v>90</v>
      </c>
      <c r="AV262" s="13" t="s">
        <v>88</v>
      </c>
      <c r="AW262" s="13" t="s">
        <v>36</v>
      </c>
      <c r="AX262" s="13" t="s">
        <v>80</v>
      </c>
      <c r="AY262" s="213" t="s">
        <v>129</v>
      </c>
    </row>
    <row r="263" spans="1:65" s="14" customFormat="1" ht="11.25">
      <c r="B263" s="214"/>
      <c r="C263" s="215"/>
      <c r="D263" s="199" t="s">
        <v>140</v>
      </c>
      <c r="E263" s="216" t="s">
        <v>1</v>
      </c>
      <c r="F263" s="217" t="s">
        <v>1029</v>
      </c>
      <c r="G263" s="215"/>
      <c r="H263" s="218">
        <v>457.6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140</v>
      </c>
      <c r="AU263" s="224" t="s">
        <v>90</v>
      </c>
      <c r="AV263" s="14" t="s">
        <v>90</v>
      </c>
      <c r="AW263" s="14" t="s">
        <v>36</v>
      </c>
      <c r="AX263" s="14" t="s">
        <v>80</v>
      </c>
      <c r="AY263" s="224" t="s">
        <v>129</v>
      </c>
    </row>
    <row r="264" spans="1:65" s="13" customFormat="1" ht="11.25">
      <c r="B264" s="204"/>
      <c r="C264" s="205"/>
      <c r="D264" s="199" t="s">
        <v>140</v>
      </c>
      <c r="E264" s="206" t="s">
        <v>1</v>
      </c>
      <c r="F264" s="207" t="s">
        <v>972</v>
      </c>
      <c r="G264" s="205"/>
      <c r="H264" s="206" t="s">
        <v>1</v>
      </c>
      <c r="I264" s="208"/>
      <c r="J264" s="205"/>
      <c r="K264" s="205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140</v>
      </c>
      <c r="AU264" s="213" t="s">
        <v>90</v>
      </c>
      <c r="AV264" s="13" t="s">
        <v>88</v>
      </c>
      <c r="AW264" s="13" t="s">
        <v>36</v>
      </c>
      <c r="AX264" s="13" t="s">
        <v>80</v>
      </c>
      <c r="AY264" s="213" t="s">
        <v>129</v>
      </c>
    </row>
    <row r="265" spans="1:65" s="14" customFormat="1" ht="11.25">
      <c r="B265" s="214"/>
      <c r="C265" s="215"/>
      <c r="D265" s="199" t="s">
        <v>140</v>
      </c>
      <c r="E265" s="216" t="s">
        <v>1</v>
      </c>
      <c r="F265" s="217" t="s">
        <v>1030</v>
      </c>
      <c r="G265" s="215"/>
      <c r="H265" s="218">
        <v>295.68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140</v>
      </c>
      <c r="AU265" s="224" t="s">
        <v>90</v>
      </c>
      <c r="AV265" s="14" t="s">
        <v>90</v>
      </c>
      <c r="AW265" s="14" t="s">
        <v>36</v>
      </c>
      <c r="AX265" s="14" t="s">
        <v>80</v>
      </c>
      <c r="AY265" s="224" t="s">
        <v>129</v>
      </c>
    </row>
    <row r="266" spans="1:65" s="13" customFormat="1" ht="11.25">
      <c r="B266" s="204"/>
      <c r="C266" s="205"/>
      <c r="D266" s="199" t="s">
        <v>140</v>
      </c>
      <c r="E266" s="206" t="s">
        <v>1</v>
      </c>
      <c r="F266" s="207" t="s">
        <v>1015</v>
      </c>
      <c r="G266" s="205"/>
      <c r="H266" s="206" t="s">
        <v>1</v>
      </c>
      <c r="I266" s="208"/>
      <c r="J266" s="205"/>
      <c r="K266" s="205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140</v>
      </c>
      <c r="AU266" s="213" t="s">
        <v>90</v>
      </c>
      <c r="AV266" s="13" t="s">
        <v>88</v>
      </c>
      <c r="AW266" s="13" t="s">
        <v>36</v>
      </c>
      <c r="AX266" s="13" t="s">
        <v>80</v>
      </c>
      <c r="AY266" s="213" t="s">
        <v>129</v>
      </c>
    </row>
    <row r="267" spans="1:65" s="14" customFormat="1" ht="11.25">
      <c r="B267" s="214"/>
      <c r="C267" s="215"/>
      <c r="D267" s="199" t="s">
        <v>140</v>
      </c>
      <c r="E267" s="216" t="s">
        <v>1</v>
      </c>
      <c r="F267" s="217" t="s">
        <v>1031</v>
      </c>
      <c r="G267" s="215"/>
      <c r="H267" s="218">
        <v>17.670000000000002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140</v>
      </c>
      <c r="AU267" s="224" t="s">
        <v>90</v>
      </c>
      <c r="AV267" s="14" t="s">
        <v>90</v>
      </c>
      <c r="AW267" s="14" t="s">
        <v>36</v>
      </c>
      <c r="AX267" s="14" t="s">
        <v>80</v>
      </c>
      <c r="AY267" s="224" t="s">
        <v>129</v>
      </c>
    </row>
    <row r="268" spans="1:65" s="13" customFormat="1" ht="11.25">
      <c r="B268" s="204"/>
      <c r="C268" s="205"/>
      <c r="D268" s="199" t="s">
        <v>140</v>
      </c>
      <c r="E268" s="206" t="s">
        <v>1</v>
      </c>
      <c r="F268" s="207" t="s">
        <v>999</v>
      </c>
      <c r="G268" s="205"/>
      <c r="H268" s="206" t="s">
        <v>1</v>
      </c>
      <c r="I268" s="208"/>
      <c r="J268" s="205"/>
      <c r="K268" s="205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140</v>
      </c>
      <c r="AU268" s="213" t="s">
        <v>90</v>
      </c>
      <c r="AV268" s="13" t="s">
        <v>88</v>
      </c>
      <c r="AW268" s="13" t="s">
        <v>36</v>
      </c>
      <c r="AX268" s="13" t="s">
        <v>80</v>
      </c>
      <c r="AY268" s="213" t="s">
        <v>129</v>
      </c>
    </row>
    <row r="269" spans="1:65" s="14" customFormat="1" ht="11.25">
      <c r="B269" s="214"/>
      <c r="C269" s="215"/>
      <c r="D269" s="199" t="s">
        <v>140</v>
      </c>
      <c r="E269" s="216" t="s">
        <v>1</v>
      </c>
      <c r="F269" s="217" t="s">
        <v>1032</v>
      </c>
      <c r="G269" s="215"/>
      <c r="H269" s="218">
        <v>16.8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140</v>
      </c>
      <c r="AU269" s="224" t="s">
        <v>90</v>
      </c>
      <c r="AV269" s="14" t="s">
        <v>90</v>
      </c>
      <c r="AW269" s="14" t="s">
        <v>36</v>
      </c>
      <c r="AX269" s="14" t="s">
        <v>80</v>
      </c>
      <c r="AY269" s="224" t="s">
        <v>129</v>
      </c>
    </row>
    <row r="270" spans="1:65" s="13" customFormat="1" ht="11.25">
      <c r="B270" s="204"/>
      <c r="C270" s="205"/>
      <c r="D270" s="199" t="s">
        <v>140</v>
      </c>
      <c r="E270" s="206" t="s">
        <v>1</v>
      </c>
      <c r="F270" s="207" t="s">
        <v>978</v>
      </c>
      <c r="G270" s="205"/>
      <c r="H270" s="206" t="s">
        <v>1</v>
      </c>
      <c r="I270" s="208"/>
      <c r="J270" s="205"/>
      <c r="K270" s="205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140</v>
      </c>
      <c r="AU270" s="213" t="s">
        <v>90</v>
      </c>
      <c r="AV270" s="13" t="s">
        <v>88</v>
      </c>
      <c r="AW270" s="13" t="s">
        <v>36</v>
      </c>
      <c r="AX270" s="13" t="s">
        <v>80</v>
      </c>
      <c r="AY270" s="213" t="s">
        <v>129</v>
      </c>
    </row>
    <row r="271" spans="1:65" s="14" customFormat="1" ht="11.25">
      <c r="B271" s="214"/>
      <c r="C271" s="215"/>
      <c r="D271" s="199" t="s">
        <v>140</v>
      </c>
      <c r="E271" s="216" t="s">
        <v>1</v>
      </c>
      <c r="F271" s="217" t="s">
        <v>1033</v>
      </c>
      <c r="G271" s="215"/>
      <c r="H271" s="218">
        <v>180.18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140</v>
      </c>
      <c r="AU271" s="224" t="s">
        <v>90</v>
      </c>
      <c r="AV271" s="14" t="s">
        <v>90</v>
      </c>
      <c r="AW271" s="14" t="s">
        <v>36</v>
      </c>
      <c r="AX271" s="14" t="s">
        <v>80</v>
      </c>
      <c r="AY271" s="224" t="s">
        <v>129</v>
      </c>
    </row>
    <row r="272" spans="1:65" s="13" customFormat="1" ht="11.25">
      <c r="B272" s="204"/>
      <c r="C272" s="205"/>
      <c r="D272" s="199" t="s">
        <v>140</v>
      </c>
      <c r="E272" s="206" t="s">
        <v>1</v>
      </c>
      <c r="F272" s="207" t="s">
        <v>1002</v>
      </c>
      <c r="G272" s="205"/>
      <c r="H272" s="206" t="s">
        <v>1</v>
      </c>
      <c r="I272" s="208"/>
      <c r="J272" s="205"/>
      <c r="K272" s="205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140</v>
      </c>
      <c r="AU272" s="213" t="s">
        <v>90</v>
      </c>
      <c r="AV272" s="13" t="s">
        <v>88</v>
      </c>
      <c r="AW272" s="13" t="s">
        <v>36</v>
      </c>
      <c r="AX272" s="13" t="s">
        <v>80</v>
      </c>
      <c r="AY272" s="213" t="s">
        <v>129</v>
      </c>
    </row>
    <row r="273" spans="1:65" s="14" customFormat="1" ht="11.25">
      <c r="B273" s="214"/>
      <c r="C273" s="215"/>
      <c r="D273" s="199" t="s">
        <v>140</v>
      </c>
      <c r="E273" s="216" t="s">
        <v>1</v>
      </c>
      <c r="F273" s="217" t="s">
        <v>1034</v>
      </c>
      <c r="G273" s="215"/>
      <c r="H273" s="218">
        <v>66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140</v>
      </c>
      <c r="AU273" s="224" t="s">
        <v>90</v>
      </c>
      <c r="AV273" s="14" t="s">
        <v>90</v>
      </c>
      <c r="AW273" s="14" t="s">
        <v>36</v>
      </c>
      <c r="AX273" s="14" t="s">
        <v>80</v>
      </c>
      <c r="AY273" s="224" t="s">
        <v>129</v>
      </c>
    </row>
    <row r="274" spans="1:65" s="13" customFormat="1" ht="11.25">
      <c r="B274" s="204"/>
      <c r="C274" s="205"/>
      <c r="D274" s="199" t="s">
        <v>140</v>
      </c>
      <c r="E274" s="206" t="s">
        <v>1</v>
      </c>
      <c r="F274" s="207" t="s">
        <v>1035</v>
      </c>
      <c r="G274" s="205"/>
      <c r="H274" s="206" t="s">
        <v>1</v>
      </c>
      <c r="I274" s="208"/>
      <c r="J274" s="205"/>
      <c r="K274" s="205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140</v>
      </c>
      <c r="AU274" s="213" t="s">
        <v>90</v>
      </c>
      <c r="AV274" s="13" t="s">
        <v>88</v>
      </c>
      <c r="AW274" s="13" t="s">
        <v>36</v>
      </c>
      <c r="AX274" s="13" t="s">
        <v>80</v>
      </c>
      <c r="AY274" s="213" t="s">
        <v>129</v>
      </c>
    </row>
    <row r="275" spans="1:65" s="14" customFormat="1" ht="11.25">
      <c r="B275" s="214"/>
      <c r="C275" s="215"/>
      <c r="D275" s="199" t="s">
        <v>140</v>
      </c>
      <c r="E275" s="216" t="s">
        <v>1</v>
      </c>
      <c r="F275" s="217" t="s">
        <v>1036</v>
      </c>
      <c r="G275" s="215"/>
      <c r="H275" s="218">
        <v>8.25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140</v>
      </c>
      <c r="AU275" s="224" t="s">
        <v>90</v>
      </c>
      <c r="AV275" s="14" t="s">
        <v>90</v>
      </c>
      <c r="AW275" s="14" t="s">
        <v>36</v>
      </c>
      <c r="AX275" s="14" t="s">
        <v>80</v>
      </c>
      <c r="AY275" s="224" t="s">
        <v>129</v>
      </c>
    </row>
    <row r="276" spans="1:65" s="15" customFormat="1" ht="11.25">
      <c r="B276" s="225"/>
      <c r="C276" s="226"/>
      <c r="D276" s="199" t="s">
        <v>140</v>
      </c>
      <c r="E276" s="227" t="s">
        <v>1</v>
      </c>
      <c r="F276" s="228" t="s">
        <v>144</v>
      </c>
      <c r="G276" s="226"/>
      <c r="H276" s="229">
        <v>1042.18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140</v>
      </c>
      <c r="AU276" s="235" t="s">
        <v>90</v>
      </c>
      <c r="AV276" s="15" t="s">
        <v>136</v>
      </c>
      <c r="AW276" s="15" t="s">
        <v>36</v>
      </c>
      <c r="AX276" s="15" t="s">
        <v>88</v>
      </c>
      <c r="AY276" s="235" t="s">
        <v>129</v>
      </c>
    </row>
    <row r="277" spans="1:65" s="2" customFormat="1" ht="21.75" customHeight="1">
      <c r="A277" s="34"/>
      <c r="B277" s="35"/>
      <c r="C277" s="186" t="s">
        <v>245</v>
      </c>
      <c r="D277" s="186" t="s">
        <v>131</v>
      </c>
      <c r="E277" s="187" t="s">
        <v>1037</v>
      </c>
      <c r="F277" s="188" t="s">
        <v>1038</v>
      </c>
      <c r="G277" s="189" t="s">
        <v>134</v>
      </c>
      <c r="H277" s="190">
        <v>1887.2</v>
      </c>
      <c r="I277" s="191"/>
      <c r="J277" s="192">
        <f>ROUND(I277*H277,2)</f>
        <v>0</v>
      </c>
      <c r="K277" s="188" t="s">
        <v>135</v>
      </c>
      <c r="L277" s="39"/>
      <c r="M277" s="193" t="s">
        <v>1</v>
      </c>
      <c r="N277" s="194" t="s">
        <v>45</v>
      </c>
      <c r="O277" s="71"/>
      <c r="P277" s="195">
        <f>O277*H277</f>
        <v>0</v>
      </c>
      <c r="Q277" s="195">
        <v>2.0100000000000001E-3</v>
      </c>
      <c r="R277" s="195">
        <f>Q277*H277</f>
        <v>3.7932720000000004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136</v>
      </c>
      <c r="AT277" s="197" t="s">
        <v>131</v>
      </c>
      <c r="AU277" s="197" t="s">
        <v>90</v>
      </c>
      <c r="AY277" s="17" t="s">
        <v>129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88</v>
      </c>
      <c r="BK277" s="198">
        <f>ROUND(I277*H277,2)</f>
        <v>0</v>
      </c>
      <c r="BL277" s="17" t="s">
        <v>136</v>
      </c>
      <c r="BM277" s="197" t="s">
        <v>1039</v>
      </c>
    </row>
    <row r="278" spans="1:65" s="2" customFormat="1" ht="19.5">
      <c r="A278" s="34"/>
      <c r="B278" s="35"/>
      <c r="C278" s="36"/>
      <c r="D278" s="199" t="s">
        <v>138</v>
      </c>
      <c r="E278" s="36"/>
      <c r="F278" s="200" t="s">
        <v>1040</v>
      </c>
      <c r="G278" s="36"/>
      <c r="H278" s="36"/>
      <c r="I278" s="201"/>
      <c r="J278" s="36"/>
      <c r="K278" s="36"/>
      <c r="L278" s="39"/>
      <c r="M278" s="202"/>
      <c r="N278" s="203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138</v>
      </c>
      <c r="AU278" s="17" t="s">
        <v>90</v>
      </c>
    </row>
    <row r="279" spans="1:65" s="13" customFormat="1" ht="11.25">
      <c r="B279" s="204"/>
      <c r="C279" s="205"/>
      <c r="D279" s="199" t="s">
        <v>140</v>
      </c>
      <c r="E279" s="206" t="s">
        <v>1</v>
      </c>
      <c r="F279" s="207" t="s">
        <v>1028</v>
      </c>
      <c r="G279" s="205"/>
      <c r="H279" s="206" t="s">
        <v>1</v>
      </c>
      <c r="I279" s="208"/>
      <c r="J279" s="205"/>
      <c r="K279" s="205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140</v>
      </c>
      <c r="AU279" s="213" t="s">
        <v>90</v>
      </c>
      <c r="AV279" s="13" t="s">
        <v>88</v>
      </c>
      <c r="AW279" s="13" t="s">
        <v>36</v>
      </c>
      <c r="AX279" s="13" t="s">
        <v>80</v>
      </c>
      <c r="AY279" s="213" t="s">
        <v>129</v>
      </c>
    </row>
    <row r="280" spans="1:65" s="13" customFormat="1" ht="11.25">
      <c r="B280" s="204"/>
      <c r="C280" s="205"/>
      <c r="D280" s="199" t="s">
        <v>140</v>
      </c>
      <c r="E280" s="206" t="s">
        <v>1</v>
      </c>
      <c r="F280" s="207" t="s">
        <v>970</v>
      </c>
      <c r="G280" s="205"/>
      <c r="H280" s="206" t="s">
        <v>1</v>
      </c>
      <c r="I280" s="208"/>
      <c r="J280" s="205"/>
      <c r="K280" s="205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140</v>
      </c>
      <c r="AU280" s="213" t="s">
        <v>90</v>
      </c>
      <c r="AV280" s="13" t="s">
        <v>88</v>
      </c>
      <c r="AW280" s="13" t="s">
        <v>36</v>
      </c>
      <c r="AX280" s="13" t="s">
        <v>80</v>
      </c>
      <c r="AY280" s="213" t="s">
        <v>129</v>
      </c>
    </row>
    <row r="281" spans="1:65" s="14" customFormat="1" ht="11.25">
      <c r="B281" s="214"/>
      <c r="C281" s="215"/>
      <c r="D281" s="199" t="s">
        <v>140</v>
      </c>
      <c r="E281" s="216" t="s">
        <v>1</v>
      </c>
      <c r="F281" s="217" t="s">
        <v>1041</v>
      </c>
      <c r="G281" s="215"/>
      <c r="H281" s="218">
        <v>832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140</v>
      </c>
      <c r="AU281" s="224" t="s">
        <v>90</v>
      </c>
      <c r="AV281" s="14" t="s">
        <v>90</v>
      </c>
      <c r="AW281" s="14" t="s">
        <v>36</v>
      </c>
      <c r="AX281" s="14" t="s">
        <v>80</v>
      </c>
      <c r="AY281" s="224" t="s">
        <v>129</v>
      </c>
    </row>
    <row r="282" spans="1:65" s="13" customFormat="1" ht="11.25">
      <c r="B282" s="204"/>
      <c r="C282" s="205"/>
      <c r="D282" s="199" t="s">
        <v>140</v>
      </c>
      <c r="E282" s="206" t="s">
        <v>1</v>
      </c>
      <c r="F282" s="207" t="s">
        <v>972</v>
      </c>
      <c r="G282" s="205"/>
      <c r="H282" s="206" t="s">
        <v>1</v>
      </c>
      <c r="I282" s="208"/>
      <c r="J282" s="205"/>
      <c r="K282" s="205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140</v>
      </c>
      <c r="AU282" s="213" t="s">
        <v>90</v>
      </c>
      <c r="AV282" s="13" t="s">
        <v>88</v>
      </c>
      <c r="AW282" s="13" t="s">
        <v>36</v>
      </c>
      <c r="AX282" s="13" t="s">
        <v>80</v>
      </c>
      <c r="AY282" s="213" t="s">
        <v>129</v>
      </c>
    </row>
    <row r="283" spans="1:65" s="14" customFormat="1" ht="11.25">
      <c r="B283" s="214"/>
      <c r="C283" s="215"/>
      <c r="D283" s="199" t="s">
        <v>140</v>
      </c>
      <c r="E283" s="216" t="s">
        <v>1</v>
      </c>
      <c r="F283" s="217" t="s">
        <v>1042</v>
      </c>
      <c r="G283" s="215"/>
      <c r="H283" s="218">
        <v>537.6</v>
      </c>
      <c r="I283" s="219"/>
      <c r="J283" s="215"/>
      <c r="K283" s="215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140</v>
      </c>
      <c r="AU283" s="224" t="s">
        <v>90</v>
      </c>
      <c r="AV283" s="14" t="s">
        <v>90</v>
      </c>
      <c r="AW283" s="14" t="s">
        <v>36</v>
      </c>
      <c r="AX283" s="14" t="s">
        <v>80</v>
      </c>
      <c r="AY283" s="224" t="s">
        <v>129</v>
      </c>
    </row>
    <row r="284" spans="1:65" s="13" customFormat="1" ht="11.25">
      <c r="B284" s="204"/>
      <c r="C284" s="205"/>
      <c r="D284" s="199" t="s">
        <v>140</v>
      </c>
      <c r="E284" s="206" t="s">
        <v>1</v>
      </c>
      <c r="F284" s="207" t="s">
        <v>1015</v>
      </c>
      <c r="G284" s="205"/>
      <c r="H284" s="206" t="s">
        <v>1</v>
      </c>
      <c r="I284" s="208"/>
      <c r="J284" s="205"/>
      <c r="K284" s="205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140</v>
      </c>
      <c r="AU284" s="213" t="s">
        <v>90</v>
      </c>
      <c r="AV284" s="13" t="s">
        <v>88</v>
      </c>
      <c r="AW284" s="13" t="s">
        <v>36</v>
      </c>
      <c r="AX284" s="13" t="s">
        <v>80</v>
      </c>
      <c r="AY284" s="213" t="s">
        <v>129</v>
      </c>
    </row>
    <row r="285" spans="1:65" s="14" customFormat="1" ht="11.25">
      <c r="B285" s="214"/>
      <c r="C285" s="215"/>
      <c r="D285" s="199" t="s">
        <v>140</v>
      </c>
      <c r="E285" s="216" t="s">
        <v>1</v>
      </c>
      <c r="F285" s="217" t="s">
        <v>1043</v>
      </c>
      <c r="G285" s="215"/>
      <c r="H285" s="218">
        <v>31</v>
      </c>
      <c r="I285" s="219"/>
      <c r="J285" s="215"/>
      <c r="K285" s="215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140</v>
      </c>
      <c r="AU285" s="224" t="s">
        <v>90</v>
      </c>
      <c r="AV285" s="14" t="s">
        <v>90</v>
      </c>
      <c r="AW285" s="14" t="s">
        <v>36</v>
      </c>
      <c r="AX285" s="14" t="s">
        <v>80</v>
      </c>
      <c r="AY285" s="224" t="s">
        <v>129</v>
      </c>
    </row>
    <row r="286" spans="1:65" s="13" customFormat="1" ht="11.25">
      <c r="B286" s="204"/>
      <c r="C286" s="205"/>
      <c r="D286" s="199" t="s">
        <v>140</v>
      </c>
      <c r="E286" s="206" t="s">
        <v>1</v>
      </c>
      <c r="F286" s="207" t="s">
        <v>999</v>
      </c>
      <c r="G286" s="205"/>
      <c r="H286" s="206" t="s">
        <v>1</v>
      </c>
      <c r="I286" s="208"/>
      <c r="J286" s="205"/>
      <c r="K286" s="205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140</v>
      </c>
      <c r="AU286" s="213" t="s">
        <v>90</v>
      </c>
      <c r="AV286" s="13" t="s">
        <v>88</v>
      </c>
      <c r="AW286" s="13" t="s">
        <v>36</v>
      </c>
      <c r="AX286" s="13" t="s">
        <v>80</v>
      </c>
      <c r="AY286" s="213" t="s">
        <v>129</v>
      </c>
    </row>
    <row r="287" spans="1:65" s="14" customFormat="1" ht="11.25">
      <c r="B287" s="214"/>
      <c r="C287" s="215"/>
      <c r="D287" s="199" t="s">
        <v>140</v>
      </c>
      <c r="E287" s="216" t="s">
        <v>1</v>
      </c>
      <c r="F287" s="217" t="s">
        <v>1044</v>
      </c>
      <c r="G287" s="215"/>
      <c r="H287" s="218">
        <v>24</v>
      </c>
      <c r="I287" s="219"/>
      <c r="J287" s="215"/>
      <c r="K287" s="215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140</v>
      </c>
      <c r="AU287" s="224" t="s">
        <v>90</v>
      </c>
      <c r="AV287" s="14" t="s">
        <v>90</v>
      </c>
      <c r="AW287" s="14" t="s">
        <v>36</v>
      </c>
      <c r="AX287" s="14" t="s">
        <v>80</v>
      </c>
      <c r="AY287" s="224" t="s">
        <v>129</v>
      </c>
    </row>
    <row r="288" spans="1:65" s="13" customFormat="1" ht="11.25">
      <c r="B288" s="204"/>
      <c r="C288" s="205"/>
      <c r="D288" s="199" t="s">
        <v>140</v>
      </c>
      <c r="E288" s="206" t="s">
        <v>1</v>
      </c>
      <c r="F288" s="207" t="s">
        <v>978</v>
      </c>
      <c r="G288" s="205"/>
      <c r="H288" s="206" t="s">
        <v>1</v>
      </c>
      <c r="I288" s="208"/>
      <c r="J288" s="205"/>
      <c r="K288" s="205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140</v>
      </c>
      <c r="AU288" s="213" t="s">
        <v>90</v>
      </c>
      <c r="AV288" s="13" t="s">
        <v>88</v>
      </c>
      <c r="AW288" s="13" t="s">
        <v>36</v>
      </c>
      <c r="AX288" s="13" t="s">
        <v>80</v>
      </c>
      <c r="AY288" s="213" t="s">
        <v>129</v>
      </c>
    </row>
    <row r="289" spans="1:65" s="14" customFormat="1" ht="11.25">
      <c r="B289" s="214"/>
      <c r="C289" s="215"/>
      <c r="D289" s="199" t="s">
        <v>140</v>
      </c>
      <c r="E289" s="216" t="s">
        <v>1</v>
      </c>
      <c r="F289" s="217" t="s">
        <v>1045</v>
      </c>
      <c r="G289" s="215"/>
      <c r="H289" s="218">
        <v>327.60000000000002</v>
      </c>
      <c r="I289" s="219"/>
      <c r="J289" s="215"/>
      <c r="K289" s="215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140</v>
      </c>
      <c r="AU289" s="224" t="s">
        <v>90</v>
      </c>
      <c r="AV289" s="14" t="s">
        <v>90</v>
      </c>
      <c r="AW289" s="14" t="s">
        <v>36</v>
      </c>
      <c r="AX289" s="14" t="s">
        <v>80</v>
      </c>
      <c r="AY289" s="224" t="s">
        <v>129</v>
      </c>
    </row>
    <row r="290" spans="1:65" s="13" customFormat="1" ht="11.25">
      <c r="B290" s="204"/>
      <c r="C290" s="205"/>
      <c r="D290" s="199" t="s">
        <v>140</v>
      </c>
      <c r="E290" s="206" t="s">
        <v>1</v>
      </c>
      <c r="F290" s="207" t="s">
        <v>1002</v>
      </c>
      <c r="G290" s="205"/>
      <c r="H290" s="206" t="s">
        <v>1</v>
      </c>
      <c r="I290" s="208"/>
      <c r="J290" s="205"/>
      <c r="K290" s="205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140</v>
      </c>
      <c r="AU290" s="213" t="s">
        <v>90</v>
      </c>
      <c r="AV290" s="13" t="s">
        <v>88</v>
      </c>
      <c r="AW290" s="13" t="s">
        <v>36</v>
      </c>
      <c r="AX290" s="13" t="s">
        <v>80</v>
      </c>
      <c r="AY290" s="213" t="s">
        <v>129</v>
      </c>
    </row>
    <row r="291" spans="1:65" s="14" customFormat="1" ht="11.25">
      <c r="B291" s="214"/>
      <c r="C291" s="215"/>
      <c r="D291" s="199" t="s">
        <v>140</v>
      </c>
      <c r="E291" s="216" t="s">
        <v>1</v>
      </c>
      <c r="F291" s="217" t="s">
        <v>1046</v>
      </c>
      <c r="G291" s="215"/>
      <c r="H291" s="218">
        <v>120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140</v>
      </c>
      <c r="AU291" s="224" t="s">
        <v>90</v>
      </c>
      <c r="AV291" s="14" t="s">
        <v>90</v>
      </c>
      <c r="AW291" s="14" t="s">
        <v>36</v>
      </c>
      <c r="AX291" s="14" t="s">
        <v>80</v>
      </c>
      <c r="AY291" s="224" t="s">
        <v>129</v>
      </c>
    </row>
    <row r="292" spans="1:65" s="13" customFormat="1" ht="11.25">
      <c r="B292" s="204"/>
      <c r="C292" s="205"/>
      <c r="D292" s="199" t="s">
        <v>140</v>
      </c>
      <c r="E292" s="206" t="s">
        <v>1</v>
      </c>
      <c r="F292" s="207" t="s">
        <v>1035</v>
      </c>
      <c r="G292" s="205"/>
      <c r="H292" s="206" t="s">
        <v>1</v>
      </c>
      <c r="I292" s="208"/>
      <c r="J292" s="205"/>
      <c r="K292" s="205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140</v>
      </c>
      <c r="AU292" s="213" t="s">
        <v>90</v>
      </c>
      <c r="AV292" s="13" t="s">
        <v>88</v>
      </c>
      <c r="AW292" s="13" t="s">
        <v>36</v>
      </c>
      <c r="AX292" s="13" t="s">
        <v>80</v>
      </c>
      <c r="AY292" s="213" t="s">
        <v>129</v>
      </c>
    </row>
    <row r="293" spans="1:65" s="14" customFormat="1" ht="11.25">
      <c r="B293" s="214"/>
      <c r="C293" s="215"/>
      <c r="D293" s="199" t="s">
        <v>140</v>
      </c>
      <c r="E293" s="216" t="s">
        <v>1</v>
      </c>
      <c r="F293" s="217" t="s">
        <v>1047</v>
      </c>
      <c r="G293" s="215"/>
      <c r="H293" s="218">
        <v>15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140</v>
      </c>
      <c r="AU293" s="224" t="s">
        <v>90</v>
      </c>
      <c r="AV293" s="14" t="s">
        <v>90</v>
      </c>
      <c r="AW293" s="14" t="s">
        <v>36</v>
      </c>
      <c r="AX293" s="14" t="s">
        <v>80</v>
      </c>
      <c r="AY293" s="224" t="s">
        <v>129</v>
      </c>
    </row>
    <row r="294" spans="1:65" s="15" customFormat="1" ht="11.25">
      <c r="B294" s="225"/>
      <c r="C294" s="226"/>
      <c r="D294" s="199" t="s">
        <v>140</v>
      </c>
      <c r="E294" s="227" t="s">
        <v>1</v>
      </c>
      <c r="F294" s="228" t="s">
        <v>144</v>
      </c>
      <c r="G294" s="226"/>
      <c r="H294" s="229">
        <v>1887.2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AT294" s="235" t="s">
        <v>140</v>
      </c>
      <c r="AU294" s="235" t="s">
        <v>90</v>
      </c>
      <c r="AV294" s="15" t="s">
        <v>136</v>
      </c>
      <c r="AW294" s="15" t="s">
        <v>36</v>
      </c>
      <c r="AX294" s="15" t="s">
        <v>88</v>
      </c>
      <c r="AY294" s="235" t="s">
        <v>129</v>
      </c>
    </row>
    <row r="295" spans="1:65" s="2" customFormat="1" ht="24">
      <c r="A295" s="34"/>
      <c r="B295" s="35"/>
      <c r="C295" s="186" t="s">
        <v>251</v>
      </c>
      <c r="D295" s="186" t="s">
        <v>131</v>
      </c>
      <c r="E295" s="187" t="s">
        <v>1048</v>
      </c>
      <c r="F295" s="188" t="s">
        <v>1049</v>
      </c>
      <c r="G295" s="189" t="s">
        <v>134</v>
      </c>
      <c r="H295" s="190">
        <v>1887.2</v>
      </c>
      <c r="I295" s="191"/>
      <c r="J295" s="192">
        <f>ROUND(I295*H295,2)</f>
        <v>0</v>
      </c>
      <c r="K295" s="188" t="s">
        <v>135</v>
      </c>
      <c r="L295" s="39"/>
      <c r="M295" s="193" t="s">
        <v>1</v>
      </c>
      <c r="N295" s="194" t="s">
        <v>45</v>
      </c>
      <c r="O295" s="71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7" t="s">
        <v>136</v>
      </c>
      <c r="AT295" s="197" t="s">
        <v>131</v>
      </c>
      <c r="AU295" s="197" t="s">
        <v>90</v>
      </c>
      <c r="AY295" s="17" t="s">
        <v>129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7" t="s">
        <v>88</v>
      </c>
      <c r="BK295" s="198">
        <f>ROUND(I295*H295,2)</f>
        <v>0</v>
      </c>
      <c r="BL295" s="17" t="s">
        <v>136</v>
      </c>
      <c r="BM295" s="197" t="s">
        <v>1050</v>
      </c>
    </row>
    <row r="296" spans="1:65" s="2" customFormat="1" ht="29.25">
      <c r="A296" s="34"/>
      <c r="B296" s="35"/>
      <c r="C296" s="36"/>
      <c r="D296" s="199" t="s">
        <v>138</v>
      </c>
      <c r="E296" s="36"/>
      <c r="F296" s="200" t="s">
        <v>1051</v>
      </c>
      <c r="G296" s="36"/>
      <c r="H296" s="36"/>
      <c r="I296" s="201"/>
      <c r="J296" s="36"/>
      <c r="K296" s="36"/>
      <c r="L296" s="39"/>
      <c r="M296" s="202"/>
      <c r="N296" s="203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138</v>
      </c>
      <c r="AU296" s="17" t="s">
        <v>90</v>
      </c>
    </row>
    <row r="297" spans="1:65" s="13" customFormat="1" ht="11.25">
      <c r="B297" s="204"/>
      <c r="C297" s="205"/>
      <c r="D297" s="199" t="s">
        <v>140</v>
      </c>
      <c r="E297" s="206" t="s">
        <v>1</v>
      </c>
      <c r="F297" s="207" t="s">
        <v>1028</v>
      </c>
      <c r="G297" s="205"/>
      <c r="H297" s="206" t="s">
        <v>1</v>
      </c>
      <c r="I297" s="208"/>
      <c r="J297" s="205"/>
      <c r="K297" s="205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140</v>
      </c>
      <c r="AU297" s="213" t="s">
        <v>90</v>
      </c>
      <c r="AV297" s="13" t="s">
        <v>88</v>
      </c>
      <c r="AW297" s="13" t="s">
        <v>36</v>
      </c>
      <c r="AX297" s="13" t="s">
        <v>80</v>
      </c>
      <c r="AY297" s="213" t="s">
        <v>129</v>
      </c>
    </row>
    <row r="298" spans="1:65" s="13" customFormat="1" ht="11.25">
      <c r="B298" s="204"/>
      <c r="C298" s="205"/>
      <c r="D298" s="199" t="s">
        <v>140</v>
      </c>
      <c r="E298" s="206" t="s">
        <v>1</v>
      </c>
      <c r="F298" s="207" t="s">
        <v>970</v>
      </c>
      <c r="G298" s="205"/>
      <c r="H298" s="206" t="s">
        <v>1</v>
      </c>
      <c r="I298" s="208"/>
      <c r="J298" s="205"/>
      <c r="K298" s="205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140</v>
      </c>
      <c r="AU298" s="213" t="s">
        <v>90</v>
      </c>
      <c r="AV298" s="13" t="s">
        <v>88</v>
      </c>
      <c r="AW298" s="13" t="s">
        <v>36</v>
      </c>
      <c r="AX298" s="13" t="s">
        <v>80</v>
      </c>
      <c r="AY298" s="213" t="s">
        <v>129</v>
      </c>
    </row>
    <row r="299" spans="1:65" s="14" customFormat="1" ht="11.25">
      <c r="B299" s="214"/>
      <c r="C299" s="215"/>
      <c r="D299" s="199" t="s">
        <v>140</v>
      </c>
      <c r="E299" s="216" t="s">
        <v>1</v>
      </c>
      <c r="F299" s="217" t="s">
        <v>1041</v>
      </c>
      <c r="G299" s="215"/>
      <c r="H299" s="218">
        <v>832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140</v>
      </c>
      <c r="AU299" s="224" t="s">
        <v>90</v>
      </c>
      <c r="AV299" s="14" t="s">
        <v>90</v>
      </c>
      <c r="AW299" s="14" t="s">
        <v>36</v>
      </c>
      <c r="AX299" s="14" t="s">
        <v>80</v>
      </c>
      <c r="AY299" s="224" t="s">
        <v>129</v>
      </c>
    </row>
    <row r="300" spans="1:65" s="13" customFormat="1" ht="11.25">
      <c r="B300" s="204"/>
      <c r="C300" s="205"/>
      <c r="D300" s="199" t="s">
        <v>140</v>
      </c>
      <c r="E300" s="206" t="s">
        <v>1</v>
      </c>
      <c r="F300" s="207" t="s">
        <v>972</v>
      </c>
      <c r="G300" s="205"/>
      <c r="H300" s="206" t="s">
        <v>1</v>
      </c>
      <c r="I300" s="208"/>
      <c r="J300" s="205"/>
      <c r="K300" s="205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140</v>
      </c>
      <c r="AU300" s="213" t="s">
        <v>90</v>
      </c>
      <c r="AV300" s="13" t="s">
        <v>88</v>
      </c>
      <c r="AW300" s="13" t="s">
        <v>36</v>
      </c>
      <c r="AX300" s="13" t="s">
        <v>80</v>
      </c>
      <c r="AY300" s="213" t="s">
        <v>129</v>
      </c>
    </row>
    <row r="301" spans="1:65" s="14" customFormat="1" ht="11.25">
      <c r="B301" s="214"/>
      <c r="C301" s="215"/>
      <c r="D301" s="199" t="s">
        <v>140</v>
      </c>
      <c r="E301" s="216" t="s">
        <v>1</v>
      </c>
      <c r="F301" s="217" t="s">
        <v>1042</v>
      </c>
      <c r="G301" s="215"/>
      <c r="H301" s="218">
        <v>537.6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140</v>
      </c>
      <c r="AU301" s="224" t="s">
        <v>90</v>
      </c>
      <c r="AV301" s="14" t="s">
        <v>90</v>
      </c>
      <c r="AW301" s="14" t="s">
        <v>36</v>
      </c>
      <c r="AX301" s="14" t="s">
        <v>80</v>
      </c>
      <c r="AY301" s="224" t="s">
        <v>129</v>
      </c>
    </row>
    <row r="302" spans="1:65" s="13" customFormat="1" ht="11.25">
      <c r="B302" s="204"/>
      <c r="C302" s="205"/>
      <c r="D302" s="199" t="s">
        <v>140</v>
      </c>
      <c r="E302" s="206" t="s">
        <v>1</v>
      </c>
      <c r="F302" s="207" t="s">
        <v>1015</v>
      </c>
      <c r="G302" s="205"/>
      <c r="H302" s="206" t="s">
        <v>1</v>
      </c>
      <c r="I302" s="208"/>
      <c r="J302" s="205"/>
      <c r="K302" s="205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140</v>
      </c>
      <c r="AU302" s="213" t="s">
        <v>90</v>
      </c>
      <c r="AV302" s="13" t="s">
        <v>88</v>
      </c>
      <c r="AW302" s="13" t="s">
        <v>36</v>
      </c>
      <c r="AX302" s="13" t="s">
        <v>80</v>
      </c>
      <c r="AY302" s="213" t="s">
        <v>129</v>
      </c>
    </row>
    <row r="303" spans="1:65" s="14" customFormat="1" ht="11.25">
      <c r="B303" s="214"/>
      <c r="C303" s="215"/>
      <c r="D303" s="199" t="s">
        <v>140</v>
      </c>
      <c r="E303" s="216" t="s">
        <v>1</v>
      </c>
      <c r="F303" s="217" t="s">
        <v>1043</v>
      </c>
      <c r="G303" s="215"/>
      <c r="H303" s="218">
        <v>31</v>
      </c>
      <c r="I303" s="219"/>
      <c r="J303" s="215"/>
      <c r="K303" s="215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140</v>
      </c>
      <c r="AU303" s="224" t="s">
        <v>90</v>
      </c>
      <c r="AV303" s="14" t="s">
        <v>90</v>
      </c>
      <c r="AW303" s="14" t="s">
        <v>36</v>
      </c>
      <c r="AX303" s="14" t="s">
        <v>80</v>
      </c>
      <c r="AY303" s="224" t="s">
        <v>129</v>
      </c>
    </row>
    <row r="304" spans="1:65" s="13" customFormat="1" ht="11.25">
      <c r="B304" s="204"/>
      <c r="C304" s="205"/>
      <c r="D304" s="199" t="s">
        <v>140</v>
      </c>
      <c r="E304" s="206" t="s">
        <v>1</v>
      </c>
      <c r="F304" s="207" t="s">
        <v>999</v>
      </c>
      <c r="G304" s="205"/>
      <c r="H304" s="206" t="s">
        <v>1</v>
      </c>
      <c r="I304" s="208"/>
      <c r="J304" s="205"/>
      <c r="K304" s="205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140</v>
      </c>
      <c r="AU304" s="213" t="s">
        <v>90</v>
      </c>
      <c r="AV304" s="13" t="s">
        <v>88</v>
      </c>
      <c r="AW304" s="13" t="s">
        <v>36</v>
      </c>
      <c r="AX304" s="13" t="s">
        <v>80</v>
      </c>
      <c r="AY304" s="213" t="s">
        <v>129</v>
      </c>
    </row>
    <row r="305" spans="1:65" s="14" customFormat="1" ht="11.25">
      <c r="B305" s="214"/>
      <c r="C305" s="215"/>
      <c r="D305" s="199" t="s">
        <v>140</v>
      </c>
      <c r="E305" s="216" t="s">
        <v>1</v>
      </c>
      <c r="F305" s="217" t="s">
        <v>1044</v>
      </c>
      <c r="G305" s="215"/>
      <c r="H305" s="218">
        <v>24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140</v>
      </c>
      <c r="AU305" s="224" t="s">
        <v>90</v>
      </c>
      <c r="AV305" s="14" t="s">
        <v>90</v>
      </c>
      <c r="AW305" s="14" t="s">
        <v>36</v>
      </c>
      <c r="AX305" s="14" t="s">
        <v>80</v>
      </c>
      <c r="AY305" s="224" t="s">
        <v>129</v>
      </c>
    </row>
    <row r="306" spans="1:65" s="13" customFormat="1" ht="11.25">
      <c r="B306" s="204"/>
      <c r="C306" s="205"/>
      <c r="D306" s="199" t="s">
        <v>140</v>
      </c>
      <c r="E306" s="206" t="s">
        <v>1</v>
      </c>
      <c r="F306" s="207" t="s">
        <v>978</v>
      </c>
      <c r="G306" s="205"/>
      <c r="H306" s="206" t="s">
        <v>1</v>
      </c>
      <c r="I306" s="208"/>
      <c r="J306" s="205"/>
      <c r="K306" s="205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140</v>
      </c>
      <c r="AU306" s="213" t="s">
        <v>90</v>
      </c>
      <c r="AV306" s="13" t="s">
        <v>88</v>
      </c>
      <c r="AW306" s="13" t="s">
        <v>36</v>
      </c>
      <c r="AX306" s="13" t="s">
        <v>80</v>
      </c>
      <c r="AY306" s="213" t="s">
        <v>129</v>
      </c>
    </row>
    <row r="307" spans="1:65" s="14" customFormat="1" ht="11.25">
      <c r="B307" s="214"/>
      <c r="C307" s="215"/>
      <c r="D307" s="199" t="s">
        <v>140</v>
      </c>
      <c r="E307" s="216" t="s">
        <v>1</v>
      </c>
      <c r="F307" s="217" t="s">
        <v>1045</v>
      </c>
      <c r="G307" s="215"/>
      <c r="H307" s="218">
        <v>327.60000000000002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140</v>
      </c>
      <c r="AU307" s="224" t="s">
        <v>90</v>
      </c>
      <c r="AV307" s="14" t="s">
        <v>90</v>
      </c>
      <c r="AW307" s="14" t="s">
        <v>36</v>
      </c>
      <c r="AX307" s="14" t="s">
        <v>80</v>
      </c>
      <c r="AY307" s="224" t="s">
        <v>129</v>
      </c>
    </row>
    <row r="308" spans="1:65" s="13" customFormat="1" ht="11.25">
      <c r="B308" s="204"/>
      <c r="C308" s="205"/>
      <c r="D308" s="199" t="s">
        <v>140</v>
      </c>
      <c r="E308" s="206" t="s">
        <v>1</v>
      </c>
      <c r="F308" s="207" t="s">
        <v>1002</v>
      </c>
      <c r="G308" s="205"/>
      <c r="H308" s="206" t="s">
        <v>1</v>
      </c>
      <c r="I308" s="208"/>
      <c r="J308" s="205"/>
      <c r="K308" s="205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140</v>
      </c>
      <c r="AU308" s="213" t="s">
        <v>90</v>
      </c>
      <c r="AV308" s="13" t="s">
        <v>88</v>
      </c>
      <c r="AW308" s="13" t="s">
        <v>36</v>
      </c>
      <c r="AX308" s="13" t="s">
        <v>80</v>
      </c>
      <c r="AY308" s="213" t="s">
        <v>129</v>
      </c>
    </row>
    <row r="309" spans="1:65" s="14" customFormat="1" ht="11.25">
      <c r="B309" s="214"/>
      <c r="C309" s="215"/>
      <c r="D309" s="199" t="s">
        <v>140</v>
      </c>
      <c r="E309" s="216" t="s">
        <v>1</v>
      </c>
      <c r="F309" s="217" t="s">
        <v>1046</v>
      </c>
      <c r="G309" s="215"/>
      <c r="H309" s="218">
        <v>120</v>
      </c>
      <c r="I309" s="219"/>
      <c r="J309" s="215"/>
      <c r="K309" s="215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140</v>
      </c>
      <c r="AU309" s="224" t="s">
        <v>90</v>
      </c>
      <c r="AV309" s="14" t="s">
        <v>90</v>
      </c>
      <c r="AW309" s="14" t="s">
        <v>36</v>
      </c>
      <c r="AX309" s="14" t="s">
        <v>80</v>
      </c>
      <c r="AY309" s="224" t="s">
        <v>129</v>
      </c>
    </row>
    <row r="310" spans="1:65" s="13" customFormat="1" ht="11.25">
      <c r="B310" s="204"/>
      <c r="C310" s="205"/>
      <c r="D310" s="199" t="s">
        <v>140</v>
      </c>
      <c r="E310" s="206" t="s">
        <v>1</v>
      </c>
      <c r="F310" s="207" t="s">
        <v>1035</v>
      </c>
      <c r="G310" s="205"/>
      <c r="H310" s="206" t="s">
        <v>1</v>
      </c>
      <c r="I310" s="208"/>
      <c r="J310" s="205"/>
      <c r="K310" s="205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140</v>
      </c>
      <c r="AU310" s="213" t="s">
        <v>90</v>
      </c>
      <c r="AV310" s="13" t="s">
        <v>88</v>
      </c>
      <c r="AW310" s="13" t="s">
        <v>36</v>
      </c>
      <c r="AX310" s="13" t="s">
        <v>80</v>
      </c>
      <c r="AY310" s="213" t="s">
        <v>129</v>
      </c>
    </row>
    <row r="311" spans="1:65" s="14" customFormat="1" ht="11.25">
      <c r="B311" s="214"/>
      <c r="C311" s="215"/>
      <c r="D311" s="199" t="s">
        <v>140</v>
      </c>
      <c r="E311" s="216" t="s">
        <v>1</v>
      </c>
      <c r="F311" s="217" t="s">
        <v>1047</v>
      </c>
      <c r="G311" s="215"/>
      <c r="H311" s="218">
        <v>15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140</v>
      </c>
      <c r="AU311" s="224" t="s">
        <v>90</v>
      </c>
      <c r="AV311" s="14" t="s">
        <v>90</v>
      </c>
      <c r="AW311" s="14" t="s">
        <v>36</v>
      </c>
      <c r="AX311" s="14" t="s">
        <v>80</v>
      </c>
      <c r="AY311" s="224" t="s">
        <v>129</v>
      </c>
    </row>
    <row r="312" spans="1:65" s="15" customFormat="1" ht="11.25">
      <c r="B312" s="225"/>
      <c r="C312" s="226"/>
      <c r="D312" s="199" t="s">
        <v>140</v>
      </c>
      <c r="E312" s="227" t="s">
        <v>1</v>
      </c>
      <c r="F312" s="228" t="s">
        <v>144</v>
      </c>
      <c r="G312" s="226"/>
      <c r="H312" s="229">
        <v>1887.2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140</v>
      </c>
      <c r="AU312" s="235" t="s">
        <v>90</v>
      </c>
      <c r="AV312" s="15" t="s">
        <v>136</v>
      </c>
      <c r="AW312" s="15" t="s">
        <v>36</v>
      </c>
      <c r="AX312" s="15" t="s">
        <v>88</v>
      </c>
      <c r="AY312" s="235" t="s">
        <v>129</v>
      </c>
    </row>
    <row r="313" spans="1:65" s="2" customFormat="1" ht="33" customHeight="1">
      <c r="A313" s="34"/>
      <c r="B313" s="35"/>
      <c r="C313" s="186" t="s">
        <v>256</v>
      </c>
      <c r="D313" s="186" t="s">
        <v>131</v>
      </c>
      <c r="E313" s="187" t="s">
        <v>300</v>
      </c>
      <c r="F313" s="188" t="s">
        <v>301</v>
      </c>
      <c r="G313" s="189" t="s">
        <v>271</v>
      </c>
      <c r="H313" s="190">
        <v>1042.18</v>
      </c>
      <c r="I313" s="191"/>
      <c r="J313" s="192">
        <f>ROUND(I313*H313,2)</f>
        <v>0</v>
      </c>
      <c r="K313" s="188" t="s">
        <v>135</v>
      </c>
      <c r="L313" s="39"/>
      <c r="M313" s="193" t="s">
        <v>1</v>
      </c>
      <c r="N313" s="194" t="s">
        <v>45</v>
      </c>
      <c r="O313" s="71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7" t="s">
        <v>136</v>
      </c>
      <c r="AT313" s="197" t="s">
        <v>131</v>
      </c>
      <c r="AU313" s="197" t="s">
        <v>90</v>
      </c>
      <c r="AY313" s="17" t="s">
        <v>129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7" t="s">
        <v>88</v>
      </c>
      <c r="BK313" s="198">
        <f>ROUND(I313*H313,2)</f>
        <v>0</v>
      </c>
      <c r="BL313" s="17" t="s">
        <v>136</v>
      </c>
      <c r="BM313" s="197" t="s">
        <v>1052</v>
      </c>
    </row>
    <row r="314" spans="1:65" s="2" customFormat="1" ht="39">
      <c r="A314" s="34"/>
      <c r="B314" s="35"/>
      <c r="C314" s="36"/>
      <c r="D314" s="199" t="s">
        <v>138</v>
      </c>
      <c r="E314" s="36"/>
      <c r="F314" s="200" t="s">
        <v>303</v>
      </c>
      <c r="G314" s="36"/>
      <c r="H314" s="36"/>
      <c r="I314" s="201"/>
      <c r="J314" s="36"/>
      <c r="K314" s="36"/>
      <c r="L314" s="39"/>
      <c r="M314" s="202"/>
      <c r="N314" s="203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138</v>
      </c>
      <c r="AU314" s="17" t="s">
        <v>90</v>
      </c>
    </row>
    <row r="315" spans="1:65" s="13" customFormat="1" ht="11.25">
      <c r="B315" s="204"/>
      <c r="C315" s="205"/>
      <c r="D315" s="199" t="s">
        <v>140</v>
      </c>
      <c r="E315" s="206" t="s">
        <v>1</v>
      </c>
      <c r="F315" s="207" t="s">
        <v>1028</v>
      </c>
      <c r="G315" s="205"/>
      <c r="H315" s="206" t="s">
        <v>1</v>
      </c>
      <c r="I315" s="208"/>
      <c r="J315" s="205"/>
      <c r="K315" s="205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140</v>
      </c>
      <c r="AU315" s="213" t="s">
        <v>90</v>
      </c>
      <c r="AV315" s="13" t="s">
        <v>88</v>
      </c>
      <c r="AW315" s="13" t="s">
        <v>36</v>
      </c>
      <c r="AX315" s="13" t="s">
        <v>80</v>
      </c>
      <c r="AY315" s="213" t="s">
        <v>129</v>
      </c>
    </row>
    <row r="316" spans="1:65" s="13" customFormat="1" ht="11.25">
      <c r="B316" s="204"/>
      <c r="C316" s="205"/>
      <c r="D316" s="199" t="s">
        <v>140</v>
      </c>
      <c r="E316" s="206" t="s">
        <v>1</v>
      </c>
      <c r="F316" s="207" t="s">
        <v>970</v>
      </c>
      <c r="G316" s="205"/>
      <c r="H316" s="206" t="s">
        <v>1</v>
      </c>
      <c r="I316" s="208"/>
      <c r="J316" s="205"/>
      <c r="K316" s="205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140</v>
      </c>
      <c r="AU316" s="213" t="s">
        <v>90</v>
      </c>
      <c r="AV316" s="13" t="s">
        <v>88</v>
      </c>
      <c r="AW316" s="13" t="s">
        <v>36</v>
      </c>
      <c r="AX316" s="13" t="s">
        <v>80</v>
      </c>
      <c r="AY316" s="213" t="s">
        <v>129</v>
      </c>
    </row>
    <row r="317" spans="1:65" s="14" customFormat="1" ht="11.25">
      <c r="B317" s="214"/>
      <c r="C317" s="215"/>
      <c r="D317" s="199" t="s">
        <v>140</v>
      </c>
      <c r="E317" s="216" t="s">
        <v>1</v>
      </c>
      <c r="F317" s="217" t="s">
        <v>1029</v>
      </c>
      <c r="G317" s="215"/>
      <c r="H317" s="218">
        <v>457.6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140</v>
      </c>
      <c r="AU317" s="224" t="s">
        <v>90</v>
      </c>
      <c r="AV317" s="14" t="s">
        <v>90</v>
      </c>
      <c r="AW317" s="14" t="s">
        <v>36</v>
      </c>
      <c r="AX317" s="14" t="s">
        <v>80</v>
      </c>
      <c r="AY317" s="224" t="s">
        <v>129</v>
      </c>
    </row>
    <row r="318" spans="1:65" s="13" customFormat="1" ht="11.25">
      <c r="B318" s="204"/>
      <c r="C318" s="205"/>
      <c r="D318" s="199" t="s">
        <v>140</v>
      </c>
      <c r="E318" s="206" t="s">
        <v>1</v>
      </c>
      <c r="F318" s="207" t="s">
        <v>972</v>
      </c>
      <c r="G318" s="205"/>
      <c r="H318" s="206" t="s">
        <v>1</v>
      </c>
      <c r="I318" s="208"/>
      <c r="J318" s="205"/>
      <c r="K318" s="205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140</v>
      </c>
      <c r="AU318" s="213" t="s">
        <v>90</v>
      </c>
      <c r="AV318" s="13" t="s">
        <v>88</v>
      </c>
      <c r="AW318" s="13" t="s">
        <v>36</v>
      </c>
      <c r="AX318" s="13" t="s">
        <v>80</v>
      </c>
      <c r="AY318" s="213" t="s">
        <v>129</v>
      </c>
    </row>
    <row r="319" spans="1:65" s="14" customFormat="1" ht="11.25">
      <c r="B319" s="214"/>
      <c r="C319" s="215"/>
      <c r="D319" s="199" t="s">
        <v>140</v>
      </c>
      <c r="E319" s="216" t="s">
        <v>1</v>
      </c>
      <c r="F319" s="217" t="s">
        <v>1030</v>
      </c>
      <c r="G319" s="215"/>
      <c r="H319" s="218">
        <v>295.68</v>
      </c>
      <c r="I319" s="219"/>
      <c r="J319" s="215"/>
      <c r="K319" s="215"/>
      <c r="L319" s="220"/>
      <c r="M319" s="221"/>
      <c r="N319" s="222"/>
      <c r="O319" s="222"/>
      <c r="P319" s="222"/>
      <c r="Q319" s="222"/>
      <c r="R319" s="222"/>
      <c r="S319" s="222"/>
      <c r="T319" s="223"/>
      <c r="AT319" s="224" t="s">
        <v>140</v>
      </c>
      <c r="AU319" s="224" t="s">
        <v>90</v>
      </c>
      <c r="AV319" s="14" t="s">
        <v>90</v>
      </c>
      <c r="AW319" s="14" t="s">
        <v>36</v>
      </c>
      <c r="AX319" s="14" t="s">
        <v>80</v>
      </c>
      <c r="AY319" s="224" t="s">
        <v>129</v>
      </c>
    </row>
    <row r="320" spans="1:65" s="13" customFormat="1" ht="11.25">
      <c r="B320" s="204"/>
      <c r="C320" s="205"/>
      <c r="D320" s="199" t="s">
        <v>140</v>
      </c>
      <c r="E320" s="206" t="s">
        <v>1</v>
      </c>
      <c r="F320" s="207" t="s">
        <v>1015</v>
      </c>
      <c r="G320" s="205"/>
      <c r="H320" s="206" t="s">
        <v>1</v>
      </c>
      <c r="I320" s="208"/>
      <c r="J320" s="205"/>
      <c r="K320" s="205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140</v>
      </c>
      <c r="AU320" s="213" t="s">
        <v>90</v>
      </c>
      <c r="AV320" s="13" t="s">
        <v>88</v>
      </c>
      <c r="AW320" s="13" t="s">
        <v>36</v>
      </c>
      <c r="AX320" s="13" t="s">
        <v>80</v>
      </c>
      <c r="AY320" s="213" t="s">
        <v>129</v>
      </c>
    </row>
    <row r="321" spans="1:65" s="14" customFormat="1" ht="11.25">
      <c r="B321" s="214"/>
      <c r="C321" s="215"/>
      <c r="D321" s="199" t="s">
        <v>140</v>
      </c>
      <c r="E321" s="216" t="s">
        <v>1</v>
      </c>
      <c r="F321" s="217" t="s">
        <v>1031</v>
      </c>
      <c r="G321" s="215"/>
      <c r="H321" s="218">
        <v>17.670000000000002</v>
      </c>
      <c r="I321" s="219"/>
      <c r="J321" s="215"/>
      <c r="K321" s="215"/>
      <c r="L321" s="220"/>
      <c r="M321" s="221"/>
      <c r="N321" s="222"/>
      <c r="O321" s="222"/>
      <c r="P321" s="222"/>
      <c r="Q321" s="222"/>
      <c r="R321" s="222"/>
      <c r="S321" s="222"/>
      <c r="T321" s="223"/>
      <c r="AT321" s="224" t="s">
        <v>140</v>
      </c>
      <c r="AU321" s="224" t="s">
        <v>90</v>
      </c>
      <c r="AV321" s="14" t="s">
        <v>90</v>
      </c>
      <c r="AW321" s="14" t="s">
        <v>36</v>
      </c>
      <c r="AX321" s="14" t="s">
        <v>80</v>
      </c>
      <c r="AY321" s="224" t="s">
        <v>129</v>
      </c>
    </row>
    <row r="322" spans="1:65" s="13" customFormat="1" ht="11.25">
      <c r="B322" s="204"/>
      <c r="C322" s="205"/>
      <c r="D322" s="199" t="s">
        <v>140</v>
      </c>
      <c r="E322" s="206" t="s">
        <v>1</v>
      </c>
      <c r="F322" s="207" t="s">
        <v>999</v>
      </c>
      <c r="G322" s="205"/>
      <c r="H322" s="206" t="s">
        <v>1</v>
      </c>
      <c r="I322" s="208"/>
      <c r="J322" s="205"/>
      <c r="K322" s="205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140</v>
      </c>
      <c r="AU322" s="213" t="s">
        <v>90</v>
      </c>
      <c r="AV322" s="13" t="s">
        <v>88</v>
      </c>
      <c r="AW322" s="13" t="s">
        <v>36</v>
      </c>
      <c r="AX322" s="13" t="s">
        <v>80</v>
      </c>
      <c r="AY322" s="213" t="s">
        <v>129</v>
      </c>
    </row>
    <row r="323" spans="1:65" s="14" customFormat="1" ht="11.25">
      <c r="B323" s="214"/>
      <c r="C323" s="215"/>
      <c r="D323" s="199" t="s">
        <v>140</v>
      </c>
      <c r="E323" s="216" t="s">
        <v>1</v>
      </c>
      <c r="F323" s="217" t="s">
        <v>1032</v>
      </c>
      <c r="G323" s="215"/>
      <c r="H323" s="218">
        <v>16.8</v>
      </c>
      <c r="I323" s="219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140</v>
      </c>
      <c r="AU323" s="224" t="s">
        <v>90</v>
      </c>
      <c r="AV323" s="14" t="s">
        <v>90</v>
      </c>
      <c r="AW323" s="14" t="s">
        <v>36</v>
      </c>
      <c r="AX323" s="14" t="s">
        <v>80</v>
      </c>
      <c r="AY323" s="224" t="s">
        <v>129</v>
      </c>
    </row>
    <row r="324" spans="1:65" s="13" customFormat="1" ht="11.25">
      <c r="B324" s="204"/>
      <c r="C324" s="205"/>
      <c r="D324" s="199" t="s">
        <v>140</v>
      </c>
      <c r="E324" s="206" t="s">
        <v>1</v>
      </c>
      <c r="F324" s="207" t="s">
        <v>978</v>
      </c>
      <c r="G324" s="205"/>
      <c r="H324" s="206" t="s">
        <v>1</v>
      </c>
      <c r="I324" s="208"/>
      <c r="J324" s="205"/>
      <c r="K324" s="205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140</v>
      </c>
      <c r="AU324" s="213" t="s">
        <v>90</v>
      </c>
      <c r="AV324" s="13" t="s">
        <v>88</v>
      </c>
      <c r="AW324" s="13" t="s">
        <v>36</v>
      </c>
      <c r="AX324" s="13" t="s">
        <v>80</v>
      </c>
      <c r="AY324" s="213" t="s">
        <v>129</v>
      </c>
    </row>
    <row r="325" spans="1:65" s="14" customFormat="1" ht="11.25">
      <c r="B325" s="214"/>
      <c r="C325" s="215"/>
      <c r="D325" s="199" t="s">
        <v>140</v>
      </c>
      <c r="E325" s="216" t="s">
        <v>1</v>
      </c>
      <c r="F325" s="217" t="s">
        <v>1033</v>
      </c>
      <c r="G325" s="215"/>
      <c r="H325" s="218">
        <v>180.18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140</v>
      </c>
      <c r="AU325" s="224" t="s">
        <v>90</v>
      </c>
      <c r="AV325" s="14" t="s">
        <v>90</v>
      </c>
      <c r="AW325" s="14" t="s">
        <v>36</v>
      </c>
      <c r="AX325" s="14" t="s">
        <v>80</v>
      </c>
      <c r="AY325" s="224" t="s">
        <v>129</v>
      </c>
    </row>
    <row r="326" spans="1:65" s="13" customFormat="1" ht="11.25">
      <c r="B326" s="204"/>
      <c r="C326" s="205"/>
      <c r="D326" s="199" t="s">
        <v>140</v>
      </c>
      <c r="E326" s="206" t="s">
        <v>1</v>
      </c>
      <c r="F326" s="207" t="s">
        <v>1002</v>
      </c>
      <c r="G326" s="205"/>
      <c r="H326" s="206" t="s">
        <v>1</v>
      </c>
      <c r="I326" s="208"/>
      <c r="J326" s="205"/>
      <c r="K326" s="205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140</v>
      </c>
      <c r="AU326" s="213" t="s">
        <v>90</v>
      </c>
      <c r="AV326" s="13" t="s">
        <v>88</v>
      </c>
      <c r="AW326" s="13" t="s">
        <v>36</v>
      </c>
      <c r="AX326" s="13" t="s">
        <v>80</v>
      </c>
      <c r="AY326" s="213" t="s">
        <v>129</v>
      </c>
    </row>
    <row r="327" spans="1:65" s="14" customFormat="1" ht="11.25">
      <c r="B327" s="214"/>
      <c r="C327" s="215"/>
      <c r="D327" s="199" t="s">
        <v>140</v>
      </c>
      <c r="E327" s="216" t="s">
        <v>1</v>
      </c>
      <c r="F327" s="217" t="s">
        <v>1034</v>
      </c>
      <c r="G327" s="215"/>
      <c r="H327" s="218">
        <v>66</v>
      </c>
      <c r="I327" s="219"/>
      <c r="J327" s="215"/>
      <c r="K327" s="215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140</v>
      </c>
      <c r="AU327" s="224" t="s">
        <v>90</v>
      </c>
      <c r="AV327" s="14" t="s">
        <v>90</v>
      </c>
      <c r="AW327" s="14" t="s">
        <v>36</v>
      </c>
      <c r="AX327" s="14" t="s">
        <v>80</v>
      </c>
      <c r="AY327" s="224" t="s">
        <v>129</v>
      </c>
    </row>
    <row r="328" spans="1:65" s="13" customFormat="1" ht="11.25">
      <c r="B328" s="204"/>
      <c r="C328" s="205"/>
      <c r="D328" s="199" t="s">
        <v>140</v>
      </c>
      <c r="E328" s="206" t="s">
        <v>1</v>
      </c>
      <c r="F328" s="207" t="s">
        <v>1035</v>
      </c>
      <c r="G328" s="205"/>
      <c r="H328" s="206" t="s">
        <v>1</v>
      </c>
      <c r="I328" s="208"/>
      <c r="J328" s="205"/>
      <c r="K328" s="205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140</v>
      </c>
      <c r="AU328" s="213" t="s">
        <v>90</v>
      </c>
      <c r="AV328" s="13" t="s">
        <v>88</v>
      </c>
      <c r="AW328" s="13" t="s">
        <v>36</v>
      </c>
      <c r="AX328" s="13" t="s">
        <v>80</v>
      </c>
      <c r="AY328" s="213" t="s">
        <v>129</v>
      </c>
    </row>
    <row r="329" spans="1:65" s="14" customFormat="1" ht="11.25">
      <c r="B329" s="214"/>
      <c r="C329" s="215"/>
      <c r="D329" s="199" t="s">
        <v>140</v>
      </c>
      <c r="E329" s="216" t="s">
        <v>1</v>
      </c>
      <c r="F329" s="217" t="s">
        <v>1036</v>
      </c>
      <c r="G329" s="215"/>
      <c r="H329" s="218">
        <v>8.25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140</v>
      </c>
      <c r="AU329" s="224" t="s">
        <v>90</v>
      </c>
      <c r="AV329" s="14" t="s">
        <v>90</v>
      </c>
      <c r="AW329" s="14" t="s">
        <v>36</v>
      </c>
      <c r="AX329" s="14" t="s">
        <v>80</v>
      </c>
      <c r="AY329" s="224" t="s">
        <v>129</v>
      </c>
    </row>
    <row r="330" spans="1:65" s="15" customFormat="1" ht="11.25">
      <c r="B330" s="225"/>
      <c r="C330" s="226"/>
      <c r="D330" s="199" t="s">
        <v>140</v>
      </c>
      <c r="E330" s="227" t="s">
        <v>1</v>
      </c>
      <c r="F330" s="228" t="s">
        <v>144</v>
      </c>
      <c r="G330" s="226"/>
      <c r="H330" s="229">
        <v>1042.18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AT330" s="235" t="s">
        <v>140</v>
      </c>
      <c r="AU330" s="235" t="s">
        <v>90</v>
      </c>
      <c r="AV330" s="15" t="s">
        <v>136</v>
      </c>
      <c r="AW330" s="15" t="s">
        <v>36</v>
      </c>
      <c r="AX330" s="15" t="s">
        <v>88</v>
      </c>
      <c r="AY330" s="235" t="s">
        <v>129</v>
      </c>
    </row>
    <row r="331" spans="1:65" s="2" customFormat="1" ht="36">
      <c r="A331" s="34"/>
      <c r="B331" s="35"/>
      <c r="C331" s="186" t="s">
        <v>264</v>
      </c>
      <c r="D331" s="186" t="s">
        <v>131</v>
      </c>
      <c r="E331" s="187" t="s">
        <v>305</v>
      </c>
      <c r="F331" s="188" t="s">
        <v>306</v>
      </c>
      <c r="G331" s="189" t="s">
        <v>271</v>
      </c>
      <c r="H331" s="190">
        <v>15632.7</v>
      </c>
      <c r="I331" s="191"/>
      <c r="J331" s="192">
        <f>ROUND(I331*H331,2)</f>
        <v>0</v>
      </c>
      <c r="K331" s="188" t="s">
        <v>135</v>
      </c>
      <c r="L331" s="39"/>
      <c r="M331" s="193" t="s">
        <v>1</v>
      </c>
      <c r="N331" s="194" t="s">
        <v>45</v>
      </c>
      <c r="O331" s="71"/>
      <c r="P331" s="195">
        <f>O331*H331</f>
        <v>0</v>
      </c>
      <c r="Q331" s="195">
        <v>0</v>
      </c>
      <c r="R331" s="195">
        <f>Q331*H331</f>
        <v>0</v>
      </c>
      <c r="S331" s="195">
        <v>0</v>
      </c>
      <c r="T331" s="19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7" t="s">
        <v>136</v>
      </c>
      <c r="AT331" s="197" t="s">
        <v>131</v>
      </c>
      <c r="AU331" s="197" t="s">
        <v>90</v>
      </c>
      <c r="AY331" s="17" t="s">
        <v>129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7" t="s">
        <v>88</v>
      </c>
      <c r="BK331" s="198">
        <f>ROUND(I331*H331,2)</f>
        <v>0</v>
      </c>
      <c r="BL331" s="17" t="s">
        <v>136</v>
      </c>
      <c r="BM331" s="197" t="s">
        <v>1053</v>
      </c>
    </row>
    <row r="332" spans="1:65" s="2" customFormat="1" ht="48.75">
      <c r="A332" s="34"/>
      <c r="B332" s="35"/>
      <c r="C332" s="36"/>
      <c r="D332" s="199" t="s">
        <v>138</v>
      </c>
      <c r="E332" s="36"/>
      <c r="F332" s="200" t="s">
        <v>308</v>
      </c>
      <c r="G332" s="36"/>
      <c r="H332" s="36"/>
      <c r="I332" s="201"/>
      <c r="J332" s="36"/>
      <c r="K332" s="36"/>
      <c r="L332" s="39"/>
      <c r="M332" s="202"/>
      <c r="N332" s="203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138</v>
      </c>
      <c r="AU332" s="17" t="s">
        <v>90</v>
      </c>
    </row>
    <row r="333" spans="1:65" s="14" customFormat="1" ht="11.25">
      <c r="B333" s="214"/>
      <c r="C333" s="215"/>
      <c r="D333" s="199" t="s">
        <v>140</v>
      </c>
      <c r="E333" s="215"/>
      <c r="F333" s="217" t="s">
        <v>1054</v>
      </c>
      <c r="G333" s="215"/>
      <c r="H333" s="218">
        <v>15632.7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140</v>
      </c>
      <c r="AU333" s="224" t="s">
        <v>90</v>
      </c>
      <c r="AV333" s="14" t="s">
        <v>90</v>
      </c>
      <c r="AW333" s="14" t="s">
        <v>4</v>
      </c>
      <c r="AX333" s="14" t="s">
        <v>88</v>
      </c>
      <c r="AY333" s="224" t="s">
        <v>129</v>
      </c>
    </row>
    <row r="334" spans="1:65" s="2" customFormat="1" ht="24">
      <c r="A334" s="34"/>
      <c r="B334" s="35"/>
      <c r="C334" s="186" t="s">
        <v>220</v>
      </c>
      <c r="D334" s="186" t="s">
        <v>131</v>
      </c>
      <c r="E334" s="187" t="s">
        <v>311</v>
      </c>
      <c r="F334" s="188" t="s">
        <v>312</v>
      </c>
      <c r="G334" s="189" t="s">
        <v>313</v>
      </c>
      <c r="H334" s="190">
        <v>2084.36</v>
      </c>
      <c r="I334" s="191"/>
      <c r="J334" s="192">
        <f>ROUND(I334*H334,2)</f>
        <v>0</v>
      </c>
      <c r="K334" s="188" t="s">
        <v>135</v>
      </c>
      <c r="L334" s="39"/>
      <c r="M334" s="193" t="s">
        <v>1</v>
      </c>
      <c r="N334" s="194" t="s">
        <v>45</v>
      </c>
      <c r="O334" s="71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7" t="s">
        <v>136</v>
      </c>
      <c r="AT334" s="197" t="s">
        <v>131</v>
      </c>
      <c r="AU334" s="197" t="s">
        <v>90</v>
      </c>
      <c r="AY334" s="17" t="s">
        <v>129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7" t="s">
        <v>88</v>
      </c>
      <c r="BK334" s="198">
        <f>ROUND(I334*H334,2)</f>
        <v>0</v>
      </c>
      <c r="BL334" s="17" t="s">
        <v>136</v>
      </c>
      <c r="BM334" s="197" t="s">
        <v>1055</v>
      </c>
    </row>
    <row r="335" spans="1:65" s="2" customFormat="1" ht="29.25">
      <c r="A335" s="34"/>
      <c r="B335" s="35"/>
      <c r="C335" s="36"/>
      <c r="D335" s="199" t="s">
        <v>138</v>
      </c>
      <c r="E335" s="36"/>
      <c r="F335" s="200" t="s">
        <v>315</v>
      </c>
      <c r="G335" s="36"/>
      <c r="H335" s="36"/>
      <c r="I335" s="201"/>
      <c r="J335" s="36"/>
      <c r="K335" s="36"/>
      <c r="L335" s="39"/>
      <c r="M335" s="202"/>
      <c r="N335" s="203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138</v>
      </c>
      <c r="AU335" s="17" t="s">
        <v>90</v>
      </c>
    </row>
    <row r="336" spans="1:65" s="14" customFormat="1" ht="11.25">
      <c r="B336" s="214"/>
      <c r="C336" s="215"/>
      <c r="D336" s="199" t="s">
        <v>140</v>
      </c>
      <c r="E336" s="215"/>
      <c r="F336" s="217" t="s">
        <v>1056</v>
      </c>
      <c r="G336" s="215"/>
      <c r="H336" s="218">
        <v>2084.36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140</v>
      </c>
      <c r="AU336" s="224" t="s">
        <v>90</v>
      </c>
      <c r="AV336" s="14" t="s">
        <v>90</v>
      </c>
      <c r="AW336" s="14" t="s">
        <v>4</v>
      </c>
      <c r="AX336" s="14" t="s">
        <v>88</v>
      </c>
      <c r="AY336" s="224" t="s">
        <v>129</v>
      </c>
    </row>
    <row r="337" spans="1:65" s="2" customFormat="1" ht="16.5" customHeight="1">
      <c r="A337" s="34"/>
      <c r="B337" s="35"/>
      <c r="C337" s="186" t="s">
        <v>7</v>
      </c>
      <c r="D337" s="186" t="s">
        <v>131</v>
      </c>
      <c r="E337" s="187" t="s">
        <v>318</v>
      </c>
      <c r="F337" s="188" t="s">
        <v>319</v>
      </c>
      <c r="G337" s="189" t="s">
        <v>271</v>
      </c>
      <c r="H337" s="190">
        <v>1042.18</v>
      </c>
      <c r="I337" s="191"/>
      <c r="J337" s="192">
        <f>ROUND(I337*H337,2)</f>
        <v>0</v>
      </c>
      <c r="K337" s="188" t="s">
        <v>135</v>
      </c>
      <c r="L337" s="39"/>
      <c r="M337" s="193" t="s">
        <v>1</v>
      </c>
      <c r="N337" s="194" t="s">
        <v>45</v>
      </c>
      <c r="O337" s="71"/>
      <c r="P337" s="195">
        <f>O337*H337</f>
        <v>0</v>
      </c>
      <c r="Q337" s="195">
        <v>0</v>
      </c>
      <c r="R337" s="195">
        <f>Q337*H337</f>
        <v>0</v>
      </c>
      <c r="S337" s="195">
        <v>0</v>
      </c>
      <c r="T337" s="19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136</v>
      </c>
      <c r="AT337" s="197" t="s">
        <v>131</v>
      </c>
      <c r="AU337" s="197" t="s">
        <v>90</v>
      </c>
      <c r="AY337" s="17" t="s">
        <v>129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7" t="s">
        <v>88</v>
      </c>
      <c r="BK337" s="198">
        <f>ROUND(I337*H337,2)</f>
        <v>0</v>
      </c>
      <c r="BL337" s="17" t="s">
        <v>136</v>
      </c>
      <c r="BM337" s="197" t="s">
        <v>1057</v>
      </c>
    </row>
    <row r="338" spans="1:65" s="2" customFormat="1" ht="19.5">
      <c r="A338" s="34"/>
      <c r="B338" s="35"/>
      <c r="C338" s="36"/>
      <c r="D338" s="199" t="s">
        <v>138</v>
      </c>
      <c r="E338" s="36"/>
      <c r="F338" s="200" t="s">
        <v>321</v>
      </c>
      <c r="G338" s="36"/>
      <c r="H338" s="36"/>
      <c r="I338" s="201"/>
      <c r="J338" s="36"/>
      <c r="K338" s="36"/>
      <c r="L338" s="39"/>
      <c r="M338" s="202"/>
      <c r="N338" s="203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138</v>
      </c>
      <c r="AU338" s="17" t="s">
        <v>90</v>
      </c>
    </row>
    <row r="339" spans="1:65" s="2" customFormat="1" ht="24">
      <c r="A339" s="34"/>
      <c r="B339" s="35"/>
      <c r="C339" s="186" t="s">
        <v>285</v>
      </c>
      <c r="D339" s="186" t="s">
        <v>131</v>
      </c>
      <c r="E339" s="187" t="s">
        <v>323</v>
      </c>
      <c r="F339" s="188" t="s">
        <v>324</v>
      </c>
      <c r="G339" s="189" t="s">
        <v>271</v>
      </c>
      <c r="H339" s="190">
        <v>835.55</v>
      </c>
      <c r="I339" s="191"/>
      <c r="J339" s="192">
        <f>ROUND(I339*H339,2)</f>
        <v>0</v>
      </c>
      <c r="K339" s="188" t="s">
        <v>135</v>
      </c>
      <c r="L339" s="39"/>
      <c r="M339" s="193" t="s">
        <v>1</v>
      </c>
      <c r="N339" s="194" t="s">
        <v>45</v>
      </c>
      <c r="O339" s="71"/>
      <c r="P339" s="195">
        <f>O339*H339</f>
        <v>0</v>
      </c>
      <c r="Q339" s="195">
        <v>0</v>
      </c>
      <c r="R339" s="195">
        <f>Q339*H339</f>
        <v>0</v>
      </c>
      <c r="S339" s="195">
        <v>0</v>
      </c>
      <c r="T339" s="196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7" t="s">
        <v>136</v>
      </c>
      <c r="AT339" s="197" t="s">
        <v>131</v>
      </c>
      <c r="AU339" s="197" t="s">
        <v>90</v>
      </c>
      <c r="AY339" s="17" t="s">
        <v>129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7" t="s">
        <v>88</v>
      </c>
      <c r="BK339" s="198">
        <f>ROUND(I339*H339,2)</f>
        <v>0</v>
      </c>
      <c r="BL339" s="17" t="s">
        <v>136</v>
      </c>
      <c r="BM339" s="197" t="s">
        <v>1058</v>
      </c>
    </row>
    <row r="340" spans="1:65" s="2" customFormat="1" ht="29.25">
      <c r="A340" s="34"/>
      <c r="B340" s="35"/>
      <c r="C340" s="36"/>
      <c r="D340" s="199" t="s">
        <v>138</v>
      </c>
      <c r="E340" s="36"/>
      <c r="F340" s="200" t="s">
        <v>1059</v>
      </c>
      <c r="G340" s="36"/>
      <c r="H340" s="36"/>
      <c r="I340" s="201"/>
      <c r="J340" s="36"/>
      <c r="K340" s="36"/>
      <c r="L340" s="39"/>
      <c r="M340" s="202"/>
      <c r="N340" s="203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138</v>
      </c>
      <c r="AU340" s="17" t="s">
        <v>90</v>
      </c>
    </row>
    <row r="341" spans="1:65" s="13" customFormat="1" ht="11.25">
      <c r="B341" s="204"/>
      <c r="C341" s="205"/>
      <c r="D341" s="199" t="s">
        <v>140</v>
      </c>
      <c r="E341" s="206" t="s">
        <v>1</v>
      </c>
      <c r="F341" s="207" t="s">
        <v>1028</v>
      </c>
      <c r="G341" s="205"/>
      <c r="H341" s="206" t="s">
        <v>1</v>
      </c>
      <c r="I341" s="208"/>
      <c r="J341" s="205"/>
      <c r="K341" s="205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140</v>
      </c>
      <c r="AU341" s="213" t="s">
        <v>90</v>
      </c>
      <c r="AV341" s="13" t="s">
        <v>88</v>
      </c>
      <c r="AW341" s="13" t="s">
        <v>36</v>
      </c>
      <c r="AX341" s="13" t="s">
        <v>80</v>
      </c>
      <c r="AY341" s="213" t="s">
        <v>129</v>
      </c>
    </row>
    <row r="342" spans="1:65" s="13" customFormat="1" ht="11.25">
      <c r="B342" s="204"/>
      <c r="C342" s="205"/>
      <c r="D342" s="199" t="s">
        <v>140</v>
      </c>
      <c r="E342" s="206" t="s">
        <v>1</v>
      </c>
      <c r="F342" s="207" t="s">
        <v>970</v>
      </c>
      <c r="G342" s="205"/>
      <c r="H342" s="206" t="s">
        <v>1</v>
      </c>
      <c r="I342" s="208"/>
      <c r="J342" s="205"/>
      <c r="K342" s="205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140</v>
      </c>
      <c r="AU342" s="213" t="s">
        <v>90</v>
      </c>
      <c r="AV342" s="13" t="s">
        <v>88</v>
      </c>
      <c r="AW342" s="13" t="s">
        <v>36</v>
      </c>
      <c r="AX342" s="13" t="s">
        <v>80</v>
      </c>
      <c r="AY342" s="213" t="s">
        <v>129</v>
      </c>
    </row>
    <row r="343" spans="1:65" s="14" customFormat="1" ht="11.25">
      <c r="B343" s="214"/>
      <c r="C343" s="215"/>
      <c r="D343" s="199" t="s">
        <v>140</v>
      </c>
      <c r="E343" s="216" t="s">
        <v>1</v>
      </c>
      <c r="F343" s="217" t="s">
        <v>1060</v>
      </c>
      <c r="G343" s="215"/>
      <c r="H343" s="218">
        <v>369.6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140</v>
      </c>
      <c r="AU343" s="224" t="s">
        <v>90</v>
      </c>
      <c r="AV343" s="14" t="s">
        <v>90</v>
      </c>
      <c r="AW343" s="14" t="s">
        <v>36</v>
      </c>
      <c r="AX343" s="14" t="s">
        <v>80</v>
      </c>
      <c r="AY343" s="224" t="s">
        <v>129</v>
      </c>
    </row>
    <row r="344" spans="1:65" s="13" customFormat="1" ht="11.25">
      <c r="B344" s="204"/>
      <c r="C344" s="205"/>
      <c r="D344" s="199" t="s">
        <v>140</v>
      </c>
      <c r="E344" s="206" t="s">
        <v>1</v>
      </c>
      <c r="F344" s="207" t="s">
        <v>972</v>
      </c>
      <c r="G344" s="205"/>
      <c r="H344" s="206" t="s">
        <v>1</v>
      </c>
      <c r="I344" s="208"/>
      <c r="J344" s="205"/>
      <c r="K344" s="205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140</v>
      </c>
      <c r="AU344" s="213" t="s">
        <v>90</v>
      </c>
      <c r="AV344" s="13" t="s">
        <v>88</v>
      </c>
      <c r="AW344" s="13" t="s">
        <v>36</v>
      </c>
      <c r="AX344" s="13" t="s">
        <v>80</v>
      </c>
      <c r="AY344" s="213" t="s">
        <v>129</v>
      </c>
    </row>
    <row r="345" spans="1:65" s="14" customFormat="1" ht="11.25">
      <c r="B345" s="214"/>
      <c r="C345" s="215"/>
      <c r="D345" s="199" t="s">
        <v>140</v>
      </c>
      <c r="E345" s="216" t="s">
        <v>1</v>
      </c>
      <c r="F345" s="217" t="s">
        <v>1061</v>
      </c>
      <c r="G345" s="215"/>
      <c r="H345" s="218">
        <v>225.28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140</v>
      </c>
      <c r="AU345" s="224" t="s">
        <v>90</v>
      </c>
      <c r="AV345" s="14" t="s">
        <v>90</v>
      </c>
      <c r="AW345" s="14" t="s">
        <v>36</v>
      </c>
      <c r="AX345" s="14" t="s">
        <v>80</v>
      </c>
      <c r="AY345" s="224" t="s">
        <v>129</v>
      </c>
    </row>
    <row r="346" spans="1:65" s="13" customFormat="1" ht="11.25">
      <c r="B346" s="204"/>
      <c r="C346" s="205"/>
      <c r="D346" s="199" t="s">
        <v>140</v>
      </c>
      <c r="E346" s="206" t="s">
        <v>1</v>
      </c>
      <c r="F346" s="207" t="s">
        <v>1015</v>
      </c>
      <c r="G346" s="205"/>
      <c r="H346" s="206" t="s">
        <v>1</v>
      </c>
      <c r="I346" s="208"/>
      <c r="J346" s="205"/>
      <c r="K346" s="205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140</v>
      </c>
      <c r="AU346" s="213" t="s">
        <v>90</v>
      </c>
      <c r="AV346" s="13" t="s">
        <v>88</v>
      </c>
      <c r="AW346" s="13" t="s">
        <v>36</v>
      </c>
      <c r="AX346" s="13" t="s">
        <v>80</v>
      </c>
      <c r="AY346" s="213" t="s">
        <v>129</v>
      </c>
    </row>
    <row r="347" spans="1:65" s="14" customFormat="1" ht="11.25">
      <c r="B347" s="214"/>
      <c r="C347" s="215"/>
      <c r="D347" s="199" t="s">
        <v>140</v>
      </c>
      <c r="E347" s="216" t="s">
        <v>1</v>
      </c>
      <c r="F347" s="217" t="s">
        <v>1062</v>
      </c>
      <c r="G347" s="215"/>
      <c r="H347" s="218">
        <v>15.96</v>
      </c>
      <c r="I347" s="219"/>
      <c r="J347" s="215"/>
      <c r="K347" s="215"/>
      <c r="L347" s="220"/>
      <c r="M347" s="221"/>
      <c r="N347" s="222"/>
      <c r="O347" s="222"/>
      <c r="P347" s="222"/>
      <c r="Q347" s="222"/>
      <c r="R347" s="222"/>
      <c r="S347" s="222"/>
      <c r="T347" s="223"/>
      <c r="AT347" s="224" t="s">
        <v>140</v>
      </c>
      <c r="AU347" s="224" t="s">
        <v>90</v>
      </c>
      <c r="AV347" s="14" t="s">
        <v>90</v>
      </c>
      <c r="AW347" s="14" t="s">
        <v>36</v>
      </c>
      <c r="AX347" s="14" t="s">
        <v>80</v>
      </c>
      <c r="AY347" s="224" t="s">
        <v>129</v>
      </c>
    </row>
    <row r="348" spans="1:65" s="13" customFormat="1" ht="11.25">
      <c r="B348" s="204"/>
      <c r="C348" s="205"/>
      <c r="D348" s="199" t="s">
        <v>140</v>
      </c>
      <c r="E348" s="206" t="s">
        <v>1</v>
      </c>
      <c r="F348" s="207" t="s">
        <v>999</v>
      </c>
      <c r="G348" s="205"/>
      <c r="H348" s="206" t="s">
        <v>1</v>
      </c>
      <c r="I348" s="208"/>
      <c r="J348" s="205"/>
      <c r="K348" s="205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140</v>
      </c>
      <c r="AU348" s="213" t="s">
        <v>90</v>
      </c>
      <c r="AV348" s="13" t="s">
        <v>88</v>
      </c>
      <c r="AW348" s="13" t="s">
        <v>36</v>
      </c>
      <c r="AX348" s="13" t="s">
        <v>80</v>
      </c>
      <c r="AY348" s="213" t="s">
        <v>129</v>
      </c>
    </row>
    <row r="349" spans="1:65" s="14" customFormat="1" ht="11.25">
      <c r="B349" s="214"/>
      <c r="C349" s="215"/>
      <c r="D349" s="199" t="s">
        <v>140</v>
      </c>
      <c r="E349" s="216" t="s">
        <v>1</v>
      </c>
      <c r="F349" s="217" t="s">
        <v>1063</v>
      </c>
      <c r="G349" s="215"/>
      <c r="H349" s="218">
        <v>11.2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140</v>
      </c>
      <c r="AU349" s="224" t="s">
        <v>90</v>
      </c>
      <c r="AV349" s="14" t="s">
        <v>90</v>
      </c>
      <c r="AW349" s="14" t="s">
        <v>36</v>
      </c>
      <c r="AX349" s="14" t="s">
        <v>80</v>
      </c>
      <c r="AY349" s="224" t="s">
        <v>129</v>
      </c>
    </row>
    <row r="350" spans="1:65" s="13" customFormat="1" ht="11.25">
      <c r="B350" s="204"/>
      <c r="C350" s="205"/>
      <c r="D350" s="199" t="s">
        <v>140</v>
      </c>
      <c r="E350" s="206" t="s">
        <v>1</v>
      </c>
      <c r="F350" s="207" t="s">
        <v>978</v>
      </c>
      <c r="G350" s="205"/>
      <c r="H350" s="206" t="s">
        <v>1</v>
      </c>
      <c r="I350" s="208"/>
      <c r="J350" s="205"/>
      <c r="K350" s="205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140</v>
      </c>
      <c r="AU350" s="213" t="s">
        <v>90</v>
      </c>
      <c r="AV350" s="13" t="s">
        <v>88</v>
      </c>
      <c r="AW350" s="13" t="s">
        <v>36</v>
      </c>
      <c r="AX350" s="13" t="s">
        <v>80</v>
      </c>
      <c r="AY350" s="213" t="s">
        <v>129</v>
      </c>
    </row>
    <row r="351" spans="1:65" s="14" customFormat="1" ht="11.25">
      <c r="B351" s="214"/>
      <c r="C351" s="215"/>
      <c r="D351" s="199" t="s">
        <v>140</v>
      </c>
      <c r="E351" s="216" t="s">
        <v>1</v>
      </c>
      <c r="F351" s="217" t="s">
        <v>1064</v>
      </c>
      <c r="G351" s="215"/>
      <c r="H351" s="218">
        <v>152.46</v>
      </c>
      <c r="I351" s="219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140</v>
      </c>
      <c r="AU351" s="224" t="s">
        <v>90</v>
      </c>
      <c r="AV351" s="14" t="s">
        <v>90</v>
      </c>
      <c r="AW351" s="14" t="s">
        <v>36</v>
      </c>
      <c r="AX351" s="14" t="s">
        <v>80</v>
      </c>
      <c r="AY351" s="224" t="s">
        <v>129</v>
      </c>
    </row>
    <row r="352" spans="1:65" s="13" customFormat="1" ht="11.25">
      <c r="B352" s="204"/>
      <c r="C352" s="205"/>
      <c r="D352" s="199" t="s">
        <v>140</v>
      </c>
      <c r="E352" s="206" t="s">
        <v>1</v>
      </c>
      <c r="F352" s="207" t="s">
        <v>1002</v>
      </c>
      <c r="G352" s="205"/>
      <c r="H352" s="206" t="s">
        <v>1</v>
      </c>
      <c r="I352" s="208"/>
      <c r="J352" s="205"/>
      <c r="K352" s="205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140</v>
      </c>
      <c r="AU352" s="213" t="s">
        <v>90</v>
      </c>
      <c r="AV352" s="13" t="s">
        <v>88</v>
      </c>
      <c r="AW352" s="13" t="s">
        <v>36</v>
      </c>
      <c r="AX352" s="13" t="s">
        <v>80</v>
      </c>
      <c r="AY352" s="213" t="s">
        <v>129</v>
      </c>
    </row>
    <row r="353" spans="1:65" s="14" customFormat="1" ht="11.25">
      <c r="B353" s="214"/>
      <c r="C353" s="215"/>
      <c r="D353" s="199" t="s">
        <v>140</v>
      </c>
      <c r="E353" s="216" t="s">
        <v>1</v>
      </c>
      <c r="F353" s="217" t="s">
        <v>1065</v>
      </c>
      <c r="G353" s="215"/>
      <c r="H353" s="218">
        <v>54.45</v>
      </c>
      <c r="I353" s="219"/>
      <c r="J353" s="215"/>
      <c r="K353" s="215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140</v>
      </c>
      <c r="AU353" s="224" t="s">
        <v>90</v>
      </c>
      <c r="AV353" s="14" t="s">
        <v>90</v>
      </c>
      <c r="AW353" s="14" t="s">
        <v>36</v>
      </c>
      <c r="AX353" s="14" t="s">
        <v>80</v>
      </c>
      <c r="AY353" s="224" t="s">
        <v>129</v>
      </c>
    </row>
    <row r="354" spans="1:65" s="13" customFormat="1" ht="11.25">
      <c r="B354" s="204"/>
      <c r="C354" s="205"/>
      <c r="D354" s="199" t="s">
        <v>140</v>
      </c>
      <c r="E354" s="206" t="s">
        <v>1</v>
      </c>
      <c r="F354" s="207" t="s">
        <v>1035</v>
      </c>
      <c r="G354" s="205"/>
      <c r="H354" s="206" t="s">
        <v>1</v>
      </c>
      <c r="I354" s="208"/>
      <c r="J354" s="205"/>
      <c r="K354" s="205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140</v>
      </c>
      <c r="AU354" s="213" t="s">
        <v>90</v>
      </c>
      <c r="AV354" s="13" t="s">
        <v>88</v>
      </c>
      <c r="AW354" s="13" t="s">
        <v>36</v>
      </c>
      <c r="AX354" s="13" t="s">
        <v>80</v>
      </c>
      <c r="AY354" s="213" t="s">
        <v>129</v>
      </c>
    </row>
    <row r="355" spans="1:65" s="14" customFormat="1" ht="11.25">
      <c r="B355" s="214"/>
      <c r="C355" s="215"/>
      <c r="D355" s="199" t="s">
        <v>140</v>
      </c>
      <c r="E355" s="216" t="s">
        <v>1</v>
      </c>
      <c r="F355" s="217" t="s">
        <v>1066</v>
      </c>
      <c r="G355" s="215"/>
      <c r="H355" s="218">
        <v>6.6</v>
      </c>
      <c r="I355" s="219"/>
      <c r="J355" s="215"/>
      <c r="K355" s="215"/>
      <c r="L355" s="220"/>
      <c r="M355" s="221"/>
      <c r="N355" s="222"/>
      <c r="O355" s="222"/>
      <c r="P355" s="222"/>
      <c r="Q355" s="222"/>
      <c r="R355" s="222"/>
      <c r="S355" s="222"/>
      <c r="T355" s="223"/>
      <c r="AT355" s="224" t="s">
        <v>140</v>
      </c>
      <c r="AU355" s="224" t="s">
        <v>90</v>
      </c>
      <c r="AV355" s="14" t="s">
        <v>90</v>
      </c>
      <c r="AW355" s="14" t="s">
        <v>36</v>
      </c>
      <c r="AX355" s="14" t="s">
        <v>80</v>
      </c>
      <c r="AY355" s="224" t="s">
        <v>129</v>
      </c>
    </row>
    <row r="356" spans="1:65" s="15" customFormat="1" ht="11.25">
      <c r="B356" s="225"/>
      <c r="C356" s="226"/>
      <c r="D356" s="199" t="s">
        <v>140</v>
      </c>
      <c r="E356" s="227" t="s">
        <v>1</v>
      </c>
      <c r="F356" s="228" t="s">
        <v>144</v>
      </c>
      <c r="G356" s="226"/>
      <c r="H356" s="229">
        <v>835.55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140</v>
      </c>
      <c r="AU356" s="235" t="s">
        <v>90</v>
      </c>
      <c r="AV356" s="15" t="s">
        <v>136</v>
      </c>
      <c r="AW356" s="15" t="s">
        <v>36</v>
      </c>
      <c r="AX356" s="15" t="s">
        <v>88</v>
      </c>
      <c r="AY356" s="235" t="s">
        <v>129</v>
      </c>
    </row>
    <row r="357" spans="1:65" s="2" customFormat="1" ht="16.5" customHeight="1">
      <c r="A357" s="34"/>
      <c r="B357" s="35"/>
      <c r="C357" s="236" t="s">
        <v>294</v>
      </c>
      <c r="D357" s="236" t="s">
        <v>332</v>
      </c>
      <c r="E357" s="237" t="s">
        <v>1067</v>
      </c>
      <c r="F357" s="238" t="s">
        <v>1068</v>
      </c>
      <c r="G357" s="239" t="s">
        <v>313</v>
      </c>
      <c r="H357" s="240">
        <v>1671.1</v>
      </c>
      <c r="I357" s="241"/>
      <c r="J357" s="242">
        <f>ROUND(I357*H357,2)</f>
        <v>0</v>
      </c>
      <c r="K357" s="238" t="s">
        <v>1069</v>
      </c>
      <c r="L357" s="243"/>
      <c r="M357" s="244" t="s">
        <v>1</v>
      </c>
      <c r="N357" s="245" t="s">
        <v>45</v>
      </c>
      <c r="O357" s="71"/>
      <c r="P357" s="195">
        <f>O357*H357</f>
        <v>0</v>
      </c>
      <c r="Q357" s="195">
        <v>1</v>
      </c>
      <c r="R357" s="195">
        <f>Q357*H357</f>
        <v>1671.1</v>
      </c>
      <c r="S357" s="195">
        <v>0</v>
      </c>
      <c r="T357" s="196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192</v>
      </c>
      <c r="AT357" s="197" t="s">
        <v>332</v>
      </c>
      <c r="AU357" s="197" t="s">
        <v>90</v>
      </c>
      <c r="AY357" s="17" t="s">
        <v>129</v>
      </c>
      <c r="BE357" s="198">
        <f>IF(N357="základní",J357,0)</f>
        <v>0</v>
      </c>
      <c r="BF357" s="198">
        <f>IF(N357="snížená",J357,0)</f>
        <v>0</v>
      </c>
      <c r="BG357" s="198">
        <f>IF(N357="zákl. přenesená",J357,0)</f>
        <v>0</v>
      </c>
      <c r="BH357" s="198">
        <f>IF(N357="sníž. přenesená",J357,0)</f>
        <v>0</v>
      </c>
      <c r="BI357" s="198">
        <f>IF(N357="nulová",J357,0)</f>
        <v>0</v>
      </c>
      <c r="BJ357" s="17" t="s">
        <v>88</v>
      </c>
      <c r="BK357" s="198">
        <f>ROUND(I357*H357,2)</f>
        <v>0</v>
      </c>
      <c r="BL357" s="17" t="s">
        <v>136</v>
      </c>
      <c r="BM357" s="197" t="s">
        <v>1070</v>
      </c>
    </row>
    <row r="358" spans="1:65" s="2" customFormat="1" ht="29.25">
      <c r="A358" s="34"/>
      <c r="B358" s="35"/>
      <c r="C358" s="36"/>
      <c r="D358" s="199" t="s">
        <v>138</v>
      </c>
      <c r="E358" s="36"/>
      <c r="F358" s="200" t="s">
        <v>1071</v>
      </c>
      <c r="G358" s="36"/>
      <c r="H358" s="36"/>
      <c r="I358" s="201"/>
      <c r="J358" s="36"/>
      <c r="K358" s="36"/>
      <c r="L358" s="39"/>
      <c r="M358" s="202"/>
      <c r="N358" s="203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138</v>
      </c>
      <c r="AU358" s="17" t="s">
        <v>90</v>
      </c>
    </row>
    <row r="359" spans="1:65" s="14" customFormat="1" ht="11.25">
      <c r="B359" s="214"/>
      <c r="C359" s="215"/>
      <c r="D359" s="199" t="s">
        <v>140</v>
      </c>
      <c r="E359" s="215"/>
      <c r="F359" s="217" t="s">
        <v>1072</v>
      </c>
      <c r="G359" s="215"/>
      <c r="H359" s="218">
        <v>1671.1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140</v>
      </c>
      <c r="AU359" s="224" t="s">
        <v>90</v>
      </c>
      <c r="AV359" s="14" t="s">
        <v>90</v>
      </c>
      <c r="AW359" s="14" t="s">
        <v>4</v>
      </c>
      <c r="AX359" s="14" t="s">
        <v>88</v>
      </c>
      <c r="AY359" s="224" t="s">
        <v>129</v>
      </c>
    </row>
    <row r="360" spans="1:65" s="2" customFormat="1" ht="24">
      <c r="A360" s="34"/>
      <c r="B360" s="35"/>
      <c r="C360" s="186" t="s">
        <v>299</v>
      </c>
      <c r="D360" s="186" t="s">
        <v>131</v>
      </c>
      <c r="E360" s="187" t="s">
        <v>338</v>
      </c>
      <c r="F360" s="188" t="s">
        <v>339</v>
      </c>
      <c r="G360" s="189" t="s">
        <v>271</v>
      </c>
      <c r="H360" s="190">
        <v>161.97999999999999</v>
      </c>
      <c r="I360" s="191"/>
      <c r="J360" s="192">
        <f>ROUND(I360*H360,2)</f>
        <v>0</v>
      </c>
      <c r="K360" s="188" t="s">
        <v>135</v>
      </c>
      <c r="L360" s="39"/>
      <c r="M360" s="193" t="s">
        <v>1</v>
      </c>
      <c r="N360" s="194" t="s">
        <v>45</v>
      </c>
      <c r="O360" s="71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136</v>
      </c>
      <c r="AT360" s="197" t="s">
        <v>131</v>
      </c>
      <c r="AU360" s="197" t="s">
        <v>90</v>
      </c>
      <c r="AY360" s="17" t="s">
        <v>129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7" t="s">
        <v>88</v>
      </c>
      <c r="BK360" s="198">
        <f>ROUND(I360*H360,2)</f>
        <v>0</v>
      </c>
      <c r="BL360" s="17" t="s">
        <v>136</v>
      </c>
      <c r="BM360" s="197" t="s">
        <v>1073</v>
      </c>
    </row>
    <row r="361" spans="1:65" s="2" customFormat="1" ht="39">
      <c r="A361" s="34"/>
      <c r="B361" s="35"/>
      <c r="C361" s="36"/>
      <c r="D361" s="199" t="s">
        <v>138</v>
      </c>
      <c r="E361" s="36"/>
      <c r="F361" s="200" t="s">
        <v>1074</v>
      </c>
      <c r="G361" s="36"/>
      <c r="H361" s="36"/>
      <c r="I361" s="201"/>
      <c r="J361" s="36"/>
      <c r="K361" s="36"/>
      <c r="L361" s="39"/>
      <c r="M361" s="202"/>
      <c r="N361" s="203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138</v>
      </c>
      <c r="AU361" s="17" t="s">
        <v>90</v>
      </c>
    </row>
    <row r="362" spans="1:65" s="13" customFormat="1" ht="11.25">
      <c r="B362" s="204"/>
      <c r="C362" s="205"/>
      <c r="D362" s="199" t="s">
        <v>140</v>
      </c>
      <c r="E362" s="206" t="s">
        <v>1</v>
      </c>
      <c r="F362" s="207" t="s">
        <v>1028</v>
      </c>
      <c r="G362" s="205"/>
      <c r="H362" s="206" t="s">
        <v>1</v>
      </c>
      <c r="I362" s="208"/>
      <c r="J362" s="205"/>
      <c r="K362" s="205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140</v>
      </c>
      <c r="AU362" s="213" t="s">
        <v>90</v>
      </c>
      <c r="AV362" s="13" t="s">
        <v>88</v>
      </c>
      <c r="AW362" s="13" t="s">
        <v>36</v>
      </c>
      <c r="AX362" s="13" t="s">
        <v>80</v>
      </c>
      <c r="AY362" s="213" t="s">
        <v>129</v>
      </c>
    </row>
    <row r="363" spans="1:65" s="13" customFormat="1" ht="11.25">
      <c r="B363" s="204"/>
      <c r="C363" s="205"/>
      <c r="D363" s="199" t="s">
        <v>140</v>
      </c>
      <c r="E363" s="206" t="s">
        <v>1</v>
      </c>
      <c r="F363" s="207" t="s">
        <v>970</v>
      </c>
      <c r="G363" s="205"/>
      <c r="H363" s="206" t="s">
        <v>1</v>
      </c>
      <c r="I363" s="208"/>
      <c r="J363" s="205"/>
      <c r="K363" s="205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140</v>
      </c>
      <c r="AU363" s="213" t="s">
        <v>90</v>
      </c>
      <c r="AV363" s="13" t="s">
        <v>88</v>
      </c>
      <c r="AW363" s="13" t="s">
        <v>36</v>
      </c>
      <c r="AX363" s="13" t="s">
        <v>80</v>
      </c>
      <c r="AY363" s="213" t="s">
        <v>129</v>
      </c>
    </row>
    <row r="364" spans="1:65" s="14" customFormat="1" ht="11.25">
      <c r="B364" s="214"/>
      <c r="C364" s="215"/>
      <c r="D364" s="199" t="s">
        <v>140</v>
      </c>
      <c r="E364" s="216" t="s">
        <v>1</v>
      </c>
      <c r="F364" s="217" t="s">
        <v>1075</v>
      </c>
      <c r="G364" s="215"/>
      <c r="H364" s="218">
        <v>70.400000000000006</v>
      </c>
      <c r="I364" s="219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140</v>
      </c>
      <c r="AU364" s="224" t="s">
        <v>90</v>
      </c>
      <c r="AV364" s="14" t="s">
        <v>90</v>
      </c>
      <c r="AW364" s="14" t="s">
        <v>36</v>
      </c>
      <c r="AX364" s="14" t="s">
        <v>80</v>
      </c>
      <c r="AY364" s="224" t="s">
        <v>129</v>
      </c>
    </row>
    <row r="365" spans="1:65" s="13" customFormat="1" ht="11.25">
      <c r="B365" s="204"/>
      <c r="C365" s="205"/>
      <c r="D365" s="199" t="s">
        <v>140</v>
      </c>
      <c r="E365" s="206" t="s">
        <v>1</v>
      </c>
      <c r="F365" s="207" t="s">
        <v>972</v>
      </c>
      <c r="G365" s="205"/>
      <c r="H365" s="206" t="s">
        <v>1</v>
      </c>
      <c r="I365" s="208"/>
      <c r="J365" s="205"/>
      <c r="K365" s="205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140</v>
      </c>
      <c r="AU365" s="213" t="s">
        <v>90</v>
      </c>
      <c r="AV365" s="13" t="s">
        <v>88</v>
      </c>
      <c r="AW365" s="13" t="s">
        <v>36</v>
      </c>
      <c r="AX365" s="13" t="s">
        <v>80</v>
      </c>
      <c r="AY365" s="213" t="s">
        <v>129</v>
      </c>
    </row>
    <row r="366" spans="1:65" s="14" customFormat="1" ht="11.25">
      <c r="B366" s="214"/>
      <c r="C366" s="215"/>
      <c r="D366" s="199" t="s">
        <v>140</v>
      </c>
      <c r="E366" s="216" t="s">
        <v>1</v>
      </c>
      <c r="F366" s="217" t="s">
        <v>1076</v>
      </c>
      <c r="G366" s="215"/>
      <c r="H366" s="218">
        <v>56.32</v>
      </c>
      <c r="I366" s="219"/>
      <c r="J366" s="215"/>
      <c r="K366" s="215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140</v>
      </c>
      <c r="AU366" s="224" t="s">
        <v>90</v>
      </c>
      <c r="AV366" s="14" t="s">
        <v>90</v>
      </c>
      <c r="AW366" s="14" t="s">
        <v>36</v>
      </c>
      <c r="AX366" s="14" t="s">
        <v>80</v>
      </c>
      <c r="AY366" s="224" t="s">
        <v>129</v>
      </c>
    </row>
    <row r="367" spans="1:65" s="13" customFormat="1" ht="11.25">
      <c r="B367" s="204"/>
      <c r="C367" s="205"/>
      <c r="D367" s="199" t="s">
        <v>140</v>
      </c>
      <c r="E367" s="206" t="s">
        <v>1</v>
      </c>
      <c r="F367" s="207" t="s">
        <v>999</v>
      </c>
      <c r="G367" s="205"/>
      <c r="H367" s="206" t="s">
        <v>1</v>
      </c>
      <c r="I367" s="208"/>
      <c r="J367" s="205"/>
      <c r="K367" s="205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140</v>
      </c>
      <c r="AU367" s="213" t="s">
        <v>90</v>
      </c>
      <c r="AV367" s="13" t="s">
        <v>88</v>
      </c>
      <c r="AW367" s="13" t="s">
        <v>36</v>
      </c>
      <c r="AX367" s="13" t="s">
        <v>80</v>
      </c>
      <c r="AY367" s="213" t="s">
        <v>129</v>
      </c>
    </row>
    <row r="368" spans="1:65" s="14" customFormat="1" ht="11.25">
      <c r="B368" s="214"/>
      <c r="C368" s="215"/>
      <c r="D368" s="199" t="s">
        <v>140</v>
      </c>
      <c r="E368" s="216" t="s">
        <v>1</v>
      </c>
      <c r="F368" s="217" t="s">
        <v>1077</v>
      </c>
      <c r="G368" s="215"/>
      <c r="H368" s="218">
        <v>4.9000000000000004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140</v>
      </c>
      <c r="AU368" s="224" t="s">
        <v>90</v>
      </c>
      <c r="AV368" s="14" t="s">
        <v>90</v>
      </c>
      <c r="AW368" s="14" t="s">
        <v>36</v>
      </c>
      <c r="AX368" s="14" t="s">
        <v>80</v>
      </c>
      <c r="AY368" s="224" t="s">
        <v>129</v>
      </c>
    </row>
    <row r="369" spans="1:65" s="13" customFormat="1" ht="11.25">
      <c r="B369" s="204"/>
      <c r="C369" s="205"/>
      <c r="D369" s="199" t="s">
        <v>140</v>
      </c>
      <c r="E369" s="206" t="s">
        <v>1</v>
      </c>
      <c r="F369" s="207" t="s">
        <v>978</v>
      </c>
      <c r="G369" s="205"/>
      <c r="H369" s="206" t="s">
        <v>1</v>
      </c>
      <c r="I369" s="208"/>
      <c r="J369" s="205"/>
      <c r="K369" s="205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140</v>
      </c>
      <c r="AU369" s="213" t="s">
        <v>90</v>
      </c>
      <c r="AV369" s="13" t="s">
        <v>88</v>
      </c>
      <c r="AW369" s="13" t="s">
        <v>36</v>
      </c>
      <c r="AX369" s="13" t="s">
        <v>80</v>
      </c>
      <c r="AY369" s="213" t="s">
        <v>129</v>
      </c>
    </row>
    <row r="370" spans="1:65" s="14" customFormat="1" ht="11.25">
      <c r="B370" s="214"/>
      <c r="C370" s="215"/>
      <c r="D370" s="199" t="s">
        <v>140</v>
      </c>
      <c r="E370" s="216" t="s">
        <v>1</v>
      </c>
      <c r="F370" s="217" t="s">
        <v>1078</v>
      </c>
      <c r="G370" s="215"/>
      <c r="H370" s="218">
        <v>20.79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140</v>
      </c>
      <c r="AU370" s="224" t="s">
        <v>90</v>
      </c>
      <c r="AV370" s="14" t="s">
        <v>90</v>
      </c>
      <c r="AW370" s="14" t="s">
        <v>36</v>
      </c>
      <c r="AX370" s="14" t="s">
        <v>80</v>
      </c>
      <c r="AY370" s="224" t="s">
        <v>129</v>
      </c>
    </row>
    <row r="371" spans="1:65" s="13" customFormat="1" ht="11.25">
      <c r="B371" s="204"/>
      <c r="C371" s="205"/>
      <c r="D371" s="199" t="s">
        <v>140</v>
      </c>
      <c r="E371" s="206" t="s">
        <v>1</v>
      </c>
      <c r="F371" s="207" t="s">
        <v>1002</v>
      </c>
      <c r="G371" s="205"/>
      <c r="H371" s="206" t="s">
        <v>1</v>
      </c>
      <c r="I371" s="208"/>
      <c r="J371" s="205"/>
      <c r="K371" s="205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140</v>
      </c>
      <c r="AU371" s="213" t="s">
        <v>90</v>
      </c>
      <c r="AV371" s="13" t="s">
        <v>88</v>
      </c>
      <c r="AW371" s="13" t="s">
        <v>36</v>
      </c>
      <c r="AX371" s="13" t="s">
        <v>80</v>
      </c>
      <c r="AY371" s="213" t="s">
        <v>129</v>
      </c>
    </row>
    <row r="372" spans="1:65" s="14" customFormat="1" ht="11.25">
      <c r="B372" s="214"/>
      <c r="C372" s="215"/>
      <c r="D372" s="199" t="s">
        <v>140</v>
      </c>
      <c r="E372" s="216" t="s">
        <v>1</v>
      </c>
      <c r="F372" s="217" t="s">
        <v>1079</v>
      </c>
      <c r="G372" s="215"/>
      <c r="H372" s="218">
        <v>8.25</v>
      </c>
      <c r="I372" s="219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140</v>
      </c>
      <c r="AU372" s="224" t="s">
        <v>90</v>
      </c>
      <c r="AV372" s="14" t="s">
        <v>90</v>
      </c>
      <c r="AW372" s="14" t="s">
        <v>36</v>
      </c>
      <c r="AX372" s="14" t="s">
        <v>80</v>
      </c>
      <c r="AY372" s="224" t="s">
        <v>129</v>
      </c>
    </row>
    <row r="373" spans="1:65" s="13" customFormat="1" ht="11.25">
      <c r="B373" s="204"/>
      <c r="C373" s="205"/>
      <c r="D373" s="199" t="s">
        <v>140</v>
      </c>
      <c r="E373" s="206" t="s">
        <v>1</v>
      </c>
      <c r="F373" s="207" t="s">
        <v>1035</v>
      </c>
      <c r="G373" s="205"/>
      <c r="H373" s="206" t="s">
        <v>1</v>
      </c>
      <c r="I373" s="208"/>
      <c r="J373" s="205"/>
      <c r="K373" s="205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140</v>
      </c>
      <c r="AU373" s="213" t="s">
        <v>90</v>
      </c>
      <c r="AV373" s="13" t="s">
        <v>88</v>
      </c>
      <c r="AW373" s="13" t="s">
        <v>36</v>
      </c>
      <c r="AX373" s="13" t="s">
        <v>80</v>
      </c>
      <c r="AY373" s="213" t="s">
        <v>129</v>
      </c>
    </row>
    <row r="374" spans="1:65" s="14" customFormat="1" ht="11.25">
      <c r="B374" s="214"/>
      <c r="C374" s="215"/>
      <c r="D374" s="199" t="s">
        <v>140</v>
      </c>
      <c r="E374" s="216" t="s">
        <v>1</v>
      </c>
      <c r="F374" s="217" t="s">
        <v>1080</v>
      </c>
      <c r="G374" s="215"/>
      <c r="H374" s="218">
        <v>1.32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140</v>
      </c>
      <c r="AU374" s="224" t="s">
        <v>90</v>
      </c>
      <c r="AV374" s="14" t="s">
        <v>90</v>
      </c>
      <c r="AW374" s="14" t="s">
        <v>36</v>
      </c>
      <c r="AX374" s="14" t="s">
        <v>80</v>
      </c>
      <c r="AY374" s="224" t="s">
        <v>129</v>
      </c>
    </row>
    <row r="375" spans="1:65" s="15" customFormat="1" ht="11.25">
      <c r="B375" s="225"/>
      <c r="C375" s="226"/>
      <c r="D375" s="199" t="s">
        <v>140</v>
      </c>
      <c r="E375" s="227" t="s">
        <v>1</v>
      </c>
      <c r="F375" s="228" t="s">
        <v>144</v>
      </c>
      <c r="G375" s="226"/>
      <c r="H375" s="229">
        <v>161.97999999999999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AT375" s="235" t="s">
        <v>140</v>
      </c>
      <c r="AU375" s="235" t="s">
        <v>90</v>
      </c>
      <c r="AV375" s="15" t="s">
        <v>136</v>
      </c>
      <c r="AW375" s="15" t="s">
        <v>36</v>
      </c>
      <c r="AX375" s="15" t="s">
        <v>88</v>
      </c>
      <c r="AY375" s="235" t="s">
        <v>129</v>
      </c>
    </row>
    <row r="376" spans="1:65" s="2" customFormat="1" ht="16.5" customHeight="1">
      <c r="A376" s="34"/>
      <c r="B376" s="35"/>
      <c r="C376" s="236" t="s">
        <v>304</v>
      </c>
      <c r="D376" s="236" t="s">
        <v>332</v>
      </c>
      <c r="E376" s="237" t="s">
        <v>347</v>
      </c>
      <c r="F376" s="238" t="s">
        <v>348</v>
      </c>
      <c r="G376" s="239" t="s">
        <v>313</v>
      </c>
      <c r="H376" s="240">
        <v>126.825</v>
      </c>
      <c r="I376" s="241"/>
      <c r="J376" s="242">
        <f>ROUND(I376*H376,2)</f>
        <v>0</v>
      </c>
      <c r="K376" s="238" t="s">
        <v>135</v>
      </c>
      <c r="L376" s="243"/>
      <c r="M376" s="244" t="s">
        <v>1</v>
      </c>
      <c r="N376" s="245" t="s">
        <v>45</v>
      </c>
      <c r="O376" s="71"/>
      <c r="P376" s="195">
        <f>O376*H376</f>
        <v>0</v>
      </c>
      <c r="Q376" s="195">
        <v>1</v>
      </c>
      <c r="R376" s="195">
        <f>Q376*H376</f>
        <v>126.825</v>
      </c>
      <c r="S376" s="195">
        <v>0</v>
      </c>
      <c r="T376" s="196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192</v>
      </c>
      <c r="AT376" s="197" t="s">
        <v>332</v>
      </c>
      <c r="AU376" s="197" t="s">
        <v>90</v>
      </c>
      <c r="AY376" s="17" t="s">
        <v>129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7" t="s">
        <v>88</v>
      </c>
      <c r="BK376" s="198">
        <f>ROUND(I376*H376,2)</f>
        <v>0</v>
      </c>
      <c r="BL376" s="17" t="s">
        <v>136</v>
      </c>
      <c r="BM376" s="197" t="s">
        <v>1081</v>
      </c>
    </row>
    <row r="377" spans="1:65" s="2" customFormat="1" ht="11.25">
      <c r="A377" s="34"/>
      <c r="B377" s="35"/>
      <c r="C377" s="36"/>
      <c r="D377" s="199" t="s">
        <v>138</v>
      </c>
      <c r="E377" s="36"/>
      <c r="F377" s="200" t="s">
        <v>348</v>
      </c>
      <c r="G377" s="36"/>
      <c r="H377" s="36"/>
      <c r="I377" s="201"/>
      <c r="J377" s="36"/>
      <c r="K377" s="36"/>
      <c r="L377" s="39"/>
      <c r="M377" s="202"/>
      <c r="N377" s="203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138</v>
      </c>
      <c r="AU377" s="17" t="s">
        <v>90</v>
      </c>
    </row>
    <row r="378" spans="1:65" s="2" customFormat="1" ht="33" customHeight="1">
      <c r="A378" s="34"/>
      <c r="B378" s="35"/>
      <c r="C378" s="236" t="s">
        <v>310</v>
      </c>
      <c r="D378" s="236" t="s">
        <v>332</v>
      </c>
      <c r="E378" s="237" t="s">
        <v>352</v>
      </c>
      <c r="F378" s="238" t="s">
        <v>353</v>
      </c>
      <c r="G378" s="239" t="s">
        <v>195</v>
      </c>
      <c r="H378" s="240">
        <v>3</v>
      </c>
      <c r="I378" s="241"/>
      <c r="J378" s="242">
        <f>ROUND(I378*H378,2)</f>
        <v>0</v>
      </c>
      <c r="K378" s="238" t="s">
        <v>135</v>
      </c>
      <c r="L378" s="243"/>
      <c r="M378" s="244" t="s">
        <v>1</v>
      </c>
      <c r="N378" s="245" t="s">
        <v>45</v>
      </c>
      <c r="O378" s="71"/>
      <c r="P378" s="195">
        <f>O378*H378</f>
        <v>0</v>
      </c>
      <c r="Q378" s="195">
        <v>6.8999999999999997E-4</v>
      </c>
      <c r="R378" s="195">
        <f>Q378*H378</f>
        <v>2.0699999999999998E-3</v>
      </c>
      <c r="S378" s="195">
        <v>0</v>
      </c>
      <c r="T378" s="196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192</v>
      </c>
      <c r="AT378" s="197" t="s">
        <v>332</v>
      </c>
      <c r="AU378" s="197" t="s">
        <v>90</v>
      </c>
      <c r="AY378" s="17" t="s">
        <v>129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7" t="s">
        <v>88</v>
      </c>
      <c r="BK378" s="198">
        <f>ROUND(I378*H378,2)</f>
        <v>0</v>
      </c>
      <c r="BL378" s="17" t="s">
        <v>136</v>
      </c>
      <c r="BM378" s="197" t="s">
        <v>1082</v>
      </c>
    </row>
    <row r="379" spans="1:65" s="2" customFormat="1" ht="19.5">
      <c r="A379" s="34"/>
      <c r="B379" s="35"/>
      <c r="C379" s="36"/>
      <c r="D379" s="199" t="s">
        <v>138</v>
      </c>
      <c r="E379" s="36"/>
      <c r="F379" s="200" t="s">
        <v>353</v>
      </c>
      <c r="G379" s="36"/>
      <c r="H379" s="36"/>
      <c r="I379" s="201"/>
      <c r="J379" s="36"/>
      <c r="K379" s="36"/>
      <c r="L379" s="39"/>
      <c r="M379" s="202"/>
      <c r="N379" s="203"/>
      <c r="O379" s="71"/>
      <c r="P379" s="71"/>
      <c r="Q379" s="71"/>
      <c r="R379" s="71"/>
      <c r="S379" s="71"/>
      <c r="T379" s="72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138</v>
      </c>
      <c r="AU379" s="17" t="s">
        <v>90</v>
      </c>
    </row>
    <row r="380" spans="1:65" s="13" customFormat="1" ht="11.25">
      <c r="B380" s="204"/>
      <c r="C380" s="205"/>
      <c r="D380" s="199" t="s">
        <v>140</v>
      </c>
      <c r="E380" s="206" t="s">
        <v>1</v>
      </c>
      <c r="F380" s="207" t="s">
        <v>1083</v>
      </c>
      <c r="G380" s="205"/>
      <c r="H380" s="206" t="s">
        <v>1</v>
      </c>
      <c r="I380" s="208"/>
      <c r="J380" s="205"/>
      <c r="K380" s="205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140</v>
      </c>
      <c r="AU380" s="213" t="s">
        <v>90</v>
      </c>
      <c r="AV380" s="13" t="s">
        <v>88</v>
      </c>
      <c r="AW380" s="13" t="s">
        <v>36</v>
      </c>
      <c r="AX380" s="13" t="s">
        <v>80</v>
      </c>
      <c r="AY380" s="213" t="s">
        <v>129</v>
      </c>
    </row>
    <row r="381" spans="1:65" s="13" customFormat="1" ht="11.25">
      <c r="B381" s="204"/>
      <c r="C381" s="205"/>
      <c r="D381" s="199" t="s">
        <v>140</v>
      </c>
      <c r="E381" s="206" t="s">
        <v>1</v>
      </c>
      <c r="F381" s="207" t="s">
        <v>970</v>
      </c>
      <c r="G381" s="205"/>
      <c r="H381" s="206" t="s">
        <v>1</v>
      </c>
      <c r="I381" s="208"/>
      <c r="J381" s="205"/>
      <c r="K381" s="205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140</v>
      </c>
      <c r="AU381" s="213" t="s">
        <v>90</v>
      </c>
      <c r="AV381" s="13" t="s">
        <v>88</v>
      </c>
      <c r="AW381" s="13" t="s">
        <v>36</v>
      </c>
      <c r="AX381" s="13" t="s">
        <v>80</v>
      </c>
      <c r="AY381" s="213" t="s">
        <v>129</v>
      </c>
    </row>
    <row r="382" spans="1:65" s="14" customFormat="1" ht="11.25">
      <c r="B382" s="214"/>
      <c r="C382" s="215"/>
      <c r="D382" s="199" t="s">
        <v>140</v>
      </c>
      <c r="E382" s="216" t="s">
        <v>1</v>
      </c>
      <c r="F382" s="217" t="s">
        <v>1084</v>
      </c>
      <c r="G382" s="215"/>
      <c r="H382" s="218">
        <v>1.5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140</v>
      </c>
      <c r="AU382" s="224" t="s">
        <v>90</v>
      </c>
      <c r="AV382" s="14" t="s">
        <v>90</v>
      </c>
      <c r="AW382" s="14" t="s">
        <v>36</v>
      </c>
      <c r="AX382" s="14" t="s">
        <v>80</v>
      </c>
      <c r="AY382" s="224" t="s">
        <v>129</v>
      </c>
    </row>
    <row r="383" spans="1:65" s="13" customFormat="1" ht="11.25">
      <c r="B383" s="204"/>
      <c r="C383" s="205"/>
      <c r="D383" s="199" t="s">
        <v>140</v>
      </c>
      <c r="E383" s="206" t="s">
        <v>1</v>
      </c>
      <c r="F383" s="207" t="s">
        <v>972</v>
      </c>
      <c r="G383" s="205"/>
      <c r="H383" s="206" t="s">
        <v>1</v>
      </c>
      <c r="I383" s="208"/>
      <c r="J383" s="205"/>
      <c r="K383" s="205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140</v>
      </c>
      <c r="AU383" s="213" t="s">
        <v>90</v>
      </c>
      <c r="AV383" s="13" t="s">
        <v>88</v>
      </c>
      <c r="AW383" s="13" t="s">
        <v>36</v>
      </c>
      <c r="AX383" s="13" t="s">
        <v>80</v>
      </c>
      <c r="AY383" s="213" t="s">
        <v>129</v>
      </c>
    </row>
    <row r="384" spans="1:65" s="14" customFormat="1" ht="11.25">
      <c r="B384" s="214"/>
      <c r="C384" s="215"/>
      <c r="D384" s="199" t="s">
        <v>140</v>
      </c>
      <c r="E384" s="216" t="s">
        <v>1</v>
      </c>
      <c r="F384" s="217" t="s">
        <v>1084</v>
      </c>
      <c r="G384" s="215"/>
      <c r="H384" s="218">
        <v>1.5</v>
      </c>
      <c r="I384" s="219"/>
      <c r="J384" s="215"/>
      <c r="K384" s="215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140</v>
      </c>
      <c r="AU384" s="224" t="s">
        <v>90</v>
      </c>
      <c r="AV384" s="14" t="s">
        <v>90</v>
      </c>
      <c r="AW384" s="14" t="s">
        <v>36</v>
      </c>
      <c r="AX384" s="14" t="s">
        <v>80</v>
      </c>
      <c r="AY384" s="224" t="s">
        <v>129</v>
      </c>
    </row>
    <row r="385" spans="1:65" s="15" customFormat="1" ht="11.25">
      <c r="B385" s="225"/>
      <c r="C385" s="226"/>
      <c r="D385" s="199" t="s">
        <v>140</v>
      </c>
      <c r="E385" s="227" t="s">
        <v>1</v>
      </c>
      <c r="F385" s="228" t="s">
        <v>144</v>
      </c>
      <c r="G385" s="226"/>
      <c r="H385" s="229">
        <v>3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AT385" s="235" t="s">
        <v>140</v>
      </c>
      <c r="AU385" s="235" t="s">
        <v>90</v>
      </c>
      <c r="AV385" s="15" t="s">
        <v>136</v>
      </c>
      <c r="AW385" s="15" t="s">
        <v>36</v>
      </c>
      <c r="AX385" s="15" t="s">
        <v>88</v>
      </c>
      <c r="AY385" s="235" t="s">
        <v>129</v>
      </c>
    </row>
    <row r="386" spans="1:65" s="12" customFormat="1" ht="22.9" customHeight="1">
      <c r="B386" s="170"/>
      <c r="C386" s="171"/>
      <c r="D386" s="172" t="s">
        <v>79</v>
      </c>
      <c r="E386" s="184" t="s">
        <v>90</v>
      </c>
      <c r="F386" s="184" t="s">
        <v>1085</v>
      </c>
      <c r="G386" s="171"/>
      <c r="H386" s="171"/>
      <c r="I386" s="174"/>
      <c r="J386" s="185">
        <f>BK386</f>
        <v>0</v>
      </c>
      <c r="K386" s="171"/>
      <c r="L386" s="176"/>
      <c r="M386" s="177"/>
      <c r="N386" s="178"/>
      <c r="O386" s="178"/>
      <c r="P386" s="179">
        <f>SUM(P387:P404)</f>
        <v>0</v>
      </c>
      <c r="Q386" s="178"/>
      <c r="R386" s="179">
        <f>SUM(R387:R404)</f>
        <v>107.86932000000002</v>
      </c>
      <c r="S386" s="178"/>
      <c r="T386" s="180">
        <f>SUM(T387:T404)</f>
        <v>0</v>
      </c>
      <c r="AR386" s="181" t="s">
        <v>88</v>
      </c>
      <c r="AT386" s="182" t="s">
        <v>79</v>
      </c>
      <c r="AU386" s="182" t="s">
        <v>88</v>
      </c>
      <c r="AY386" s="181" t="s">
        <v>129</v>
      </c>
      <c r="BK386" s="183">
        <f>SUM(BK387:BK404)</f>
        <v>0</v>
      </c>
    </row>
    <row r="387" spans="1:65" s="2" customFormat="1" ht="36">
      <c r="A387" s="34"/>
      <c r="B387" s="35"/>
      <c r="C387" s="186" t="s">
        <v>317</v>
      </c>
      <c r="D387" s="186" t="s">
        <v>131</v>
      </c>
      <c r="E387" s="187" t="s">
        <v>1086</v>
      </c>
      <c r="F387" s="188" t="s">
        <v>1087</v>
      </c>
      <c r="G387" s="189" t="s">
        <v>195</v>
      </c>
      <c r="H387" s="190">
        <v>394</v>
      </c>
      <c r="I387" s="191"/>
      <c r="J387" s="192">
        <f>ROUND(I387*H387,2)</f>
        <v>0</v>
      </c>
      <c r="K387" s="188" t="s">
        <v>135</v>
      </c>
      <c r="L387" s="39"/>
      <c r="M387" s="193" t="s">
        <v>1</v>
      </c>
      <c r="N387" s="194" t="s">
        <v>45</v>
      </c>
      <c r="O387" s="71"/>
      <c r="P387" s="195">
        <f>O387*H387</f>
        <v>0</v>
      </c>
      <c r="Q387" s="195">
        <v>0.27378000000000002</v>
      </c>
      <c r="R387" s="195">
        <f>Q387*H387</f>
        <v>107.86932000000002</v>
      </c>
      <c r="S387" s="195">
        <v>0</v>
      </c>
      <c r="T387" s="196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7" t="s">
        <v>136</v>
      </c>
      <c r="AT387" s="197" t="s">
        <v>131</v>
      </c>
      <c r="AU387" s="197" t="s">
        <v>90</v>
      </c>
      <c r="AY387" s="17" t="s">
        <v>129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17" t="s">
        <v>88</v>
      </c>
      <c r="BK387" s="198">
        <f>ROUND(I387*H387,2)</f>
        <v>0</v>
      </c>
      <c r="BL387" s="17" t="s">
        <v>136</v>
      </c>
      <c r="BM387" s="197" t="s">
        <v>1088</v>
      </c>
    </row>
    <row r="388" spans="1:65" s="2" customFormat="1" ht="39">
      <c r="A388" s="34"/>
      <c r="B388" s="35"/>
      <c r="C388" s="36"/>
      <c r="D388" s="199" t="s">
        <v>138</v>
      </c>
      <c r="E388" s="36"/>
      <c r="F388" s="200" t="s">
        <v>1089</v>
      </c>
      <c r="G388" s="36"/>
      <c r="H388" s="36"/>
      <c r="I388" s="201"/>
      <c r="J388" s="36"/>
      <c r="K388" s="36"/>
      <c r="L388" s="39"/>
      <c r="M388" s="202"/>
      <c r="N388" s="203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138</v>
      </c>
      <c r="AU388" s="17" t="s">
        <v>90</v>
      </c>
    </row>
    <row r="389" spans="1:65" s="13" customFormat="1" ht="11.25">
      <c r="B389" s="204"/>
      <c r="C389" s="205"/>
      <c r="D389" s="199" t="s">
        <v>140</v>
      </c>
      <c r="E389" s="206" t="s">
        <v>1</v>
      </c>
      <c r="F389" s="207" t="s">
        <v>1028</v>
      </c>
      <c r="G389" s="205"/>
      <c r="H389" s="206" t="s">
        <v>1</v>
      </c>
      <c r="I389" s="208"/>
      <c r="J389" s="205"/>
      <c r="K389" s="205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140</v>
      </c>
      <c r="AU389" s="213" t="s">
        <v>90</v>
      </c>
      <c r="AV389" s="13" t="s">
        <v>88</v>
      </c>
      <c r="AW389" s="13" t="s">
        <v>36</v>
      </c>
      <c r="AX389" s="13" t="s">
        <v>80</v>
      </c>
      <c r="AY389" s="213" t="s">
        <v>129</v>
      </c>
    </row>
    <row r="390" spans="1:65" s="13" customFormat="1" ht="11.25">
      <c r="B390" s="204"/>
      <c r="C390" s="205"/>
      <c r="D390" s="199" t="s">
        <v>140</v>
      </c>
      <c r="E390" s="206" t="s">
        <v>1</v>
      </c>
      <c r="F390" s="207" t="s">
        <v>970</v>
      </c>
      <c r="G390" s="205"/>
      <c r="H390" s="206" t="s">
        <v>1</v>
      </c>
      <c r="I390" s="208"/>
      <c r="J390" s="205"/>
      <c r="K390" s="205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140</v>
      </c>
      <c r="AU390" s="213" t="s">
        <v>90</v>
      </c>
      <c r="AV390" s="13" t="s">
        <v>88</v>
      </c>
      <c r="AW390" s="13" t="s">
        <v>36</v>
      </c>
      <c r="AX390" s="13" t="s">
        <v>80</v>
      </c>
      <c r="AY390" s="213" t="s">
        <v>129</v>
      </c>
    </row>
    <row r="391" spans="1:65" s="14" customFormat="1" ht="11.25">
      <c r="B391" s="214"/>
      <c r="C391" s="215"/>
      <c r="D391" s="199" t="s">
        <v>140</v>
      </c>
      <c r="E391" s="216" t="s">
        <v>1</v>
      </c>
      <c r="F391" s="217" t="s">
        <v>1090</v>
      </c>
      <c r="G391" s="215"/>
      <c r="H391" s="218">
        <v>160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140</v>
      </c>
      <c r="AU391" s="224" t="s">
        <v>90</v>
      </c>
      <c r="AV391" s="14" t="s">
        <v>90</v>
      </c>
      <c r="AW391" s="14" t="s">
        <v>36</v>
      </c>
      <c r="AX391" s="14" t="s">
        <v>80</v>
      </c>
      <c r="AY391" s="224" t="s">
        <v>129</v>
      </c>
    </row>
    <row r="392" spans="1:65" s="13" customFormat="1" ht="11.25">
      <c r="B392" s="204"/>
      <c r="C392" s="205"/>
      <c r="D392" s="199" t="s">
        <v>140</v>
      </c>
      <c r="E392" s="206" t="s">
        <v>1</v>
      </c>
      <c r="F392" s="207" t="s">
        <v>972</v>
      </c>
      <c r="G392" s="205"/>
      <c r="H392" s="206" t="s">
        <v>1</v>
      </c>
      <c r="I392" s="208"/>
      <c r="J392" s="205"/>
      <c r="K392" s="205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140</v>
      </c>
      <c r="AU392" s="213" t="s">
        <v>90</v>
      </c>
      <c r="AV392" s="13" t="s">
        <v>88</v>
      </c>
      <c r="AW392" s="13" t="s">
        <v>36</v>
      </c>
      <c r="AX392" s="13" t="s">
        <v>80</v>
      </c>
      <c r="AY392" s="213" t="s">
        <v>129</v>
      </c>
    </row>
    <row r="393" spans="1:65" s="14" customFormat="1" ht="11.25">
      <c r="B393" s="214"/>
      <c r="C393" s="215"/>
      <c r="D393" s="199" t="s">
        <v>140</v>
      </c>
      <c r="E393" s="216" t="s">
        <v>1</v>
      </c>
      <c r="F393" s="217" t="s">
        <v>830</v>
      </c>
      <c r="G393" s="215"/>
      <c r="H393" s="218">
        <v>128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140</v>
      </c>
      <c r="AU393" s="224" t="s">
        <v>90</v>
      </c>
      <c r="AV393" s="14" t="s">
        <v>90</v>
      </c>
      <c r="AW393" s="14" t="s">
        <v>36</v>
      </c>
      <c r="AX393" s="14" t="s">
        <v>80</v>
      </c>
      <c r="AY393" s="224" t="s">
        <v>129</v>
      </c>
    </row>
    <row r="394" spans="1:65" s="13" customFormat="1" ht="11.25">
      <c r="B394" s="204"/>
      <c r="C394" s="205"/>
      <c r="D394" s="199" t="s">
        <v>140</v>
      </c>
      <c r="E394" s="206" t="s">
        <v>1</v>
      </c>
      <c r="F394" s="207" t="s">
        <v>1015</v>
      </c>
      <c r="G394" s="205"/>
      <c r="H394" s="206" t="s">
        <v>1</v>
      </c>
      <c r="I394" s="208"/>
      <c r="J394" s="205"/>
      <c r="K394" s="205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140</v>
      </c>
      <c r="AU394" s="213" t="s">
        <v>90</v>
      </c>
      <c r="AV394" s="13" t="s">
        <v>88</v>
      </c>
      <c r="AW394" s="13" t="s">
        <v>36</v>
      </c>
      <c r="AX394" s="13" t="s">
        <v>80</v>
      </c>
      <c r="AY394" s="213" t="s">
        <v>129</v>
      </c>
    </row>
    <row r="395" spans="1:65" s="14" customFormat="1" ht="11.25">
      <c r="B395" s="214"/>
      <c r="C395" s="215"/>
      <c r="D395" s="199" t="s">
        <v>140</v>
      </c>
      <c r="E395" s="216" t="s">
        <v>1</v>
      </c>
      <c r="F395" s="217" t="s">
        <v>170</v>
      </c>
      <c r="G395" s="215"/>
      <c r="H395" s="218">
        <v>5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140</v>
      </c>
      <c r="AU395" s="224" t="s">
        <v>90</v>
      </c>
      <c r="AV395" s="14" t="s">
        <v>90</v>
      </c>
      <c r="AW395" s="14" t="s">
        <v>36</v>
      </c>
      <c r="AX395" s="14" t="s">
        <v>80</v>
      </c>
      <c r="AY395" s="224" t="s">
        <v>129</v>
      </c>
    </row>
    <row r="396" spans="1:65" s="13" customFormat="1" ht="11.25">
      <c r="B396" s="204"/>
      <c r="C396" s="205"/>
      <c r="D396" s="199" t="s">
        <v>140</v>
      </c>
      <c r="E396" s="206" t="s">
        <v>1</v>
      </c>
      <c r="F396" s="207" t="s">
        <v>999</v>
      </c>
      <c r="G396" s="205"/>
      <c r="H396" s="206" t="s">
        <v>1</v>
      </c>
      <c r="I396" s="208"/>
      <c r="J396" s="205"/>
      <c r="K396" s="205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140</v>
      </c>
      <c r="AU396" s="213" t="s">
        <v>90</v>
      </c>
      <c r="AV396" s="13" t="s">
        <v>88</v>
      </c>
      <c r="AW396" s="13" t="s">
        <v>36</v>
      </c>
      <c r="AX396" s="13" t="s">
        <v>80</v>
      </c>
      <c r="AY396" s="213" t="s">
        <v>129</v>
      </c>
    </row>
    <row r="397" spans="1:65" s="14" customFormat="1" ht="11.25">
      <c r="B397" s="214"/>
      <c r="C397" s="215"/>
      <c r="D397" s="199" t="s">
        <v>140</v>
      </c>
      <c r="E397" s="216" t="s">
        <v>1</v>
      </c>
      <c r="F397" s="217" t="s">
        <v>170</v>
      </c>
      <c r="G397" s="215"/>
      <c r="H397" s="218">
        <v>5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140</v>
      </c>
      <c r="AU397" s="224" t="s">
        <v>90</v>
      </c>
      <c r="AV397" s="14" t="s">
        <v>90</v>
      </c>
      <c r="AW397" s="14" t="s">
        <v>36</v>
      </c>
      <c r="AX397" s="14" t="s">
        <v>80</v>
      </c>
      <c r="AY397" s="224" t="s">
        <v>129</v>
      </c>
    </row>
    <row r="398" spans="1:65" s="13" customFormat="1" ht="11.25">
      <c r="B398" s="204"/>
      <c r="C398" s="205"/>
      <c r="D398" s="199" t="s">
        <v>140</v>
      </c>
      <c r="E398" s="206" t="s">
        <v>1</v>
      </c>
      <c r="F398" s="207" t="s">
        <v>978</v>
      </c>
      <c r="G398" s="205"/>
      <c r="H398" s="206" t="s">
        <v>1</v>
      </c>
      <c r="I398" s="208"/>
      <c r="J398" s="205"/>
      <c r="K398" s="205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140</v>
      </c>
      <c r="AU398" s="213" t="s">
        <v>90</v>
      </c>
      <c r="AV398" s="13" t="s">
        <v>88</v>
      </c>
      <c r="AW398" s="13" t="s">
        <v>36</v>
      </c>
      <c r="AX398" s="13" t="s">
        <v>80</v>
      </c>
      <c r="AY398" s="213" t="s">
        <v>129</v>
      </c>
    </row>
    <row r="399" spans="1:65" s="14" customFormat="1" ht="11.25">
      <c r="B399" s="214"/>
      <c r="C399" s="215"/>
      <c r="D399" s="199" t="s">
        <v>140</v>
      </c>
      <c r="E399" s="216" t="s">
        <v>1</v>
      </c>
      <c r="F399" s="217" t="s">
        <v>520</v>
      </c>
      <c r="G399" s="215"/>
      <c r="H399" s="218">
        <v>63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140</v>
      </c>
      <c r="AU399" s="224" t="s">
        <v>90</v>
      </c>
      <c r="AV399" s="14" t="s">
        <v>90</v>
      </c>
      <c r="AW399" s="14" t="s">
        <v>36</v>
      </c>
      <c r="AX399" s="14" t="s">
        <v>80</v>
      </c>
      <c r="AY399" s="224" t="s">
        <v>129</v>
      </c>
    </row>
    <row r="400" spans="1:65" s="13" customFormat="1" ht="11.25">
      <c r="B400" s="204"/>
      <c r="C400" s="205"/>
      <c r="D400" s="199" t="s">
        <v>140</v>
      </c>
      <c r="E400" s="206" t="s">
        <v>1</v>
      </c>
      <c r="F400" s="207" t="s">
        <v>1002</v>
      </c>
      <c r="G400" s="205"/>
      <c r="H400" s="206" t="s">
        <v>1</v>
      </c>
      <c r="I400" s="208"/>
      <c r="J400" s="205"/>
      <c r="K400" s="205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140</v>
      </c>
      <c r="AU400" s="213" t="s">
        <v>90</v>
      </c>
      <c r="AV400" s="13" t="s">
        <v>88</v>
      </c>
      <c r="AW400" s="13" t="s">
        <v>36</v>
      </c>
      <c r="AX400" s="13" t="s">
        <v>80</v>
      </c>
      <c r="AY400" s="213" t="s">
        <v>129</v>
      </c>
    </row>
    <row r="401" spans="1:65" s="14" customFormat="1" ht="11.25">
      <c r="B401" s="214"/>
      <c r="C401" s="215"/>
      <c r="D401" s="199" t="s">
        <v>140</v>
      </c>
      <c r="E401" s="216" t="s">
        <v>1</v>
      </c>
      <c r="F401" s="217" t="s">
        <v>337</v>
      </c>
      <c r="G401" s="215"/>
      <c r="H401" s="218">
        <v>30</v>
      </c>
      <c r="I401" s="219"/>
      <c r="J401" s="215"/>
      <c r="K401" s="215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140</v>
      </c>
      <c r="AU401" s="224" t="s">
        <v>90</v>
      </c>
      <c r="AV401" s="14" t="s">
        <v>90</v>
      </c>
      <c r="AW401" s="14" t="s">
        <v>36</v>
      </c>
      <c r="AX401" s="14" t="s">
        <v>80</v>
      </c>
      <c r="AY401" s="224" t="s">
        <v>129</v>
      </c>
    </row>
    <row r="402" spans="1:65" s="13" customFormat="1" ht="11.25">
      <c r="B402" s="204"/>
      <c r="C402" s="205"/>
      <c r="D402" s="199" t="s">
        <v>140</v>
      </c>
      <c r="E402" s="206" t="s">
        <v>1</v>
      </c>
      <c r="F402" s="207" t="s">
        <v>1035</v>
      </c>
      <c r="G402" s="205"/>
      <c r="H402" s="206" t="s">
        <v>1</v>
      </c>
      <c r="I402" s="208"/>
      <c r="J402" s="205"/>
      <c r="K402" s="205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140</v>
      </c>
      <c r="AU402" s="213" t="s">
        <v>90</v>
      </c>
      <c r="AV402" s="13" t="s">
        <v>88</v>
      </c>
      <c r="AW402" s="13" t="s">
        <v>36</v>
      </c>
      <c r="AX402" s="13" t="s">
        <v>80</v>
      </c>
      <c r="AY402" s="213" t="s">
        <v>129</v>
      </c>
    </row>
    <row r="403" spans="1:65" s="14" customFormat="1" ht="11.25">
      <c r="B403" s="214"/>
      <c r="C403" s="215"/>
      <c r="D403" s="199" t="s">
        <v>140</v>
      </c>
      <c r="E403" s="216" t="s">
        <v>1</v>
      </c>
      <c r="F403" s="217" t="s">
        <v>150</v>
      </c>
      <c r="G403" s="215"/>
      <c r="H403" s="218">
        <v>3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140</v>
      </c>
      <c r="AU403" s="224" t="s">
        <v>90</v>
      </c>
      <c r="AV403" s="14" t="s">
        <v>90</v>
      </c>
      <c r="AW403" s="14" t="s">
        <v>36</v>
      </c>
      <c r="AX403" s="14" t="s">
        <v>80</v>
      </c>
      <c r="AY403" s="224" t="s">
        <v>129</v>
      </c>
    </row>
    <row r="404" spans="1:65" s="15" customFormat="1" ht="11.25">
      <c r="B404" s="225"/>
      <c r="C404" s="226"/>
      <c r="D404" s="199" t="s">
        <v>140</v>
      </c>
      <c r="E404" s="227" t="s">
        <v>1</v>
      </c>
      <c r="F404" s="228" t="s">
        <v>144</v>
      </c>
      <c r="G404" s="226"/>
      <c r="H404" s="229">
        <v>394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AT404" s="235" t="s">
        <v>140</v>
      </c>
      <c r="AU404" s="235" t="s">
        <v>90</v>
      </c>
      <c r="AV404" s="15" t="s">
        <v>136</v>
      </c>
      <c r="AW404" s="15" t="s">
        <v>36</v>
      </c>
      <c r="AX404" s="15" t="s">
        <v>88</v>
      </c>
      <c r="AY404" s="235" t="s">
        <v>129</v>
      </c>
    </row>
    <row r="405" spans="1:65" s="12" customFormat="1" ht="22.9" customHeight="1">
      <c r="B405" s="170"/>
      <c r="C405" s="171"/>
      <c r="D405" s="172" t="s">
        <v>79</v>
      </c>
      <c r="E405" s="184" t="s">
        <v>150</v>
      </c>
      <c r="F405" s="184" t="s">
        <v>1091</v>
      </c>
      <c r="G405" s="171"/>
      <c r="H405" s="171"/>
      <c r="I405" s="174"/>
      <c r="J405" s="185">
        <f>BK405</f>
        <v>0</v>
      </c>
      <c r="K405" s="171"/>
      <c r="L405" s="176"/>
      <c r="M405" s="177"/>
      <c r="N405" s="178"/>
      <c r="O405" s="178"/>
      <c r="P405" s="179">
        <f>SUM(P406:P443)</f>
        <v>0</v>
      </c>
      <c r="Q405" s="178"/>
      <c r="R405" s="179">
        <f>SUM(R406:R443)</f>
        <v>0</v>
      </c>
      <c r="S405" s="178"/>
      <c r="T405" s="180">
        <f>SUM(T406:T443)</f>
        <v>550.08800000000008</v>
      </c>
      <c r="AR405" s="181" t="s">
        <v>88</v>
      </c>
      <c r="AT405" s="182" t="s">
        <v>79</v>
      </c>
      <c r="AU405" s="182" t="s">
        <v>88</v>
      </c>
      <c r="AY405" s="181" t="s">
        <v>129</v>
      </c>
      <c r="BK405" s="183">
        <f>SUM(BK406:BK443)</f>
        <v>0</v>
      </c>
    </row>
    <row r="406" spans="1:65" s="2" customFormat="1" ht="24">
      <c r="A406" s="34"/>
      <c r="B406" s="35"/>
      <c r="C406" s="186" t="s">
        <v>322</v>
      </c>
      <c r="D406" s="186" t="s">
        <v>131</v>
      </c>
      <c r="E406" s="187" t="s">
        <v>1092</v>
      </c>
      <c r="F406" s="188" t="s">
        <v>1093</v>
      </c>
      <c r="G406" s="189" t="s">
        <v>271</v>
      </c>
      <c r="H406" s="190">
        <v>250.04</v>
      </c>
      <c r="I406" s="191"/>
      <c r="J406" s="192">
        <f>ROUND(I406*H406,2)</f>
        <v>0</v>
      </c>
      <c r="K406" s="188" t="s">
        <v>135</v>
      </c>
      <c r="L406" s="39"/>
      <c r="M406" s="193" t="s">
        <v>1</v>
      </c>
      <c r="N406" s="194" t="s">
        <v>45</v>
      </c>
      <c r="O406" s="71"/>
      <c r="P406" s="195">
        <f>O406*H406</f>
        <v>0</v>
      </c>
      <c r="Q406" s="195">
        <v>0</v>
      </c>
      <c r="R406" s="195">
        <f>Q406*H406</f>
        <v>0</v>
      </c>
      <c r="S406" s="195">
        <v>2.2000000000000002</v>
      </c>
      <c r="T406" s="196">
        <f>S406*H406</f>
        <v>550.08800000000008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136</v>
      </c>
      <c r="AT406" s="197" t="s">
        <v>131</v>
      </c>
      <c r="AU406" s="197" t="s">
        <v>90</v>
      </c>
      <c r="AY406" s="17" t="s">
        <v>129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7" t="s">
        <v>88</v>
      </c>
      <c r="BK406" s="198">
        <f>ROUND(I406*H406,2)</f>
        <v>0</v>
      </c>
      <c r="BL406" s="17" t="s">
        <v>136</v>
      </c>
      <c r="BM406" s="197" t="s">
        <v>1094</v>
      </c>
    </row>
    <row r="407" spans="1:65" s="2" customFormat="1" ht="19.5">
      <c r="A407" s="34"/>
      <c r="B407" s="35"/>
      <c r="C407" s="36"/>
      <c r="D407" s="199" t="s">
        <v>138</v>
      </c>
      <c r="E407" s="36"/>
      <c r="F407" s="200" t="s">
        <v>1093</v>
      </c>
      <c r="G407" s="36"/>
      <c r="H407" s="36"/>
      <c r="I407" s="201"/>
      <c r="J407" s="36"/>
      <c r="K407" s="36"/>
      <c r="L407" s="39"/>
      <c r="M407" s="202"/>
      <c r="N407" s="203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138</v>
      </c>
      <c r="AU407" s="17" t="s">
        <v>90</v>
      </c>
    </row>
    <row r="408" spans="1:65" s="13" customFormat="1" ht="11.25">
      <c r="B408" s="204"/>
      <c r="C408" s="205"/>
      <c r="D408" s="199" t="s">
        <v>140</v>
      </c>
      <c r="E408" s="206" t="s">
        <v>1</v>
      </c>
      <c r="F408" s="207" t="s">
        <v>1028</v>
      </c>
      <c r="G408" s="205"/>
      <c r="H408" s="206" t="s">
        <v>1</v>
      </c>
      <c r="I408" s="208"/>
      <c r="J408" s="205"/>
      <c r="K408" s="205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140</v>
      </c>
      <c r="AU408" s="213" t="s">
        <v>90</v>
      </c>
      <c r="AV408" s="13" t="s">
        <v>88</v>
      </c>
      <c r="AW408" s="13" t="s">
        <v>36</v>
      </c>
      <c r="AX408" s="13" t="s">
        <v>80</v>
      </c>
      <c r="AY408" s="213" t="s">
        <v>129</v>
      </c>
    </row>
    <row r="409" spans="1:65" s="13" customFormat="1" ht="11.25">
      <c r="B409" s="204"/>
      <c r="C409" s="205"/>
      <c r="D409" s="199" t="s">
        <v>140</v>
      </c>
      <c r="E409" s="206" t="s">
        <v>1</v>
      </c>
      <c r="F409" s="207" t="s">
        <v>970</v>
      </c>
      <c r="G409" s="205"/>
      <c r="H409" s="206" t="s">
        <v>1</v>
      </c>
      <c r="I409" s="208"/>
      <c r="J409" s="205"/>
      <c r="K409" s="205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140</v>
      </c>
      <c r="AU409" s="213" t="s">
        <v>90</v>
      </c>
      <c r="AV409" s="13" t="s">
        <v>88</v>
      </c>
      <c r="AW409" s="13" t="s">
        <v>36</v>
      </c>
      <c r="AX409" s="13" t="s">
        <v>80</v>
      </c>
      <c r="AY409" s="213" t="s">
        <v>129</v>
      </c>
    </row>
    <row r="410" spans="1:65" s="14" customFormat="1" ht="11.25">
      <c r="B410" s="214"/>
      <c r="C410" s="215"/>
      <c r="D410" s="199" t="s">
        <v>140</v>
      </c>
      <c r="E410" s="216" t="s">
        <v>1</v>
      </c>
      <c r="F410" s="217" t="s">
        <v>1095</v>
      </c>
      <c r="G410" s="215"/>
      <c r="H410" s="218">
        <v>88</v>
      </c>
      <c r="I410" s="219"/>
      <c r="J410" s="215"/>
      <c r="K410" s="215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140</v>
      </c>
      <c r="AU410" s="224" t="s">
        <v>90</v>
      </c>
      <c r="AV410" s="14" t="s">
        <v>90</v>
      </c>
      <c r="AW410" s="14" t="s">
        <v>36</v>
      </c>
      <c r="AX410" s="14" t="s">
        <v>80</v>
      </c>
      <c r="AY410" s="224" t="s">
        <v>129</v>
      </c>
    </row>
    <row r="411" spans="1:65" s="13" customFormat="1" ht="11.25">
      <c r="B411" s="204"/>
      <c r="C411" s="205"/>
      <c r="D411" s="199" t="s">
        <v>140</v>
      </c>
      <c r="E411" s="206" t="s">
        <v>1</v>
      </c>
      <c r="F411" s="207" t="s">
        <v>972</v>
      </c>
      <c r="G411" s="205"/>
      <c r="H411" s="206" t="s">
        <v>1</v>
      </c>
      <c r="I411" s="208"/>
      <c r="J411" s="205"/>
      <c r="K411" s="205"/>
      <c r="L411" s="209"/>
      <c r="M411" s="210"/>
      <c r="N411" s="211"/>
      <c r="O411" s="211"/>
      <c r="P411" s="211"/>
      <c r="Q411" s="211"/>
      <c r="R411" s="211"/>
      <c r="S411" s="211"/>
      <c r="T411" s="212"/>
      <c r="AT411" s="213" t="s">
        <v>140</v>
      </c>
      <c r="AU411" s="213" t="s">
        <v>90</v>
      </c>
      <c r="AV411" s="13" t="s">
        <v>88</v>
      </c>
      <c r="AW411" s="13" t="s">
        <v>36</v>
      </c>
      <c r="AX411" s="13" t="s">
        <v>80</v>
      </c>
      <c r="AY411" s="213" t="s">
        <v>129</v>
      </c>
    </row>
    <row r="412" spans="1:65" s="14" customFormat="1" ht="11.25">
      <c r="B412" s="214"/>
      <c r="C412" s="215"/>
      <c r="D412" s="199" t="s">
        <v>140</v>
      </c>
      <c r="E412" s="216" t="s">
        <v>1</v>
      </c>
      <c r="F412" s="217" t="s">
        <v>1096</v>
      </c>
      <c r="G412" s="215"/>
      <c r="H412" s="218">
        <v>70.400000000000006</v>
      </c>
      <c r="I412" s="219"/>
      <c r="J412" s="215"/>
      <c r="K412" s="215"/>
      <c r="L412" s="220"/>
      <c r="M412" s="221"/>
      <c r="N412" s="222"/>
      <c r="O412" s="222"/>
      <c r="P412" s="222"/>
      <c r="Q412" s="222"/>
      <c r="R412" s="222"/>
      <c r="S412" s="222"/>
      <c r="T412" s="223"/>
      <c r="AT412" s="224" t="s">
        <v>140</v>
      </c>
      <c r="AU412" s="224" t="s">
        <v>90</v>
      </c>
      <c r="AV412" s="14" t="s">
        <v>90</v>
      </c>
      <c r="AW412" s="14" t="s">
        <v>36</v>
      </c>
      <c r="AX412" s="14" t="s">
        <v>80</v>
      </c>
      <c r="AY412" s="224" t="s">
        <v>129</v>
      </c>
    </row>
    <row r="413" spans="1:65" s="13" customFormat="1" ht="11.25">
      <c r="B413" s="204"/>
      <c r="C413" s="205"/>
      <c r="D413" s="199" t="s">
        <v>140</v>
      </c>
      <c r="E413" s="206" t="s">
        <v>1</v>
      </c>
      <c r="F413" s="207" t="s">
        <v>1015</v>
      </c>
      <c r="G413" s="205"/>
      <c r="H413" s="206" t="s">
        <v>1</v>
      </c>
      <c r="I413" s="208"/>
      <c r="J413" s="205"/>
      <c r="K413" s="205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140</v>
      </c>
      <c r="AU413" s="213" t="s">
        <v>90</v>
      </c>
      <c r="AV413" s="13" t="s">
        <v>88</v>
      </c>
      <c r="AW413" s="13" t="s">
        <v>36</v>
      </c>
      <c r="AX413" s="13" t="s">
        <v>80</v>
      </c>
      <c r="AY413" s="213" t="s">
        <v>129</v>
      </c>
    </row>
    <row r="414" spans="1:65" s="14" customFormat="1" ht="11.25">
      <c r="B414" s="214"/>
      <c r="C414" s="215"/>
      <c r="D414" s="199" t="s">
        <v>140</v>
      </c>
      <c r="E414" s="216" t="s">
        <v>1</v>
      </c>
      <c r="F414" s="217" t="s">
        <v>1097</v>
      </c>
      <c r="G414" s="215"/>
      <c r="H414" s="218">
        <v>2.85</v>
      </c>
      <c r="I414" s="219"/>
      <c r="J414" s="215"/>
      <c r="K414" s="215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140</v>
      </c>
      <c r="AU414" s="224" t="s">
        <v>90</v>
      </c>
      <c r="AV414" s="14" t="s">
        <v>90</v>
      </c>
      <c r="AW414" s="14" t="s">
        <v>36</v>
      </c>
      <c r="AX414" s="14" t="s">
        <v>80</v>
      </c>
      <c r="AY414" s="224" t="s">
        <v>129</v>
      </c>
    </row>
    <row r="415" spans="1:65" s="13" customFormat="1" ht="11.25">
      <c r="B415" s="204"/>
      <c r="C415" s="205"/>
      <c r="D415" s="199" t="s">
        <v>140</v>
      </c>
      <c r="E415" s="206" t="s">
        <v>1</v>
      </c>
      <c r="F415" s="207" t="s">
        <v>999</v>
      </c>
      <c r="G415" s="205"/>
      <c r="H415" s="206" t="s">
        <v>1</v>
      </c>
      <c r="I415" s="208"/>
      <c r="J415" s="205"/>
      <c r="K415" s="205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140</v>
      </c>
      <c r="AU415" s="213" t="s">
        <v>90</v>
      </c>
      <c r="AV415" s="13" t="s">
        <v>88</v>
      </c>
      <c r="AW415" s="13" t="s">
        <v>36</v>
      </c>
      <c r="AX415" s="13" t="s">
        <v>80</v>
      </c>
      <c r="AY415" s="213" t="s">
        <v>129</v>
      </c>
    </row>
    <row r="416" spans="1:65" s="14" customFormat="1" ht="11.25">
      <c r="B416" s="214"/>
      <c r="C416" s="215"/>
      <c r="D416" s="199" t="s">
        <v>140</v>
      </c>
      <c r="E416" s="216" t="s">
        <v>1</v>
      </c>
      <c r="F416" s="217" t="s">
        <v>1098</v>
      </c>
      <c r="G416" s="215"/>
      <c r="H416" s="218">
        <v>4.2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140</v>
      </c>
      <c r="AU416" s="224" t="s">
        <v>90</v>
      </c>
      <c r="AV416" s="14" t="s">
        <v>90</v>
      </c>
      <c r="AW416" s="14" t="s">
        <v>36</v>
      </c>
      <c r="AX416" s="14" t="s">
        <v>80</v>
      </c>
      <c r="AY416" s="224" t="s">
        <v>129</v>
      </c>
    </row>
    <row r="417" spans="1:65" s="13" customFormat="1" ht="11.25">
      <c r="B417" s="204"/>
      <c r="C417" s="205"/>
      <c r="D417" s="199" t="s">
        <v>140</v>
      </c>
      <c r="E417" s="206" t="s">
        <v>1</v>
      </c>
      <c r="F417" s="207" t="s">
        <v>978</v>
      </c>
      <c r="G417" s="205"/>
      <c r="H417" s="206" t="s">
        <v>1</v>
      </c>
      <c r="I417" s="208"/>
      <c r="J417" s="205"/>
      <c r="K417" s="205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140</v>
      </c>
      <c r="AU417" s="213" t="s">
        <v>90</v>
      </c>
      <c r="AV417" s="13" t="s">
        <v>88</v>
      </c>
      <c r="AW417" s="13" t="s">
        <v>36</v>
      </c>
      <c r="AX417" s="13" t="s">
        <v>80</v>
      </c>
      <c r="AY417" s="213" t="s">
        <v>129</v>
      </c>
    </row>
    <row r="418" spans="1:65" s="14" customFormat="1" ht="11.25">
      <c r="B418" s="214"/>
      <c r="C418" s="215"/>
      <c r="D418" s="199" t="s">
        <v>140</v>
      </c>
      <c r="E418" s="216" t="s">
        <v>1</v>
      </c>
      <c r="F418" s="217" t="s">
        <v>1078</v>
      </c>
      <c r="G418" s="215"/>
      <c r="H418" s="218">
        <v>20.79</v>
      </c>
      <c r="I418" s="219"/>
      <c r="J418" s="215"/>
      <c r="K418" s="215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140</v>
      </c>
      <c r="AU418" s="224" t="s">
        <v>90</v>
      </c>
      <c r="AV418" s="14" t="s">
        <v>90</v>
      </c>
      <c r="AW418" s="14" t="s">
        <v>36</v>
      </c>
      <c r="AX418" s="14" t="s">
        <v>80</v>
      </c>
      <c r="AY418" s="224" t="s">
        <v>129</v>
      </c>
    </row>
    <row r="419" spans="1:65" s="13" customFormat="1" ht="11.25">
      <c r="B419" s="204"/>
      <c r="C419" s="205"/>
      <c r="D419" s="199" t="s">
        <v>140</v>
      </c>
      <c r="E419" s="206" t="s">
        <v>1</v>
      </c>
      <c r="F419" s="207" t="s">
        <v>1002</v>
      </c>
      <c r="G419" s="205"/>
      <c r="H419" s="206" t="s">
        <v>1</v>
      </c>
      <c r="I419" s="208"/>
      <c r="J419" s="205"/>
      <c r="K419" s="205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140</v>
      </c>
      <c r="AU419" s="213" t="s">
        <v>90</v>
      </c>
      <c r="AV419" s="13" t="s">
        <v>88</v>
      </c>
      <c r="AW419" s="13" t="s">
        <v>36</v>
      </c>
      <c r="AX419" s="13" t="s">
        <v>80</v>
      </c>
      <c r="AY419" s="213" t="s">
        <v>129</v>
      </c>
    </row>
    <row r="420" spans="1:65" s="14" customFormat="1" ht="11.25">
      <c r="B420" s="214"/>
      <c r="C420" s="215"/>
      <c r="D420" s="199" t="s">
        <v>140</v>
      </c>
      <c r="E420" s="216" t="s">
        <v>1</v>
      </c>
      <c r="F420" s="217" t="s">
        <v>1099</v>
      </c>
      <c r="G420" s="215"/>
      <c r="H420" s="218">
        <v>9.9</v>
      </c>
      <c r="I420" s="219"/>
      <c r="J420" s="215"/>
      <c r="K420" s="215"/>
      <c r="L420" s="220"/>
      <c r="M420" s="221"/>
      <c r="N420" s="222"/>
      <c r="O420" s="222"/>
      <c r="P420" s="222"/>
      <c r="Q420" s="222"/>
      <c r="R420" s="222"/>
      <c r="S420" s="222"/>
      <c r="T420" s="223"/>
      <c r="AT420" s="224" t="s">
        <v>140</v>
      </c>
      <c r="AU420" s="224" t="s">
        <v>90</v>
      </c>
      <c r="AV420" s="14" t="s">
        <v>90</v>
      </c>
      <c r="AW420" s="14" t="s">
        <v>36</v>
      </c>
      <c r="AX420" s="14" t="s">
        <v>80</v>
      </c>
      <c r="AY420" s="224" t="s">
        <v>129</v>
      </c>
    </row>
    <row r="421" spans="1:65" s="13" customFormat="1" ht="11.25">
      <c r="B421" s="204"/>
      <c r="C421" s="205"/>
      <c r="D421" s="199" t="s">
        <v>140</v>
      </c>
      <c r="E421" s="206" t="s">
        <v>1</v>
      </c>
      <c r="F421" s="207" t="s">
        <v>1035</v>
      </c>
      <c r="G421" s="205"/>
      <c r="H421" s="206" t="s">
        <v>1</v>
      </c>
      <c r="I421" s="208"/>
      <c r="J421" s="205"/>
      <c r="K421" s="205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140</v>
      </c>
      <c r="AU421" s="213" t="s">
        <v>90</v>
      </c>
      <c r="AV421" s="13" t="s">
        <v>88</v>
      </c>
      <c r="AW421" s="13" t="s">
        <v>36</v>
      </c>
      <c r="AX421" s="13" t="s">
        <v>80</v>
      </c>
      <c r="AY421" s="213" t="s">
        <v>129</v>
      </c>
    </row>
    <row r="422" spans="1:65" s="14" customFormat="1" ht="11.25">
      <c r="B422" s="214"/>
      <c r="C422" s="215"/>
      <c r="D422" s="199" t="s">
        <v>140</v>
      </c>
      <c r="E422" s="216" t="s">
        <v>1</v>
      </c>
      <c r="F422" s="217" t="s">
        <v>1100</v>
      </c>
      <c r="G422" s="215"/>
      <c r="H422" s="218">
        <v>1.65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140</v>
      </c>
      <c r="AU422" s="224" t="s">
        <v>90</v>
      </c>
      <c r="AV422" s="14" t="s">
        <v>90</v>
      </c>
      <c r="AW422" s="14" t="s">
        <v>36</v>
      </c>
      <c r="AX422" s="14" t="s">
        <v>80</v>
      </c>
      <c r="AY422" s="224" t="s">
        <v>129</v>
      </c>
    </row>
    <row r="423" spans="1:65" s="13" customFormat="1" ht="11.25">
      <c r="B423" s="204"/>
      <c r="C423" s="205"/>
      <c r="D423" s="199" t="s">
        <v>140</v>
      </c>
      <c r="E423" s="206" t="s">
        <v>1</v>
      </c>
      <c r="F423" s="207" t="s">
        <v>1101</v>
      </c>
      <c r="G423" s="205"/>
      <c r="H423" s="206" t="s">
        <v>1</v>
      </c>
      <c r="I423" s="208"/>
      <c r="J423" s="205"/>
      <c r="K423" s="205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140</v>
      </c>
      <c r="AU423" s="213" t="s">
        <v>90</v>
      </c>
      <c r="AV423" s="13" t="s">
        <v>88</v>
      </c>
      <c r="AW423" s="13" t="s">
        <v>36</v>
      </c>
      <c r="AX423" s="13" t="s">
        <v>80</v>
      </c>
      <c r="AY423" s="213" t="s">
        <v>129</v>
      </c>
    </row>
    <row r="424" spans="1:65" s="14" customFormat="1" ht="11.25">
      <c r="B424" s="214"/>
      <c r="C424" s="215"/>
      <c r="D424" s="199" t="s">
        <v>140</v>
      </c>
      <c r="E424" s="216" t="s">
        <v>1</v>
      </c>
      <c r="F424" s="217" t="s">
        <v>1102</v>
      </c>
      <c r="G424" s="215"/>
      <c r="H424" s="218">
        <v>52.25</v>
      </c>
      <c r="I424" s="219"/>
      <c r="J424" s="215"/>
      <c r="K424" s="215"/>
      <c r="L424" s="220"/>
      <c r="M424" s="221"/>
      <c r="N424" s="222"/>
      <c r="O424" s="222"/>
      <c r="P424" s="222"/>
      <c r="Q424" s="222"/>
      <c r="R424" s="222"/>
      <c r="S424" s="222"/>
      <c r="T424" s="223"/>
      <c r="AT424" s="224" t="s">
        <v>140</v>
      </c>
      <c r="AU424" s="224" t="s">
        <v>90</v>
      </c>
      <c r="AV424" s="14" t="s">
        <v>90</v>
      </c>
      <c r="AW424" s="14" t="s">
        <v>36</v>
      </c>
      <c r="AX424" s="14" t="s">
        <v>80</v>
      </c>
      <c r="AY424" s="224" t="s">
        <v>129</v>
      </c>
    </row>
    <row r="425" spans="1:65" s="15" customFormat="1" ht="11.25">
      <c r="B425" s="225"/>
      <c r="C425" s="226"/>
      <c r="D425" s="199" t="s">
        <v>140</v>
      </c>
      <c r="E425" s="227" t="s">
        <v>1</v>
      </c>
      <c r="F425" s="228" t="s">
        <v>144</v>
      </c>
      <c r="G425" s="226"/>
      <c r="H425" s="229">
        <v>250.04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AT425" s="235" t="s">
        <v>140</v>
      </c>
      <c r="AU425" s="235" t="s">
        <v>90</v>
      </c>
      <c r="AV425" s="15" t="s">
        <v>136</v>
      </c>
      <c r="AW425" s="15" t="s">
        <v>36</v>
      </c>
      <c r="AX425" s="15" t="s">
        <v>88</v>
      </c>
      <c r="AY425" s="235" t="s">
        <v>129</v>
      </c>
    </row>
    <row r="426" spans="1:65" s="2" customFormat="1" ht="21.75" customHeight="1">
      <c r="A426" s="34"/>
      <c r="B426" s="35"/>
      <c r="C426" s="186" t="s">
        <v>331</v>
      </c>
      <c r="D426" s="186" t="s">
        <v>131</v>
      </c>
      <c r="E426" s="187" t="s">
        <v>1103</v>
      </c>
      <c r="F426" s="188" t="s">
        <v>1104</v>
      </c>
      <c r="G426" s="189" t="s">
        <v>195</v>
      </c>
      <c r="H426" s="190">
        <v>394</v>
      </c>
      <c r="I426" s="191"/>
      <c r="J426" s="192">
        <f>ROUND(I426*H426,2)</f>
        <v>0</v>
      </c>
      <c r="K426" s="188" t="s">
        <v>135</v>
      </c>
      <c r="L426" s="39"/>
      <c r="M426" s="193" t="s">
        <v>1</v>
      </c>
      <c r="N426" s="194" t="s">
        <v>45</v>
      </c>
      <c r="O426" s="71"/>
      <c r="P426" s="195">
        <f>O426*H426</f>
        <v>0</v>
      </c>
      <c r="Q426" s="195">
        <v>0</v>
      </c>
      <c r="R426" s="195">
        <f>Q426*H426</f>
        <v>0</v>
      </c>
      <c r="S426" s="195">
        <v>0</v>
      </c>
      <c r="T426" s="196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7" t="s">
        <v>136</v>
      </c>
      <c r="AT426" s="197" t="s">
        <v>131</v>
      </c>
      <c r="AU426" s="197" t="s">
        <v>90</v>
      </c>
      <c r="AY426" s="17" t="s">
        <v>129</v>
      </c>
      <c r="BE426" s="198">
        <f>IF(N426="základní",J426,0)</f>
        <v>0</v>
      </c>
      <c r="BF426" s="198">
        <f>IF(N426="snížená",J426,0)</f>
        <v>0</v>
      </c>
      <c r="BG426" s="198">
        <f>IF(N426="zákl. přenesená",J426,0)</f>
        <v>0</v>
      </c>
      <c r="BH426" s="198">
        <f>IF(N426="sníž. přenesená",J426,0)</f>
        <v>0</v>
      </c>
      <c r="BI426" s="198">
        <f>IF(N426="nulová",J426,0)</f>
        <v>0</v>
      </c>
      <c r="BJ426" s="17" t="s">
        <v>88</v>
      </c>
      <c r="BK426" s="198">
        <f>ROUND(I426*H426,2)</f>
        <v>0</v>
      </c>
      <c r="BL426" s="17" t="s">
        <v>136</v>
      </c>
      <c r="BM426" s="197" t="s">
        <v>1105</v>
      </c>
    </row>
    <row r="427" spans="1:65" s="2" customFormat="1" ht="11.25">
      <c r="A427" s="34"/>
      <c r="B427" s="35"/>
      <c r="C427" s="36"/>
      <c r="D427" s="199" t="s">
        <v>138</v>
      </c>
      <c r="E427" s="36"/>
      <c r="F427" s="200" t="s">
        <v>1106</v>
      </c>
      <c r="G427" s="36"/>
      <c r="H427" s="36"/>
      <c r="I427" s="201"/>
      <c r="J427" s="36"/>
      <c r="K427" s="36"/>
      <c r="L427" s="39"/>
      <c r="M427" s="202"/>
      <c r="N427" s="203"/>
      <c r="O427" s="71"/>
      <c r="P427" s="71"/>
      <c r="Q427" s="71"/>
      <c r="R427" s="71"/>
      <c r="S427" s="71"/>
      <c r="T427" s="72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138</v>
      </c>
      <c r="AU427" s="17" t="s">
        <v>90</v>
      </c>
    </row>
    <row r="428" spans="1:65" s="13" customFormat="1" ht="11.25">
      <c r="B428" s="204"/>
      <c r="C428" s="205"/>
      <c r="D428" s="199" t="s">
        <v>140</v>
      </c>
      <c r="E428" s="206" t="s">
        <v>1</v>
      </c>
      <c r="F428" s="207" t="s">
        <v>1107</v>
      </c>
      <c r="G428" s="205"/>
      <c r="H428" s="206" t="s">
        <v>1</v>
      </c>
      <c r="I428" s="208"/>
      <c r="J428" s="205"/>
      <c r="K428" s="205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140</v>
      </c>
      <c r="AU428" s="213" t="s">
        <v>90</v>
      </c>
      <c r="AV428" s="13" t="s">
        <v>88</v>
      </c>
      <c r="AW428" s="13" t="s">
        <v>36</v>
      </c>
      <c r="AX428" s="13" t="s">
        <v>80</v>
      </c>
      <c r="AY428" s="213" t="s">
        <v>129</v>
      </c>
    </row>
    <row r="429" spans="1:65" s="13" customFormat="1" ht="11.25">
      <c r="B429" s="204"/>
      <c r="C429" s="205"/>
      <c r="D429" s="199" t="s">
        <v>140</v>
      </c>
      <c r="E429" s="206" t="s">
        <v>1</v>
      </c>
      <c r="F429" s="207" t="s">
        <v>970</v>
      </c>
      <c r="G429" s="205"/>
      <c r="H429" s="206" t="s">
        <v>1</v>
      </c>
      <c r="I429" s="208"/>
      <c r="J429" s="205"/>
      <c r="K429" s="205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140</v>
      </c>
      <c r="AU429" s="213" t="s">
        <v>90</v>
      </c>
      <c r="AV429" s="13" t="s">
        <v>88</v>
      </c>
      <c r="AW429" s="13" t="s">
        <v>36</v>
      </c>
      <c r="AX429" s="13" t="s">
        <v>80</v>
      </c>
      <c r="AY429" s="213" t="s">
        <v>129</v>
      </c>
    </row>
    <row r="430" spans="1:65" s="14" customFormat="1" ht="11.25">
      <c r="B430" s="214"/>
      <c r="C430" s="215"/>
      <c r="D430" s="199" t="s">
        <v>140</v>
      </c>
      <c r="E430" s="216" t="s">
        <v>1</v>
      </c>
      <c r="F430" s="217" t="s">
        <v>1090</v>
      </c>
      <c r="G430" s="215"/>
      <c r="H430" s="218">
        <v>160</v>
      </c>
      <c r="I430" s="219"/>
      <c r="J430" s="215"/>
      <c r="K430" s="215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140</v>
      </c>
      <c r="AU430" s="224" t="s">
        <v>90</v>
      </c>
      <c r="AV430" s="14" t="s">
        <v>90</v>
      </c>
      <c r="AW430" s="14" t="s">
        <v>36</v>
      </c>
      <c r="AX430" s="14" t="s">
        <v>80</v>
      </c>
      <c r="AY430" s="224" t="s">
        <v>129</v>
      </c>
    </row>
    <row r="431" spans="1:65" s="13" customFormat="1" ht="11.25">
      <c r="B431" s="204"/>
      <c r="C431" s="205"/>
      <c r="D431" s="199" t="s">
        <v>140</v>
      </c>
      <c r="E431" s="206" t="s">
        <v>1</v>
      </c>
      <c r="F431" s="207" t="s">
        <v>972</v>
      </c>
      <c r="G431" s="205"/>
      <c r="H431" s="206" t="s">
        <v>1</v>
      </c>
      <c r="I431" s="208"/>
      <c r="J431" s="205"/>
      <c r="K431" s="205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140</v>
      </c>
      <c r="AU431" s="213" t="s">
        <v>90</v>
      </c>
      <c r="AV431" s="13" t="s">
        <v>88</v>
      </c>
      <c r="AW431" s="13" t="s">
        <v>36</v>
      </c>
      <c r="AX431" s="13" t="s">
        <v>80</v>
      </c>
      <c r="AY431" s="213" t="s">
        <v>129</v>
      </c>
    </row>
    <row r="432" spans="1:65" s="14" customFormat="1" ht="11.25">
      <c r="B432" s="214"/>
      <c r="C432" s="215"/>
      <c r="D432" s="199" t="s">
        <v>140</v>
      </c>
      <c r="E432" s="216" t="s">
        <v>1</v>
      </c>
      <c r="F432" s="217" t="s">
        <v>830</v>
      </c>
      <c r="G432" s="215"/>
      <c r="H432" s="218">
        <v>128</v>
      </c>
      <c r="I432" s="219"/>
      <c r="J432" s="215"/>
      <c r="K432" s="215"/>
      <c r="L432" s="220"/>
      <c r="M432" s="221"/>
      <c r="N432" s="222"/>
      <c r="O432" s="222"/>
      <c r="P432" s="222"/>
      <c r="Q432" s="222"/>
      <c r="R432" s="222"/>
      <c r="S432" s="222"/>
      <c r="T432" s="223"/>
      <c r="AT432" s="224" t="s">
        <v>140</v>
      </c>
      <c r="AU432" s="224" t="s">
        <v>90</v>
      </c>
      <c r="AV432" s="14" t="s">
        <v>90</v>
      </c>
      <c r="AW432" s="14" t="s">
        <v>36</v>
      </c>
      <c r="AX432" s="14" t="s">
        <v>80</v>
      </c>
      <c r="AY432" s="224" t="s">
        <v>129</v>
      </c>
    </row>
    <row r="433" spans="1:65" s="13" customFormat="1" ht="11.25">
      <c r="B433" s="204"/>
      <c r="C433" s="205"/>
      <c r="D433" s="199" t="s">
        <v>140</v>
      </c>
      <c r="E433" s="206" t="s">
        <v>1</v>
      </c>
      <c r="F433" s="207" t="s">
        <v>1015</v>
      </c>
      <c r="G433" s="205"/>
      <c r="H433" s="206" t="s">
        <v>1</v>
      </c>
      <c r="I433" s="208"/>
      <c r="J433" s="205"/>
      <c r="K433" s="205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140</v>
      </c>
      <c r="AU433" s="213" t="s">
        <v>90</v>
      </c>
      <c r="AV433" s="13" t="s">
        <v>88</v>
      </c>
      <c r="AW433" s="13" t="s">
        <v>36</v>
      </c>
      <c r="AX433" s="13" t="s">
        <v>80</v>
      </c>
      <c r="AY433" s="213" t="s">
        <v>129</v>
      </c>
    </row>
    <row r="434" spans="1:65" s="14" customFormat="1" ht="11.25">
      <c r="B434" s="214"/>
      <c r="C434" s="215"/>
      <c r="D434" s="199" t="s">
        <v>140</v>
      </c>
      <c r="E434" s="216" t="s">
        <v>1</v>
      </c>
      <c r="F434" s="217" t="s">
        <v>170</v>
      </c>
      <c r="G434" s="215"/>
      <c r="H434" s="218">
        <v>5</v>
      </c>
      <c r="I434" s="219"/>
      <c r="J434" s="215"/>
      <c r="K434" s="215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140</v>
      </c>
      <c r="AU434" s="224" t="s">
        <v>90</v>
      </c>
      <c r="AV434" s="14" t="s">
        <v>90</v>
      </c>
      <c r="AW434" s="14" t="s">
        <v>36</v>
      </c>
      <c r="AX434" s="14" t="s">
        <v>80</v>
      </c>
      <c r="AY434" s="224" t="s">
        <v>129</v>
      </c>
    </row>
    <row r="435" spans="1:65" s="13" customFormat="1" ht="11.25">
      <c r="B435" s="204"/>
      <c r="C435" s="205"/>
      <c r="D435" s="199" t="s">
        <v>140</v>
      </c>
      <c r="E435" s="206" t="s">
        <v>1</v>
      </c>
      <c r="F435" s="207" t="s">
        <v>999</v>
      </c>
      <c r="G435" s="205"/>
      <c r="H435" s="206" t="s">
        <v>1</v>
      </c>
      <c r="I435" s="208"/>
      <c r="J435" s="205"/>
      <c r="K435" s="205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140</v>
      </c>
      <c r="AU435" s="213" t="s">
        <v>90</v>
      </c>
      <c r="AV435" s="13" t="s">
        <v>88</v>
      </c>
      <c r="AW435" s="13" t="s">
        <v>36</v>
      </c>
      <c r="AX435" s="13" t="s">
        <v>80</v>
      </c>
      <c r="AY435" s="213" t="s">
        <v>129</v>
      </c>
    </row>
    <row r="436" spans="1:65" s="14" customFormat="1" ht="11.25">
      <c r="B436" s="214"/>
      <c r="C436" s="215"/>
      <c r="D436" s="199" t="s">
        <v>140</v>
      </c>
      <c r="E436" s="216" t="s">
        <v>1</v>
      </c>
      <c r="F436" s="217" t="s">
        <v>170</v>
      </c>
      <c r="G436" s="215"/>
      <c r="H436" s="218">
        <v>5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140</v>
      </c>
      <c r="AU436" s="224" t="s">
        <v>90</v>
      </c>
      <c r="AV436" s="14" t="s">
        <v>90</v>
      </c>
      <c r="AW436" s="14" t="s">
        <v>36</v>
      </c>
      <c r="AX436" s="14" t="s">
        <v>80</v>
      </c>
      <c r="AY436" s="224" t="s">
        <v>129</v>
      </c>
    </row>
    <row r="437" spans="1:65" s="13" customFormat="1" ht="11.25">
      <c r="B437" s="204"/>
      <c r="C437" s="205"/>
      <c r="D437" s="199" t="s">
        <v>140</v>
      </c>
      <c r="E437" s="206" t="s">
        <v>1</v>
      </c>
      <c r="F437" s="207" t="s">
        <v>978</v>
      </c>
      <c r="G437" s="205"/>
      <c r="H437" s="206" t="s">
        <v>1</v>
      </c>
      <c r="I437" s="208"/>
      <c r="J437" s="205"/>
      <c r="K437" s="205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140</v>
      </c>
      <c r="AU437" s="213" t="s">
        <v>90</v>
      </c>
      <c r="AV437" s="13" t="s">
        <v>88</v>
      </c>
      <c r="AW437" s="13" t="s">
        <v>36</v>
      </c>
      <c r="AX437" s="13" t="s">
        <v>80</v>
      </c>
      <c r="AY437" s="213" t="s">
        <v>129</v>
      </c>
    </row>
    <row r="438" spans="1:65" s="14" customFormat="1" ht="11.25">
      <c r="B438" s="214"/>
      <c r="C438" s="215"/>
      <c r="D438" s="199" t="s">
        <v>140</v>
      </c>
      <c r="E438" s="216" t="s">
        <v>1</v>
      </c>
      <c r="F438" s="217" t="s">
        <v>520</v>
      </c>
      <c r="G438" s="215"/>
      <c r="H438" s="218">
        <v>63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140</v>
      </c>
      <c r="AU438" s="224" t="s">
        <v>90</v>
      </c>
      <c r="AV438" s="14" t="s">
        <v>90</v>
      </c>
      <c r="AW438" s="14" t="s">
        <v>36</v>
      </c>
      <c r="AX438" s="14" t="s">
        <v>80</v>
      </c>
      <c r="AY438" s="224" t="s">
        <v>129</v>
      </c>
    </row>
    <row r="439" spans="1:65" s="13" customFormat="1" ht="11.25">
      <c r="B439" s="204"/>
      <c r="C439" s="205"/>
      <c r="D439" s="199" t="s">
        <v>140</v>
      </c>
      <c r="E439" s="206" t="s">
        <v>1</v>
      </c>
      <c r="F439" s="207" t="s">
        <v>1002</v>
      </c>
      <c r="G439" s="205"/>
      <c r="H439" s="206" t="s">
        <v>1</v>
      </c>
      <c r="I439" s="208"/>
      <c r="J439" s="205"/>
      <c r="K439" s="205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140</v>
      </c>
      <c r="AU439" s="213" t="s">
        <v>90</v>
      </c>
      <c r="AV439" s="13" t="s">
        <v>88</v>
      </c>
      <c r="AW439" s="13" t="s">
        <v>36</v>
      </c>
      <c r="AX439" s="13" t="s">
        <v>80</v>
      </c>
      <c r="AY439" s="213" t="s">
        <v>129</v>
      </c>
    </row>
    <row r="440" spans="1:65" s="14" customFormat="1" ht="11.25">
      <c r="B440" s="214"/>
      <c r="C440" s="215"/>
      <c r="D440" s="199" t="s">
        <v>140</v>
      </c>
      <c r="E440" s="216" t="s">
        <v>1</v>
      </c>
      <c r="F440" s="217" t="s">
        <v>337</v>
      </c>
      <c r="G440" s="215"/>
      <c r="H440" s="218">
        <v>30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140</v>
      </c>
      <c r="AU440" s="224" t="s">
        <v>90</v>
      </c>
      <c r="AV440" s="14" t="s">
        <v>90</v>
      </c>
      <c r="AW440" s="14" t="s">
        <v>36</v>
      </c>
      <c r="AX440" s="14" t="s">
        <v>80</v>
      </c>
      <c r="AY440" s="224" t="s">
        <v>129</v>
      </c>
    </row>
    <row r="441" spans="1:65" s="13" customFormat="1" ht="11.25">
      <c r="B441" s="204"/>
      <c r="C441" s="205"/>
      <c r="D441" s="199" t="s">
        <v>140</v>
      </c>
      <c r="E441" s="206" t="s">
        <v>1</v>
      </c>
      <c r="F441" s="207" t="s">
        <v>1035</v>
      </c>
      <c r="G441" s="205"/>
      <c r="H441" s="206" t="s">
        <v>1</v>
      </c>
      <c r="I441" s="208"/>
      <c r="J441" s="205"/>
      <c r="K441" s="205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140</v>
      </c>
      <c r="AU441" s="213" t="s">
        <v>90</v>
      </c>
      <c r="AV441" s="13" t="s">
        <v>88</v>
      </c>
      <c r="AW441" s="13" t="s">
        <v>36</v>
      </c>
      <c r="AX441" s="13" t="s">
        <v>80</v>
      </c>
      <c r="AY441" s="213" t="s">
        <v>129</v>
      </c>
    </row>
    <row r="442" spans="1:65" s="14" customFormat="1" ht="11.25">
      <c r="B442" s="214"/>
      <c r="C442" s="215"/>
      <c r="D442" s="199" t="s">
        <v>140</v>
      </c>
      <c r="E442" s="216" t="s">
        <v>1</v>
      </c>
      <c r="F442" s="217" t="s">
        <v>150</v>
      </c>
      <c r="G442" s="215"/>
      <c r="H442" s="218">
        <v>3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140</v>
      </c>
      <c r="AU442" s="224" t="s">
        <v>90</v>
      </c>
      <c r="AV442" s="14" t="s">
        <v>90</v>
      </c>
      <c r="AW442" s="14" t="s">
        <v>36</v>
      </c>
      <c r="AX442" s="14" t="s">
        <v>80</v>
      </c>
      <c r="AY442" s="224" t="s">
        <v>129</v>
      </c>
    </row>
    <row r="443" spans="1:65" s="15" customFormat="1" ht="11.25">
      <c r="B443" s="225"/>
      <c r="C443" s="226"/>
      <c r="D443" s="199" t="s">
        <v>140</v>
      </c>
      <c r="E443" s="227" t="s">
        <v>1</v>
      </c>
      <c r="F443" s="228" t="s">
        <v>144</v>
      </c>
      <c r="G443" s="226"/>
      <c r="H443" s="229">
        <v>394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AT443" s="235" t="s">
        <v>140</v>
      </c>
      <c r="AU443" s="235" t="s">
        <v>90</v>
      </c>
      <c r="AV443" s="15" t="s">
        <v>136</v>
      </c>
      <c r="AW443" s="15" t="s">
        <v>36</v>
      </c>
      <c r="AX443" s="15" t="s">
        <v>88</v>
      </c>
      <c r="AY443" s="235" t="s">
        <v>129</v>
      </c>
    </row>
    <row r="444" spans="1:65" s="12" customFormat="1" ht="22.9" customHeight="1">
      <c r="B444" s="170"/>
      <c r="C444" s="171"/>
      <c r="D444" s="172" t="s">
        <v>79</v>
      </c>
      <c r="E444" s="184" t="s">
        <v>136</v>
      </c>
      <c r="F444" s="184" t="s">
        <v>357</v>
      </c>
      <c r="G444" s="171"/>
      <c r="H444" s="171"/>
      <c r="I444" s="174"/>
      <c r="J444" s="185">
        <f>BK444</f>
        <v>0</v>
      </c>
      <c r="K444" s="171"/>
      <c r="L444" s="176"/>
      <c r="M444" s="177"/>
      <c r="N444" s="178"/>
      <c r="O444" s="178"/>
      <c r="P444" s="179">
        <f>SUM(P445:P539)</f>
        <v>0</v>
      </c>
      <c r="Q444" s="178"/>
      <c r="R444" s="179">
        <f>SUM(R445:R539)</f>
        <v>80.848316800000006</v>
      </c>
      <c r="S444" s="178"/>
      <c r="T444" s="180">
        <f>SUM(T445:T539)</f>
        <v>0</v>
      </c>
      <c r="AR444" s="181" t="s">
        <v>88</v>
      </c>
      <c r="AT444" s="182" t="s">
        <v>79</v>
      </c>
      <c r="AU444" s="182" t="s">
        <v>88</v>
      </c>
      <c r="AY444" s="181" t="s">
        <v>129</v>
      </c>
      <c r="BK444" s="183">
        <f>SUM(BK445:BK539)</f>
        <v>0</v>
      </c>
    </row>
    <row r="445" spans="1:65" s="2" customFormat="1" ht="16.5" customHeight="1">
      <c r="A445" s="34"/>
      <c r="B445" s="35"/>
      <c r="C445" s="186" t="s">
        <v>337</v>
      </c>
      <c r="D445" s="186" t="s">
        <v>131</v>
      </c>
      <c r="E445" s="187" t="s">
        <v>359</v>
      </c>
      <c r="F445" s="188" t="s">
        <v>360</v>
      </c>
      <c r="G445" s="189" t="s">
        <v>271</v>
      </c>
      <c r="H445" s="190">
        <v>42.24</v>
      </c>
      <c r="I445" s="191"/>
      <c r="J445" s="192">
        <f>ROUND(I445*H445,2)</f>
        <v>0</v>
      </c>
      <c r="K445" s="188" t="s">
        <v>135</v>
      </c>
      <c r="L445" s="39"/>
      <c r="M445" s="193" t="s">
        <v>1</v>
      </c>
      <c r="N445" s="194" t="s">
        <v>45</v>
      </c>
      <c r="O445" s="71"/>
      <c r="P445" s="195">
        <f>O445*H445</f>
        <v>0</v>
      </c>
      <c r="Q445" s="195">
        <v>1.8907700000000001</v>
      </c>
      <c r="R445" s="195">
        <f>Q445*H445</f>
        <v>79.866124800000009</v>
      </c>
      <c r="S445" s="195">
        <v>0</v>
      </c>
      <c r="T445" s="196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7" t="s">
        <v>136</v>
      </c>
      <c r="AT445" s="197" t="s">
        <v>131</v>
      </c>
      <c r="AU445" s="197" t="s">
        <v>90</v>
      </c>
      <c r="AY445" s="17" t="s">
        <v>129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7" t="s">
        <v>88</v>
      </c>
      <c r="BK445" s="198">
        <f>ROUND(I445*H445,2)</f>
        <v>0</v>
      </c>
      <c r="BL445" s="17" t="s">
        <v>136</v>
      </c>
      <c r="BM445" s="197" t="s">
        <v>1108</v>
      </c>
    </row>
    <row r="446" spans="1:65" s="2" customFormat="1" ht="11.25">
      <c r="A446" s="34"/>
      <c r="B446" s="35"/>
      <c r="C446" s="36"/>
      <c r="D446" s="199" t="s">
        <v>138</v>
      </c>
      <c r="E446" s="36"/>
      <c r="F446" s="200" t="s">
        <v>360</v>
      </c>
      <c r="G446" s="36"/>
      <c r="H446" s="36"/>
      <c r="I446" s="201"/>
      <c r="J446" s="36"/>
      <c r="K446" s="36"/>
      <c r="L446" s="39"/>
      <c r="M446" s="202"/>
      <c r="N446" s="203"/>
      <c r="O446" s="71"/>
      <c r="P446" s="71"/>
      <c r="Q446" s="71"/>
      <c r="R446" s="71"/>
      <c r="S446" s="71"/>
      <c r="T446" s="72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138</v>
      </c>
      <c r="AU446" s="17" t="s">
        <v>90</v>
      </c>
    </row>
    <row r="447" spans="1:65" s="13" customFormat="1" ht="11.25">
      <c r="B447" s="204"/>
      <c r="C447" s="205"/>
      <c r="D447" s="199" t="s">
        <v>140</v>
      </c>
      <c r="E447" s="206" t="s">
        <v>1</v>
      </c>
      <c r="F447" s="207" t="s">
        <v>1028</v>
      </c>
      <c r="G447" s="205"/>
      <c r="H447" s="206" t="s">
        <v>1</v>
      </c>
      <c r="I447" s="208"/>
      <c r="J447" s="205"/>
      <c r="K447" s="205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140</v>
      </c>
      <c r="AU447" s="213" t="s">
        <v>90</v>
      </c>
      <c r="AV447" s="13" t="s">
        <v>88</v>
      </c>
      <c r="AW447" s="13" t="s">
        <v>36</v>
      </c>
      <c r="AX447" s="13" t="s">
        <v>80</v>
      </c>
      <c r="AY447" s="213" t="s">
        <v>129</v>
      </c>
    </row>
    <row r="448" spans="1:65" s="13" customFormat="1" ht="11.25">
      <c r="B448" s="204"/>
      <c r="C448" s="205"/>
      <c r="D448" s="199" t="s">
        <v>140</v>
      </c>
      <c r="E448" s="206" t="s">
        <v>1</v>
      </c>
      <c r="F448" s="207" t="s">
        <v>970</v>
      </c>
      <c r="G448" s="205"/>
      <c r="H448" s="206" t="s">
        <v>1</v>
      </c>
      <c r="I448" s="208"/>
      <c r="J448" s="205"/>
      <c r="K448" s="205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140</v>
      </c>
      <c r="AU448" s="213" t="s">
        <v>90</v>
      </c>
      <c r="AV448" s="13" t="s">
        <v>88</v>
      </c>
      <c r="AW448" s="13" t="s">
        <v>36</v>
      </c>
      <c r="AX448" s="13" t="s">
        <v>80</v>
      </c>
      <c r="AY448" s="213" t="s">
        <v>129</v>
      </c>
    </row>
    <row r="449" spans="1:65" s="14" customFormat="1" ht="11.25">
      <c r="B449" s="214"/>
      <c r="C449" s="215"/>
      <c r="D449" s="199" t="s">
        <v>140</v>
      </c>
      <c r="E449" s="216" t="s">
        <v>1</v>
      </c>
      <c r="F449" s="217" t="s">
        <v>1109</v>
      </c>
      <c r="G449" s="215"/>
      <c r="H449" s="218">
        <v>17.600000000000001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140</v>
      </c>
      <c r="AU449" s="224" t="s">
        <v>90</v>
      </c>
      <c r="AV449" s="14" t="s">
        <v>90</v>
      </c>
      <c r="AW449" s="14" t="s">
        <v>36</v>
      </c>
      <c r="AX449" s="14" t="s">
        <v>80</v>
      </c>
      <c r="AY449" s="224" t="s">
        <v>129</v>
      </c>
    </row>
    <row r="450" spans="1:65" s="13" customFormat="1" ht="11.25">
      <c r="B450" s="204"/>
      <c r="C450" s="205"/>
      <c r="D450" s="199" t="s">
        <v>140</v>
      </c>
      <c r="E450" s="206" t="s">
        <v>1</v>
      </c>
      <c r="F450" s="207" t="s">
        <v>972</v>
      </c>
      <c r="G450" s="205"/>
      <c r="H450" s="206" t="s">
        <v>1</v>
      </c>
      <c r="I450" s="208"/>
      <c r="J450" s="205"/>
      <c r="K450" s="205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140</v>
      </c>
      <c r="AU450" s="213" t="s">
        <v>90</v>
      </c>
      <c r="AV450" s="13" t="s">
        <v>88</v>
      </c>
      <c r="AW450" s="13" t="s">
        <v>36</v>
      </c>
      <c r="AX450" s="13" t="s">
        <v>80</v>
      </c>
      <c r="AY450" s="213" t="s">
        <v>129</v>
      </c>
    </row>
    <row r="451" spans="1:65" s="14" customFormat="1" ht="11.25">
      <c r="B451" s="214"/>
      <c r="C451" s="215"/>
      <c r="D451" s="199" t="s">
        <v>140</v>
      </c>
      <c r="E451" s="216" t="s">
        <v>1</v>
      </c>
      <c r="F451" s="217" t="s">
        <v>1110</v>
      </c>
      <c r="G451" s="215"/>
      <c r="H451" s="218">
        <v>14.08</v>
      </c>
      <c r="I451" s="219"/>
      <c r="J451" s="215"/>
      <c r="K451" s="215"/>
      <c r="L451" s="220"/>
      <c r="M451" s="221"/>
      <c r="N451" s="222"/>
      <c r="O451" s="222"/>
      <c r="P451" s="222"/>
      <c r="Q451" s="222"/>
      <c r="R451" s="222"/>
      <c r="S451" s="222"/>
      <c r="T451" s="223"/>
      <c r="AT451" s="224" t="s">
        <v>140</v>
      </c>
      <c r="AU451" s="224" t="s">
        <v>90</v>
      </c>
      <c r="AV451" s="14" t="s">
        <v>90</v>
      </c>
      <c r="AW451" s="14" t="s">
        <v>36</v>
      </c>
      <c r="AX451" s="14" t="s">
        <v>80</v>
      </c>
      <c r="AY451" s="224" t="s">
        <v>129</v>
      </c>
    </row>
    <row r="452" spans="1:65" s="13" customFormat="1" ht="11.25">
      <c r="B452" s="204"/>
      <c r="C452" s="205"/>
      <c r="D452" s="199" t="s">
        <v>140</v>
      </c>
      <c r="E452" s="206" t="s">
        <v>1</v>
      </c>
      <c r="F452" s="207" t="s">
        <v>978</v>
      </c>
      <c r="G452" s="205"/>
      <c r="H452" s="206" t="s">
        <v>1</v>
      </c>
      <c r="I452" s="208"/>
      <c r="J452" s="205"/>
      <c r="K452" s="205"/>
      <c r="L452" s="209"/>
      <c r="M452" s="210"/>
      <c r="N452" s="211"/>
      <c r="O452" s="211"/>
      <c r="P452" s="211"/>
      <c r="Q452" s="211"/>
      <c r="R452" s="211"/>
      <c r="S452" s="211"/>
      <c r="T452" s="212"/>
      <c r="AT452" s="213" t="s">
        <v>140</v>
      </c>
      <c r="AU452" s="213" t="s">
        <v>90</v>
      </c>
      <c r="AV452" s="13" t="s">
        <v>88</v>
      </c>
      <c r="AW452" s="13" t="s">
        <v>36</v>
      </c>
      <c r="AX452" s="13" t="s">
        <v>80</v>
      </c>
      <c r="AY452" s="213" t="s">
        <v>129</v>
      </c>
    </row>
    <row r="453" spans="1:65" s="14" customFormat="1" ht="11.25">
      <c r="B453" s="214"/>
      <c r="C453" s="215"/>
      <c r="D453" s="199" t="s">
        <v>140</v>
      </c>
      <c r="E453" s="216" t="s">
        <v>1</v>
      </c>
      <c r="F453" s="217" t="s">
        <v>1111</v>
      </c>
      <c r="G453" s="215"/>
      <c r="H453" s="218">
        <v>6.93</v>
      </c>
      <c r="I453" s="219"/>
      <c r="J453" s="215"/>
      <c r="K453" s="215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140</v>
      </c>
      <c r="AU453" s="224" t="s">
        <v>90</v>
      </c>
      <c r="AV453" s="14" t="s">
        <v>90</v>
      </c>
      <c r="AW453" s="14" t="s">
        <v>36</v>
      </c>
      <c r="AX453" s="14" t="s">
        <v>80</v>
      </c>
      <c r="AY453" s="224" t="s">
        <v>129</v>
      </c>
    </row>
    <row r="454" spans="1:65" s="13" customFormat="1" ht="11.25">
      <c r="B454" s="204"/>
      <c r="C454" s="205"/>
      <c r="D454" s="199" t="s">
        <v>140</v>
      </c>
      <c r="E454" s="206" t="s">
        <v>1</v>
      </c>
      <c r="F454" s="207" t="s">
        <v>1002</v>
      </c>
      <c r="G454" s="205"/>
      <c r="H454" s="206" t="s">
        <v>1</v>
      </c>
      <c r="I454" s="208"/>
      <c r="J454" s="205"/>
      <c r="K454" s="205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140</v>
      </c>
      <c r="AU454" s="213" t="s">
        <v>90</v>
      </c>
      <c r="AV454" s="13" t="s">
        <v>88</v>
      </c>
      <c r="AW454" s="13" t="s">
        <v>36</v>
      </c>
      <c r="AX454" s="13" t="s">
        <v>80</v>
      </c>
      <c r="AY454" s="213" t="s">
        <v>129</v>
      </c>
    </row>
    <row r="455" spans="1:65" s="14" customFormat="1" ht="11.25">
      <c r="B455" s="214"/>
      <c r="C455" s="215"/>
      <c r="D455" s="199" t="s">
        <v>140</v>
      </c>
      <c r="E455" s="216" t="s">
        <v>1</v>
      </c>
      <c r="F455" s="217" t="s">
        <v>1112</v>
      </c>
      <c r="G455" s="215"/>
      <c r="H455" s="218">
        <v>3.3</v>
      </c>
      <c r="I455" s="219"/>
      <c r="J455" s="215"/>
      <c r="K455" s="215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140</v>
      </c>
      <c r="AU455" s="224" t="s">
        <v>90</v>
      </c>
      <c r="AV455" s="14" t="s">
        <v>90</v>
      </c>
      <c r="AW455" s="14" t="s">
        <v>36</v>
      </c>
      <c r="AX455" s="14" t="s">
        <v>80</v>
      </c>
      <c r="AY455" s="224" t="s">
        <v>129</v>
      </c>
    </row>
    <row r="456" spans="1:65" s="13" customFormat="1" ht="11.25">
      <c r="B456" s="204"/>
      <c r="C456" s="205"/>
      <c r="D456" s="199" t="s">
        <v>140</v>
      </c>
      <c r="E456" s="206" t="s">
        <v>1</v>
      </c>
      <c r="F456" s="207" t="s">
        <v>1035</v>
      </c>
      <c r="G456" s="205"/>
      <c r="H456" s="206" t="s">
        <v>1</v>
      </c>
      <c r="I456" s="208"/>
      <c r="J456" s="205"/>
      <c r="K456" s="205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140</v>
      </c>
      <c r="AU456" s="213" t="s">
        <v>90</v>
      </c>
      <c r="AV456" s="13" t="s">
        <v>88</v>
      </c>
      <c r="AW456" s="13" t="s">
        <v>36</v>
      </c>
      <c r="AX456" s="13" t="s">
        <v>80</v>
      </c>
      <c r="AY456" s="213" t="s">
        <v>129</v>
      </c>
    </row>
    <row r="457" spans="1:65" s="14" customFormat="1" ht="11.25">
      <c r="B457" s="214"/>
      <c r="C457" s="215"/>
      <c r="D457" s="199" t="s">
        <v>140</v>
      </c>
      <c r="E457" s="216" t="s">
        <v>1</v>
      </c>
      <c r="F457" s="217" t="s">
        <v>1113</v>
      </c>
      <c r="G457" s="215"/>
      <c r="H457" s="218">
        <v>0.33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140</v>
      </c>
      <c r="AU457" s="224" t="s">
        <v>90</v>
      </c>
      <c r="AV457" s="14" t="s">
        <v>90</v>
      </c>
      <c r="AW457" s="14" t="s">
        <v>36</v>
      </c>
      <c r="AX457" s="14" t="s">
        <v>80</v>
      </c>
      <c r="AY457" s="224" t="s">
        <v>129</v>
      </c>
    </row>
    <row r="458" spans="1:65" s="15" customFormat="1" ht="11.25">
      <c r="B458" s="225"/>
      <c r="C458" s="226"/>
      <c r="D458" s="199" t="s">
        <v>140</v>
      </c>
      <c r="E458" s="227" t="s">
        <v>1</v>
      </c>
      <c r="F458" s="228" t="s">
        <v>144</v>
      </c>
      <c r="G458" s="226"/>
      <c r="H458" s="229">
        <v>42.239999999999995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AT458" s="235" t="s">
        <v>140</v>
      </c>
      <c r="AU458" s="235" t="s">
        <v>90</v>
      </c>
      <c r="AV458" s="15" t="s">
        <v>136</v>
      </c>
      <c r="AW458" s="15" t="s">
        <v>36</v>
      </c>
      <c r="AX458" s="15" t="s">
        <v>88</v>
      </c>
      <c r="AY458" s="235" t="s">
        <v>129</v>
      </c>
    </row>
    <row r="459" spans="1:65" s="2" customFormat="1" ht="24">
      <c r="A459" s="34"/>
      <c r="B459" s="35"/>
      <c r="C459" s="186" t="s">
        <v>346</v>
      </c>
      <c r="D459" s="186" t="s">
        <v>131</v>
      </c>
      <c r="E459" s="187" t="s">
        <v>1114</v>
      </c>
      <c r="F459" s="188" t="s">
        <v>1115</v>
      </c>
      <c r="G459" s="189" t="s">
        <v>238</v>
      </c>
      <c r="H459" s="190">
        <v>8</v>
      </c>
      <c r="I459" s="191"/>
      <c r="J459" s="192">
        <f>ROUND(I459*H459,2)</f>
        <v>0</v>
      </c>
      <c r="K459" s="188" t="s">
        <v>135</v>
      </c>
      <c r="L459" s="39"/>
      <c r="M459" s="193" t="s">
        <v>1</v>
      </c>
      <c r="N459" s="194" t="s">
        <v>45</v>
      </c>
      <c r="O459" s="71"/>
      <c r="P459" s="195">
        <f>O459*H459</f>
        <v>0</v>
      </c>
      <c r="Q459" s="195">
        <v>1.65E-3</v>
      </c>
      <c r="R459" s="195">
        <f>Q459*H459</f>
        <v>1.32E-2</v>
      </c>
      <c r="S459" s="195">
        <v>0</v>
      </c>
      <c r="T459" s="196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7" t="s">
        <v>136</v>
      </c>
      <c r="AT459" s="197" t="s">
        <v>131</v>
      </c>
      <c r="AU459" s="197" t="s">
        <v>90</v>
      </c>
      <c r="AY459" s="17" t="s">
        <v>129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7" t="s">
        <v>88</v>
      </c>
      <c r="BK459" s="198">
        <f>ROUND(I459*H459,2)</f>
        <v>0</v>
      </c>
      <c r="BL459" s="17" t="s">
        <v>136</v>
      </c>
      <c r="BM459" s="197" t="s">
        <v>1116</v>
      </c>
    </row>
    <row r="460" spans="1:65" s="2" customFormat="1" ht="19.5">
      <c r="A460" s="34"/>
      <c r="B460" s="35"/>
      <c r="C460" s="36"/>
      <c r="D460" s="199" t="s">
        <v>138</v>
      </c>
      <c r="E460" s="36"/>
      <c r="F460" s="200" t="s">
        <v>1117</v>
      </c>
      <c r="G460" s="36"/>
      <c r="H460" s="36"/>
      <c r="I460" s="201"/>
      <c r="J460" s="36"/>
      <c r="K460" s="36"/>
      <c r="L460" s="39"/>
      <c r="M460" s="202"/>
      <c r="N460" s="203"/>
      <c r="O460" s="71"/>
      <c r="P460" s="71"/>
      <c r="Q460" s="71"/>
      <c r="R460" s="71"/>
      <c r="S460" s="71"/>
      <c r="T460" s="72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138</v>
      </c>
      <c r="AU460" s="17" t="s">
        <v>90</v>
      </c>
    </row>
    <row r="461" spans="1:65" s="13" customFormat="1" ht="11.25">
      <c r="B461" s="204"/>
      <c r="C461" s="205"/>
      <c r="D461" s="199" t="s">
        <v>140</v>
      </c>
      <c r="E461" s="206" t="s">
        <v>1</v>
      </c>
      <c r="F461" s="207" t="s">
        <v>1107</v>
      </c>
      <c r="G461" s="205"/>
      <c r="H461" s="206" t="s">
        <v>1</v>
      </c>
      <c r="I461" s="208"/>
      <c r="J461" s="205"/>
      <c r="K461" s="205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140</v>
      </c>
      <c r="AU461" s="213" t="s">
        <v>90</v>
      </c>
      <c r="AV461" s="13" t="s">
        <v>88</v>
      </c>
      <c r="AW461" s="13" t="s">
        <v>36</v>
      </c>
      <c r="AX461" s="13" t="s">
        <v>80</v>
      </c>
      <c r="AY461" s="213" t="s">
        <v>129</v>
      </c>
    </row>
    <row r="462" spans="1:65" s="13" customFormat="1" ht="11.25">
      <c r="B462" s="204"/>
      <c r="C462" s="205"/>
      <c r="D462" s="199" t="s">
        <v>140</v>
      </c>
      <c r="E462" s="206" t="s">
        <v>1</v>
      </c>
      <c r="F462" s="207" t="s">
        <v>1015</v>
      </c>
      <c r="G462" s="205"/>
      <c r="H462" s="206" t="s">
        <v>1</v>
      </c>
      <c r="I462" s="208"/>
      <c r="J462" s="205"/>
      <c r="K462" s="205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140</v>
      </c>
      <c r="AU462" s="213" t="s">
        <v>90</v>
      </c>
      <c r="AV462" s="13" t="s">
        <v>88</v>
      </c>
      <c r="AW462" s="13" t="s">
        <v>36</v>
      </c>
      <c r="AX462" s="13" t="s">
        <v>80</v>
      </c>
      <c r="AY462" s="213" t="s">
        <v>129</v>
      </c>
    </row>
    <row r="463" spans="1:65" s="14" customFormat="1" ht="11.25">
      <c r="B463" s="214"/>
      <c r="C463" s="215"/>
      <c r="D463" s="199" t="s">
        <v>140</v>
      </c>
      <c r="E463" s="216" t="s">
        <v>1</v>
      </c>
      <c r="F463" s="217" t="s">
        <v>136</v>
      </c>
      <c r="G463" s="215"/>
      <c r="H463" s="218">
        <v>4</v>
      </c>
      <c r="I463" s="219"/>
      <c r="J463" s="215"/>
      <c r="K463" s="215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140</v>
      </c>
      <c r="AU463" s="224" t="s">
        <v>90</v>
      </c>
      <c r="AV463" s="14" t="s">
        <v>90</v>
      </c>
      <c r="AW463" s="14" t="s">
        <v>36</v>
      </c>
      <c r="AX463" s="14" t="s">
        <v>80</v>
      </c>
      <c r="AY463" s="224" t="s">
        <v>129</v>
      </c>
    </row>
    <row r="464" spans="1:65" s="13" customFormat="1" ht="11.25">
      <c r="B464" s="204"/>
      <c r="C464" s="205"/>
      <c r="D464" s="199" t="s">
        <v>140</v>
      </c>
      <c r="E464" s="206" t="s">
        <v>1</v>
      </c>
      <c r="F464" s="207" t="s">
        <v>999</v>
      </c>
      <c r="G464" s="205"/>
      <c r="H464" s="206" t="s">
        <v>1</v>
      </c>
      <c r="I464" s="208"/>
      <c r="J464" s="205"/>
      <c r="K464" s="205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140</v>
      </c>
      <c r="AU464" s="213" t="s">
        <v>90</v>
      </c>
      <c r="AV464" s="13" t="s">
        <v>88</v>
      </c>
      <c r="AW464" s="13" t="s">
        <v>36</v>
      </c>
      <c r="AX464" s="13" t="s">
        <v>80</v>
      </c>
      <c r="AY464" s="213" t="s">
        <v>129</v>
      </c>
    </row>
    <row r="465" spans="1:65" s="14" customFormat="1" ht="11.25">
      <c r="B465" s="214"/>
      <c r="C465" s="215"/>
      <c r="D465" s="199" t="s">
        <v>140</v>
      </c>
      <c r="E465" s="216" t="s">
        <v>1</v>
      </c>
      <c r="F465" s="217" t="s">
        <v>136</v>
      </c>
      <c r="G465" s="215"/>
      <c r="H465" s="218">
        <v>4</v>
      </c>
      <c r="I465" s="219"/>
      <c r="J465" s="215"/>
      <c r="K465" s="215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140</v>
      </c>
      <c r="AU465" s="224" t="s">
        <v>90</v>
      </c>
      <c r="AV465" s="14" t="s">
        <v>90</v>
      </c>
      <c r="AW465" s="14" t="s">
        <v>36</v>
      </c>
      <c r="AX465" s="14" t="s">
        <v>80</v>
      </c>
      <c r="AY465" s="224" t="s">
        <v>129</v>
      </c>
    </row>
    <row r="466" spans="1:65" s="15" customFormat="1" ht="11.25">
      <c r="B466" s="225"/>
      <c r="C466" s="226"/>
      <c r="D466" s="199" t="s">
        <v>140</v>
      </c>
      <c r="E466" s="227" t="s">
        <v>1</v>
      </c>
      <c r="F466" s="228" t="s">
        <v>144</v>
      </c>
      <c r="G466" s="226"/>
      <c r="H466" s="229">
        <v>8</v>
      </c>
      <c r="I466" s="230"/>
      <c r="J466" s="226"/>
      <c r="K466" s="226"/>
      <c r="L466" s="231"/>
      <c r="M466" s="232"/>
      <c r="N466" s="233"/>
      <c r="O466" s="233"/>
      <c r="P466" s="233"/>
      <c r="Q466" s="233"/>
      <c r="R466" s="233"/>
      <c r="S466" s="233"/>
      <c r="T466" s="234"/>
      <c r="AT466" s="235" t="s">
        <v>140</v>
      </c>
      <c r="AU466" s="235" t="s">
        <v>90</v>
      </c>
      <c r="AV466" s="15" t="s">
        <v>136</v>
      </c>
      <c r="AW466" s="15" t="s">
        <v>36</v>
      </c>
      <c r="AX466" s="15" t="s">
        <v>88</v>
      </c>
      <c r="AY466" s="235" t="s">
        <v>129</v>
      </c>
    </row>
    <row r="467" spans="1:65" s="2" customFormat="1" ht="16.5" customHeight="1">
      <c r="A467" s="34"/>
      <c r="B467" s="35"/>
      <c r="C467" s="236" t="s">
        <v>351</v>
      </c>
      <c r="D467" s="236" t="s">
        <v>332</v>
      </c>
      <c r="E467" s="237" t="s">
        <v>1118</v>
      </c>
      <c r="F467" s="238" t="s">
        <v>1119</v>
      </c>
      <c r="G467" s="239" t="s">
        <v>238</v>
      </c>
      <c r="H467" s="240">
        <v>8</v>
      </c>
      <c r="I467" s="241"/>
      <c r="J467" s="242">
        <f>ROUND(I467*H467,2)</f>
        <v>0</v>
      </c>
      <c r="K467" s="238" t="s">
        <v>135</v>
      </c>
      <c r="L467" s="243"/>
      <c r="M467" s="244" t="s">
        <v>1</v>
      </c>
      <c r="N467" s="245" t="s">
        <v>45</v>
      </c>
      <c r="O467" s="71"/>
      <c r="P467" s="195">
        <f>O467*H467</f>
        <v>0</v>
      </c>
      <c r="Q467" s="195">
        <v>0.02</v>
      </c>
      <c r="R467" s="195">
        <f>Q467*H467</f>
        <v>0.16</v>
      </c>
      <c r="S467" s="195">
        <v>0</v>
      </c>
      <c r="T467" s="196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7" t="s">
        <v>192</v>
      </c>
      <c r="AT467" s="197" t="s">
        <v>332</v>
      </c>
      <c r="AU467" s="197" t="s">
        <v>90</v>
      </c>
      <c r="AY467" s="17" t="s">
        <v>129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7" t="s">
        <v>88</v>
      </c>
      <c r="BK467" s="198">
        <f>ROUND(I467*H467,2)</f>
        <v>0</v>
      </c>
      <c r="BL467" s="17" t="s">
        <v>136</v>
      </c>
      <c r="BM467" s="197" t="s">
        <v>1120</v>
      </c>
    </row>
    <row r="468" spans="1:65" s="2" customFormat="1" ht="11.25">
      <c r="A468" s="34"/>
      <c r="B468" s="35"/>
      <c r="C468" s="36"/>
      <c r="D468" s="199" t="s">
        <v>138</v>
      </c>
      <c r="E468" s="36"/>
      <c r="F468" s="200" t="s">
        <v>1119</v>
      </c>
      <c r="G468" s="36"/>
      <c r="H468" s="36"/>
      <c r="I468" s="201"/>
      <c r="J468" s="36"/>
      <c r="K468" s="36"/>
      <c r="L468" s="39"/>
      <c r="M468" s="202"/>
      <c r="N468" s="203"/>
      <c r="O468" s="71"/>
      <c r="P468" s="71"/>
      <c r="Q468" s="71"/>
      <c r="R468" s="71"/>
      <c r="S468" s="71"/>
      <c r="T468" s="72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138</v>
      </c>
      <c r="AU468" s="17" t="s">
        <v>90</v>
      </c>
    </row>
    <row r="469" spans="1:65" s="13" customFormat="1" ht="11.25">
      <c r="B469" s="204"/>
      <c r="C469" s="205"/>
      <c r="D469" s="199" t="s">
        <v>140</v>
      </c>
      <c r="E469" s="206" t="s">
        <v>1</v>
      </c>
      <c r="F469" s="207" t="s">
        <v>1107</v>
      </c>
      <c r="G469" s="205"/>
      <c r="H469" s="206" t="s">
        <v>1</v>
      </c>
      <c r="I469" s="208"/>
      <c r="J469" s="205"/>
      <c r="K469" s="205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140</v>
      </c>
      <c r="AU469" s="213" t="s">
        <v>90</v>
      </c>
      <c r="AV469" s="13" t="s">
        <v>88</v>
      </c>
      <c r="AW469" s="13" t="s">
        <v>36</v>
      </c>
      <c r="AX469" s="13" t="s">
        <v>80</v>
      </c>
      <c r="AY469" s="213" t="s">
        <v>129</v>
      </c>
    </row>
    <row r="470" spans="1:65" s="13" customFormat="1" ht="11.25">
      <c r="B470" s="204"/>
      <c r="C470" s="205"/>
      <c r="D470" s="199" t="s">
        <v>140</v>
      </c>
      <c r="E470" s="206" t="s">
        <v>1</v>
      </c>
      <c r="F470" s="207" t="s">
        <v>1015</v>
      </c>
      <c r="G470" s="205"/>
      <c r="H470" s="206" t="s">
        <v>1</v>
      </c>
      <c r="I470" s="208"/>
      <c r="J470" s="205"/>
      <c r="K470" s="205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140</v>
      </c>
      <c r="AU470" s="213" t="s">
        <v>90</v>
      </c>
      <c r="AV470" s="13" t="s">
        <v>88</v>
      </c>
      <c r="AW470" s="13" t="s">
        <v>36</v>
      </c>
      <c r="AX470" s="13" t="s">
        <v>80</v>
      </c>
      <c r="AY470" s="213" t="s">
        <v>129</v>
      </c>
    </row>
    <row r="471" spans="1:65" s="14" customFormat="1" ht="11.25">
      <c r="B471" s="214"/>
      <c r="C471" s="215"/>
      <c r="D471" s="199" t="s">
        <v>140</v>
      </c>
      <c r="E471" s="216" t="s">
        <v>1</v>
      </c>
      <c r="F471" s="217" t="s">
        <v>136</v>
      </c>
      <c r="G471" s="215"/>
      <c r="H471" s="218">
        <v>4</v>
      </c>
      <c r="I471" s="219"/>
      <c r="J471" s="215"/>
      <c r="K471" s="215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140</v>
      </c>
      <c r="AU471" s="224" t="s">
        <v>90</v>
      </c>
      <c r="AV471" s="14" t="s">
        <v>90</v>
      </c>
      <c r="AW471" s="14" t="s">
        <v>36</v>
      </c>
      <c r="AX471" s="14" t="s">
        <v>80</v>
      </c>
      <c r="AY471" s="224" t="s">
        <v>129</v>
      </c>
    </row>
    <row r="472" spans="1:65" s="13" customFormat="1" ht="11.25">
      <c r="B472" s="204"/>
      <c r="C472" s="205"/>
      <c r="D472" s="199" t="s">
        <v>140</v>
      </c>
      <c r="E472" s="206" t="s">
        <v>1</v>
      </c>
      <c r="F472" s="207" t="s">
        <v>999</v>
      </c>
      <c r="G472" s="205"/>
      <c r="H472" s="206" t="s">
        <v>1</v>
      </c>
      <c r="I472" s="208"/>
      <c r="J472" s="205"/>
      <c r="K472" s="205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140</v>
      </c>
      <c r="AU472" s="213" t="s">
        <v>90</v>
      </c>
      <c r="AV472" s="13" t="s">
        <v>88</v>
      </c>
      <c r="AW472" s="13" t="s">
        <v>36</v>
      </c>
      <c r="AX472" s="13" t="s">
        <v>80</v>
      </c>
      <c r="AY472" s="213" t="s">
        <v>129</v>
      </c>
    </row>
    <row r="473" spans="1:65" s="14" customFormat="1" ht="11.25">
      <c r="B473" s="214"/>
      <c r="C473" s="215"/>
      <c r="D473" s="199" t="s">
        <v>140</v>
      </c>
      <c r="E473" s="216" t="s">
        <v>1</v>
      </c>
      <c r="F473" s="217" t="s">
        <v>136</v>
      </c>
      <c r="G473" s="215"/>
      <c r="H473" s="218">
        <v>4</v>
      </c>
      <c r="I473" s="219"/>
      <c r="J473" s="215"/>
      <c r="K473" s="215"/>
      <c r="L473" s="220"/>
      <c r="M473" s="221"/>
      <c r="N473" s="222"/>
      <c r="O473" s="222"/>
      <c r="P473" s="222"/>
      <c r="Q473" s="222"/>
      <c r="R473" s="222"/>
      <c r="S473" s="222"/>
      <c r="T473" s="223"/>
      <c r="AT473" s="224" t="s">
        <v>140</v>
      </c>
      <c r="AU473" s="224" t="s">
        <v>90</v>
      </c>
      <c r="AV473" s="14" t="s">
        <v>90</v>
      </c>
      <c r="AW473" s="14" t="s">
        <v>36</v>
      </c>
      <c r="AX473" s="14" t="s">
        <v>80</v>
      </c>
      <c r="AY473" s="224" t="s">
        <v>129</v>
      </c>
    </row>
    <row r="474" spans="1:65" s="15" customFormat="1" ht="11.25">
      <c r="B474" s="225"/>
      <c r="C474" s="226"/>
      <c r="D474" s="199" t="s">
        <v>140</v>
      </c>
      <c r="E474" s="227" t="s">
        <v>1</v>
      </c>
      <c r="F474" s="228" t="s">
        <v>144</v>
      </c>
      <c r="G474" s="226"/>
      <c r="H474" s="229">
        <v>8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AT474" s="235" t="s">
        <v>140</v>
      </c>
      <c r="AU474" s="235" t="s">
        <v>90</v>
      </c>
      <c r="AV474" s="15" t="s">
        <v>136</v>
      </c>
      <c r="AW474" s="15" t="s">
        <v>36</v>
      </c>
      <c r="AX474" s="15" t="s">
        <v>88</v>
      </c>
      <c r="AY474" s="235" t="s">
        <v>129</v>
      </c>
    </row>
    <row r="475" spans="1:65" s="2" customFormat="1" ht="21.75" customHeight="1">
      <c r="A475" s="34"/>
      <c r="B475" s="35"/>
      <c r="C475" s="186" t="s">
        <v>358</v>
      </c>
      <c r="D475" s="186" t="s">
        <v>131</v>
      </c>
      <c r="E475" s="187" t="s">
        <v>1121</v>
      </c>
      <c r="F475" s="188" t="s">
        <v>1122</v>
      </c>
      <c r="G475" s="189" t="s">
        <v>238</v>
      </c>
      <c r="H475" s="190">
        <v>15</v>
      </c>
      <c r="I475" s="191"/>
      <c r="J475" s="192">
        <f>ROUND(I475*H475,2)</f>
        <v>0</v>
      </c>
      <c r="K475" s="188" t="s">
        <v>135</v>
      </c>
      <c r="L475" s="39"/>
      <c r="M475" s="193" t="s">
        <v>1</v>
      </c>
      <c r="N475" s="194" t="s">
        <v>45</v>
      </c>
      <c r="O475" s="71"/>
      <c r="P475" s="195">
        <f>O475*H475</f>
        <v>0</v>
      </c>
      <c r="Q475" s="195">
        <v>6.6E-3</v>
      </c>
      <c r="R475" s="195">
        <f>Q475*H475</f>
        <v>9.9000000000000005E-2</v>
      </c>
      <c r="S475" s="195">
        <v>0</v>
      </c>
      <c r="T475" s="196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7" t="s">
        <v>136</v>
      </c>
      <c r="AT475" s="197" t="s">
        <v>131</v>
      </c>
      <c r="AU475" s="197" t="s">
        <v>90</v>
      </c>
      <c r="AY475" s="17" t="s">
        <v>129</v>
      </c>
      <c r="BE475" s="198">
        <f>IF(N475="základní",J475,0)</f>
        <v>0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7" t="s">
        <v>88</v>
      </c>
      <c r="BK475" s="198">
        <f>ROUND(I475*H475,2)</f>
        <v>0</v>
      </c>
      <c r="BL475" s="17" t="s">
        <v>136</v>
      </c>
      <c r="BM475" s="197" t="s">
        <v>1123</v>
      </c>
    </row>
    <row r="476" spans="1:65" s="2" customFormat="1" ht="11.25">
      <c r="A476" s="34"/>
      <c r="B476" s="35"/>
      <c r="C476" s="36"/>
      <c r="D476" s="199" t="s">
        <v>138</v>
      </c>
      <c r="E476" s="36"/>
      <c r="F476" s="200" t="s">
        <v>1122</v>
      </c>
      <c r="G476" s="36"/>
      <c r="H476" s="36"/>
      <c r="I476" s="201"/>
      <c r="J476" s="36"/>
      <c r="K476" s="36"/>
      <c r="L476" s="39"/>
      <c r="M476" s="202"/>
      <c r="N476" s="203"/>
      <c r="O476" s="71"/>
      <c r="P476" s="71"/>
      <c r="Q476" s="71"/>
      <c r="R476" s="71"/>
      <c r="S476" s="71"/>
      <c r="T476" s="72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138</v>
      </c>
      <c r="AU476" s="17" t="s">
        <v>90</v>
      </c>
    </row>
    <row r="477" spans="1:65" s="13" customFormat="1" ht="11.25">
      <c r="B477" s="204"/>
      <c r="C477" s="205"/>
      <c r="D477" s="199" t="s">
        <v>140</v>
      </c>
      <c r="E477" s="206" t="s">
        <v>1</v>
      </c>
      <c r="F477" s="207" t="s">
        <v>1124</v>
      </c>
      <c r="G477" s="205"/>
      <c r="H477" s="206" t="s">
        <v>1</v>
      </c>
      <c r="I477" s="208"/>
      <c r="J477" s="205"/>
      <c r="K477" s="205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140</v>
      </c>
      <c r="AU477" s="213" t="s">
        <v>90</v>
      </c>
      <c r="AV477" s="13" t="s">
        <v>88</v>
      </c>
      <c r="AW477" s="13" t="s">
        <v>36</v>
      </c>
      <c r="AX477" s="13" t="s">
        <v>80</v>
      </c>
      <c r="AY477" s="213" t="s">
        <v>129</v>
      </c>
    </row>
    <row r="478" spans="1:65" s="13" customFormat="1" ht="11.25">
      <c r="B478" s="204"/>
      <c r="C478" s="205"/>
      <c r="D478" s="199" t="s">
        <v>140</v>
      </c>
      <c r="E478" s="206" t="s">
        <v>1</v>
      </c>
      <c r="F478" s="207" t="s">
        <v>970</v>
      </c>
      <c r="G478" s="205"/>
      <c r="H478" s="206" t="s">
        <v>1</v>
      </c>
      <c r="I478" s="208"/>
      <c r="J478" s="205"/>
      <c r="K478" s="205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140</v>
      </c>
      <c r="AU478" s="213" t="s">
        <v>90</v>
      </c>
      <c r="AV478" s="13" t="s">
        <v>88</v>
      </c>
      <c r="AW478" s="13" t="s">
        <v>36</v>
      </c>
      <c r="AX478" s="13" t="s">
        <v>80</v>
      </c>
      <c r="AY478" s="213" t="s">
        <v>129</v>
      </c>
    </row>
    <row r="479" spans="1:65" s="14" customFormat="1" ht="11.25">
      <c r="B479" s="214"/>
      <c r="C479" s="215"/>
      <c r="D479" s="199" t="s">
        <v>140</v>
      </c>
      <c r="E479" s="216" t="s">
        <v>1</v>
      </c>
      <c r="F479" s="217" t="s">
        <v>206</v>
      </c>
      <c r="G479" s="215"/>
      <c r="H479" s="218">
        <v>10</v>
      </c>
      <c r="I479" s="219"/>
      <c r="J479" s="215"/>
      <c r="K479" s="215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140</v>
      </c>
      <c r="AU479" s="224" t="s">
        <v>90</v>
      </c>
      <c r="AV479" s="14" t="s">
        <v>90</v>
      </c>
      <c r="AW479" s="14" t="s">
        <v>36</v>
      </c>
      <c r="AX479" s="14" t="s">
        <v>80</v>
      </c>
      <c r="AY479" s="224" t="s">
        <v>129</v>
      </c>
    </row>
    <row r="480" spans="1:65" s="13" customFormat="1" ht="11.25">
      <c r="B480" s="204"/>
      <c r="C480" s="205"/>
      <c r="D480" s="199" t="s">
        <v>140</v>
      </c>
      <c r="E480" s="206" t="s">
        <v>1</v>
      </c>
      <c r="F480" s="207" t="s">
        <v>972</v>
      </c>
      <c r="G480" s="205"/>
      <c r="H480" s="206" t="s">
        <v>1</v>
      </c>
      <c r="I480" s="208"/>
      <c r="J480" s="205"/>
      <c r="K480" s="205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140</v>
      </c>
      <c r="AU480" s="213" t="s">
        <v>90</v>
      </c>
      <c r="AV480" s="13" t="s">
        <v>88</v>
      </c>
      <c r="AW480" s="13" t="s">
        <v>36</v>
      </c>
      <c r="AX480" s="13" t="s">
        <v>80</v>
      </c>
      <c r="AY480" s="213" t="s">
        <v>129</v>
      </c>
    </row>
    <row r="481" spans="1:65" s="14" customFormat="1" ht="11.25">
      <c r="B481" s="214"/>
      <c r="C481" s="215"/>
      <c r="D481" s="199" t="s">
        <v>140</v>
      </c>
      <c r="E481" s="216" t="s">
        <v>1</v>
      </c>
      <c r="F481" s="217" t="s">
        <v>170</v>
      </c>
      <c r="G481" s="215"/>
      <c r="H481" s="218">
        <v>5</v>
      </c>
      <c r="I481" s="219"/>
      <c r="J481" s="215"/>
      <c r="K481" s="215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140</v>
      </c>
      <c r="AU481" s="224" t="s">
        <v>90</v>
      </c>
      <c r="AV481" s="14" t="s">
        <v>90</v>
      </c>
      <c r="AW481" s="14" t="s">
        <v>36</v>
      </c>
      <c r="AX481" s="14" t="s">
        <v>80</v>
      </c>
      <c r="AY481" s="224" t="s">
        <v>129</v>
      </c>
    </row>
    <row r="482" spans="1:65" s="15" customFormat="1" ht="11.25">
      <c r="B482" s="225"/>
      <c r="C482" s="226"/>
      <c r="D482" s="199" t="s">
        <v>140</v>
      </c>
      <c r="E482" s="227" t="s">
        <v>1</v>
      </c>
      <c r="F482" s="228" t="s">
        <v>144</v>
      </c>
      <c r="G482" s="226"/>
      <c r="H482" s="229">
        <v>15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AT482" s="235" t="s">
        <v>140</v>
      </c>
      <c r="AU482" s="235" t="s">
        <v>90</v>
      </c>
      <c r="AV482" s="15" t="s">
        <v>136</v>
      </c>
      <c r="AW482" s="15" t="s">
        <v>36</v>
      </c>
      <c r="AX482" s="15" t="s">
        <v>88</v>
      </c>
      <c r="AY482" s="235" t="s">
        <v>129</v>
      </c>
    </row>
    <row r="483" spans="1:65" s="2" customFormat="1" ht="24">
      <c r="A483" s="34"/>
      <c r="B483" s="35"/>
      <c r="C483" s="236" t="s">
        <v>366</v>
      </c>
      <c r="D483" s="236" t="s">
        <v>332</v>
      </c>
      <c r="E483" s="237" t="s">
        <v>1125</v>
      </c>
      <c r="F483" s="238" t="s">
        <v>1126</v>
      </c>
      <c r="G483" s="239" t="s">
        <v>238</v>
      </c>
      <c r="H483" s="240">
        <v>1</v>
      </c>
      <c r="I483" s="241"/>
      <c r="J483" s="242">
        <f>ROUND(I483*H483,2)</f>
        <v>0</v>
      </c>
      <c r="K483" s="238" t="s">
        <v>135</v>
      </c>
      <c r="L483" s="243"/>
      <c r="M483" s="244" t="s">
        <v>1</v>
      </c>
      <c r="N483" s="245" t="s">
        <v>45</v>
      </c>
      <c r="O483" s="71"/>
      <c r="P483" s="195">
        <f>O483*H483</f>
        <v>0</v>
      </c>
      <c r="Q483" s="195">
        <v>2.1000000000000001E-2</v>
      </c>
      <c r="R483" s="195">
        <f>Q483*H483</f>
        <v>2.1000000000000001E-2</v>
      </c>
      <c r="S483" s="195">
        <v>0</v>
      </c>
      <c r="T483" s="196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7" t="s">
        <v>192</v>
      </c>
      <c r="AT483" s="197" t="s">
        <v>332</v>
      </c>
      <c r="AU483" s="197" t="s">
        <v>90</v>
      </c>
      <c r="AY483" s="17" t="s">
        <v>129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17" t="s">
        <v>88</v>
      </c>
      <c r="BK483" s="198">
        <f>ROUND(I483*H483,2)</f>
        <v>0</v>
      </c>
      <c r="BL483" s="17" t="s">
        <v>136</v>
      </c>
      <c r="BM483" s="197" t="s">
        <v>1127</v>
      </c>
    </row>
    <row r="484" spans="1:65" s="2" customFormat="1" ht="11.25">
      <c r="A484" s="34"/>
      <c r="B484" s="35"/>
      <c r="C484" s="36"/>
      <c r="D484" s="199" t="s">
        <v>138</v>
      </c>
      <c r="E484" s="36"/>
      <c r="F484" s="200" t="s">
        <v>1126</v>
      </c>
      <c r="G484" s="36"/>
      <c r="H484" s="36"/>
      <c r="I484" s="201"/>
      <c r="J484" s="36"/>
      <c r="K484" s="36"/>
      <c r="L484" s="39"/>
      <c r="M484" s="202"/>
      <c r="N484" s="203"/>
      <c r="O484" s="71"/>
      <c r="P484" s="71"/>
      <c r="Q484" s="71"/>
      <c r="R484" s="71"/>
      <c r="S484" s="71"/>
      <c r="T484" s="72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7" t="s">
        <v>138</v>
      </c>
      <c r="AU484" s="17" t="s">
        <v>90</v>
      </c>
    </row>
    <row r="485" spans="1:65" s="13" customFormat="1" ht="11.25">
      <c r="B485" s="204"/>
      <c r="C485" s="205"/>
      <c r="D485" s="199" t="s">
        <v>140</v>
      </c>
      <c r="E485" s="206" t="s">
        <v>1</v>
      </c>
      <c r="F485" s="207" t="s">
        <v>1124</v>
      </c>
      <c r="G485" s="205"/>
      <c r="H485" s="206" t="s">
        <v>1</v>
      </c>
      <c r="I485" s="208"/>
      <c r="J485" s="205"/>
      <c r="K485" s="205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140</v>
      </c>
      <c r="AU485" s="213" t="s">
        <v>90</v>
      </c>
      <c r="AV485" s="13" t="s">
        <v>88</v>
      </c>
      <c r="AW485" s="13" t="s">
        <v>36</v>
      </c>
      <c r="AX485" s="13" t="s">
        <v>80</v>
      </c>
      <c r="AY485" s="213" t="s">
        <v>129</v>
      </c>
    </row>
    <row r="486" spans="1:65" s="13" customFormat="1" ht="11.25">
      <c r="B486" s="204"/>
      <c r="C486" s="205"/>
      <c r="D486" s="199" t="s">
        <v>140</v>
      </c>
      <c r="E486" s="206" t="s">
        <v>1</v>
      </c>
      <c r="F486" s="207" t="s">
        <v>970</v>
      </c>
      <c r="G486" s="205"/>
      <c r="H486" s="206" t="s">
        <v>1</v>
      </c>
      <c r="I486" s="208"/>
      <c r="J486" s="205"/>
      <c r="K486" s="205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140</v>
      </c>
      <c r="AU486" s="213" t="s">
        <v>90</v>
      </c>
      <c r="AV486" s="13" t="s">
        <v>88</v>
      </c>
      <c r="AW486" s="13" t="s">
        <v>36</v>
      </c>
      <c r="AX486" s="13" t="s">
        <v>80</v>
      </c>
      <c r="AY486" s="213" t="s">
        <v>129</v>
      </c>
    </row>
    <row r="487" spans="1:65" s="14" customFormat="1" ht="11.25">
      <c r="B487" s="214"/>
      <c r="C487" s="215"/>
      <c r="D487" s="199" t="s">
        <v>140</v>
      </c>
      <c r="E487" s="216" t="s">
        <v>1</v>
      </c>
      <c r="F487" s="217" t="s">
        <v>88</v>
      </c>
      <c r="G487" s="215"/>
      <c r="H487" s="218">
        <v>1</v>
      </c>
      <c r="I487" s="219"/>
      <c r="J487" s="215"/>
      <c r="K487" s="215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140</v>
      </c>
      <c r="AU487" s="224" t="s">
        <v>90</v>
      </c>
      <c r="AV487" s="14" t="s">
        <v>90</v>
      </c>
      <c r="AW487" s="14" t="s">
        <v>36</v>
      </c>
      <c r="AX487" s="14" t="s">
        <v>80</v>
      </c>
      <c r="AY487" s="224" t="s">
        <v>129</v>
      </c>
    </row>
    <row r="488" spans="1:65" s="15" customFormat="1" ht="11.25">
      <c r="B488" s="225"/>
      <c r="C488" s="226"/>
      <c r="D488" s="199" t="s">
        <v>140</v>
      </c>
      <c r="E488" s="227" t="s">
        <v>1</v>
      </c>
      <c r="F488" s="228" t="s">
        <v>144</v>
      </c>
      <c r="G488" s="226"/>
      <c r="H488" s="229">
        <v>1</v>
      </c>
      <c r="I488" s="230"/>
      <c r="J488" s="226"/>
      <c r="K488" s="226"/>
      <c r="L488" s="231"/>
      <c r="M488" s="232"/>
      <c r="N488" s="233"/>
      <c r="O488" s="233"/>
      <c r="P488" s="233"/>
      <c r="Q488" s="233"/>
      <c r="R488" s="233"/>
      <c r="S488" s="233"/>
      <c r="T488" s="234"/>
      <c r="AT488" s="235" t="s">
        <v>140</v>
      </c>
      <c r="AU488" s="235" t="s">
        <v>90</v>
      </c>
      <c r="AV488" s="15" t="s">
        <v>136</v>
      </c>
      <c r="AW488" s="15" t="s">
        <v>36</v>
      </c>
      <c r="AX488" s="15" t="s">
        <v>88</v>
      </c>
      <c r="AY488" s="235" t="s">
        <v>129</v>
      </c>
    </row>
    <row r="489" spans="1:65" s="2" customFormat="1" ht="24">
      <c r="A489" s="34"/>
      <c r="B489" s="35"/>
      <c r="C489" s="236" t="s">
        <v>376</v>
      </c>
      <c r="D489" s="236" t="s">
        <v>332</v>
      </c>
      <c r="E489" s="237" t="s">
        <v>1128</v>
      </c>
      <c r="F489" s="238" t="s">
        <v>1129</v>
      </c>
      <c r="G489" s="239" t="s">
        <v>238</v>
      </c>
      <c r="H489" s="240">
        <v>4</v>
      </c>
      <c r="I489" s="241"/>
      <c r="J489" s="242">
        <f>ROUND(I489*H489,2)</f>
        <v>0</v>
      </c>
      <c r="K489" s="238" t="s">
        <v>135</v>
      </c>
      <c r="L489" s="243"/>
      <c r="M489" s="244" t="s">
        <v>1</v>
      </c>
      <c r="N489" s="245" t="s">
        <v>45</v>
      </c>
      <c r="O489" s="71"/>
      <c r="P489" s="195">
        <f>O489*H489</f>
        <v>0</v>
      </c>
      <c r="Q489" s="195">
        <v>3.2000000000000001E-2</v>
      </c>
      <c r="R489" s="195">
        <f>Q489*H489</f>
        <v>0.128</v>
      </c>
      <c r="S489" s="195">
        <v>0</v>
      </c>
      <c r="T489" s="196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7" t="s">
        <v>192</v>
      </c>
      <c r="AT489" s="197" t="s">
        <v>332</v>
      </c>
      <c r="AU489" s="197" t="s">
        <v>90</v>
      </c>
      <c r="AY489" s="17" t="s">
        <v>129</v>
      </c>
      <c r="BE489" s="198">
        <f>IF(N489="základní",J489,0)</f>
        <v>0</v>
      </c>
      <c r="BF489" s="198">
        <f>IF(N489="snížená",J489,0)</f>
        <v>0</v>
      </c>
      <c r="BG489" s="198">
        <f>IF(N489="zákl. přenesená",J489,0)</f>
        <v>0</v>
      </c>
      <c r="BH489" s="198">
        <f>IF(N489="sníž. přenesená",J489,0)</f>
        <v>0</v>
      </c>
      <c r="BI489" s="198">
        <f>IF(N489="nulová",J489,0)</f>
        <v>0</v>
      </c>
      <c r="BJ489" s="17" t="s">
        <v>88</v>
      </c>
      <c r="BK489" s="198">
        <f>ROUND(I489*H489,2)</f>
        <v>0</v>
      </c>
      <c r="BL489" s="17" t="s">
        <v>136</v>
      </c>
      <c r="BM489" s="197" t="s">
        <v>1130</v>
      </c>
    </row>
    <row r="490" spans="1:65" s="2" customFormat="1" ht="11.25">
      <c r="A490" s="34"/>
      <c r="B490" s="35"/>
      <c r="C490" s="36"/>
      <c r="D490" s="199" t="s">
        <v>138</v>
      </c>
      <c r="E490" s="36"/>
      <c r="F490" s="200" t="s">
        <v>1129</v>
      </c>
      <c r="G490" s="36"/>
      <c r="H490" s="36"/>
      <c r="I490" s="201"/>
      <c r="J490" s="36"/>
      <c r="K490" s="36"/>
      <c r="L490" s="39"/>
      <c r="M490" s="202"/>
      <c r="N490" s="203"/>
      <c r="O490" s="71"/>
      <c r="P490" s="71"/>
      <c r="Q490" s="71"/>
      <c r="R490" s="71"/>
      <c r="S490" s="71"/>
      <c r="T490" s="72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138</v>
      </c>
      <c r="AU490" s="17" t="s">
        <v>90</v>
      </c>
    </row>
    <row r="491" spans="1:65" s="13" customFormat="1" ht="11.25">
      <c r="B491" s="204"/>
      <c r="C491" s="205"/>
      <c r="D491" s="199" t="s">
        <v>140</v>
      </c>
      <c r="E491" s="206" t="s">
        <v>1</v>
      </c>
      <c r="F491" s="207" t="s">
        <v>1124</v>
      </c>
      <c r="G491" s="205"/>
      <c r="H491" s="206" t="s">
        <v>1</v>
      </c>
      <c r="I491" s="208"/>
      <c r="J491" s="205"/>
      <c r="K491" s="205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140</v>
      </c>
      <c r="AU491" s="213" t="s">
        <v>90</v>
      </c>
      <c r="AV491" s="13" t="s">
        <v>88</v>
      </c>
      <c r="AW491" s="13" t="s">
        <v>36</v>
      </c>
      <c r="AX491" s="13" t="s">
        <v>80</v>
      </c>
      <c r="AY491" s="213" t="s">
        <v>129</v>
      </c>
    </row>
    <row r="492" spans="1:65" s="13" customFormat="1" ht="11.25">
      <c r="B492" s="204"/>
      <c r="C492" s="205"/>
      <c r="D492" s="199" t="s">
        <v>140</v>
      </c>
      <c r="E492" s="206" t="s">
        <v>1</v>
      </c>
      <c r="F492" s="207" t="s">
        <v>970</v>
      </c>
      <c r="G492" s="205"/>
      <c r="H492" s="206" t="s">
        <v>1</v>
      </c>
      <c r="I492" s="208"/>
      <c r="J492" s="205"/>
      <c r="K492" s="205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140</v>
      </c>
      <c r="AU492" s="213" t="s">
        <v>90</v>
      </c>
      <c r="AV492" s="13" t="s">
        <v>88</v>
      </c>
      <c r="AW492" s="13" t="s">
        <v>36</v>
      </c>
      <c r="AX492" s="13" t="s">
        <v>80</v>
      </c>
      <c r="AY492" s="213" t="s">
        <v>129</v>
      </c>
    </row>
    <row r="493" spans="1:65" s="14" customFormat="1" ht="11.25">
      <c r="B493" s="214"/>
      <c r="C493" s="215"/>
      <c r="D493" s="199" t="s">
        <v>140</v>
      </c>
      <c r="E493" s="216" t="s">
        <v>1</v>
      </c>
      <c r="F493" s="217" t="s">
        <v>150</v>
      </c>
      <c r="G493" s="215"/>
      <c r="H493" s="218">
        <v>3</v>
      </c>
      <c r="I493" s="219"/>
      <c r="J493" s="215"/>
      <c r="K493" s="215"/>
      <c r="L493" s="220"/>
      <c r="M493" s="221"/>
      <c r="N493" s="222"/>
      <c r="O493" s="222"/>
      <c r="P493" s="222"/>
      <c r="Q493" s="222"/>
      <c r="R493" s="222"/>
      <c r="S493" s="222"/>
      <c r="T493" s="223"/>
      <c r="AT493" s="224" t="s">
        <v>140</v>
      </c>
      <c r="AU493" s="224" t="s">
        <v>90</v>
      </c>
      <c r="AV493" s="14" t="s">
        <v>90</v>
      </c>
      <c r="AW493" s="14" t="s">
        <v>36</v>
      </c>
      <c r="AX493" s="14" t="s">
        <v>80</v>
      </c>
      <c r="AY493" s="224" t="s">
        <v>129</v>
      </c>
    </row>
    <row r="494" spans="1:65" s="13" customFormat="1" ht="11.25">
      <c r="B494" s="204"/>
      <c r="C494" s="205"/>
      <c r="D494" s="199" t="s">
        <v>140</v>
      </c>
      <c r="E494" s="206" t="s">
        <v>1</v>
      </c>
      <c r="F494" s="207" t="s">
        <v>972</v>
      </c>
      <c r="G494" s="205"/>
      <c r="H494" s="206" t="s">
        <v>1</v>
      </c>
      <c r="I494" s="208"/>
      <c r="J494" s="205"/>
      <c r="K494" s="205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140</v>
      </c>
      <c r="AU494" s="213" t="s">
        <v>90</v>
      </c>
      <c r="AV494" s="13" t="s">
        <v>88</v>
      </c>
      <c r="AW494" s="13" t="s">
        <v>36</v>
      </c>
      <c r="AX494" s="13" t="s">
        <v>80</v>
      </c>
      <c r="AY494" s="213" t="s">
        <v>129</v>
      </c>
    </row>
    <row r="495" spans="1:65" s="14" customFormat="1" ht="11.25">
      <c r="B495" s="214"/>
      <c r="C495" s="215"/>
      <c r="D495" s="199" t="s">
        <v>140</v>
      </c>
      <c r="E495" s="216" t="s">
        <v>1</v>
      </c>
      <c r="F495" s="217" t="s">
        <v>88</v>
      </c>
      <c r="G495" s="215"/>
      <c r="H495" s="218">
        <v>1</v>
      </c>
      <c r="I495" s="219"/>
      <c r="J495" s="215"/>
      <c r="K495" s="215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140</v>
      </c>
      <c r="AU495" s="224" t="s">
        <v>90</v>
      </c>
      <c r="AV495" s="14" t="s">
        <v>90</v>
      </c>
      <c r="AW495" s="14" t="s">
        <v>36</v>
      </c>
      <c r="AX495" s="14" t="s">
        <v>80</v>
      </c>
      <c r="AY495" s="224" t="s">
        <v>129</v>
      </c>
    </row>
    <row r="496" spans="1:65" s="15" customFormat="1" ht="11.25">
      <c r="B496" s="225"/>
      <c r="C496" s="226"/>
      <c r="D496" s="199" t="s">
        <v>140</v>
      </c>
      <c r="E496" s="227" t="s">
        <v>1</v>
      </c>
      <c r="F496" s="228" t="s">
        <v>144</v>
      </c>
      <c r="G496" s="226"/>
      <c r="H496" s="229">
        <v>4</v>
      </c>
      <c r="I496" s="230"/>
      <c r="J496" s="226"/>
      <c r="K496" s="226"/>
      <c r="L496" s="231"/>
      <c r="M496" s="232"/>
      <c r="N496" s="233"/>
      <c r="O496" s="233"/>
      <c r="P496" s="233"/>
      <c r="Q496" s="233"/>
      <c r="R496" s="233"/>
      <c r="S496" s="233"/>
      <c r="T496" s="234"/>
      <c r="AT496" s="235" t="s">
        <v>140</v>
      </c>
      <c r="AU496" s="235" t="s">
        <v>90</v>
      </c>
      <c r="AV496" s="15" t="s">
        <v>136</v>
      </c>
      <c r="AW496" s="15" t="s">
        <v>36</v>
      </c>
      <c r="AX496" s="15" t="s">
        <v>88</v>
      </c>
      <c r="AY496" s="235" t="s">
        <v>129</v>
      </c>
    </row>
    <row r="497" spans="1:65" s="2" customFormat="1" ht="24">
      <c r="A497" s="34"/>
      <c r="B497" s="35"/>
      <c r="C497" s="236" t="s">
        <v>383</v>
      </c>
      <c r="D497" s="236" t="s">
        <v>332</v>
      </c>
      <c r="E497" s="237" t="s">
        <v>1131</v>
      </c>
      <c r="F497" s="238" t="s">
        <v>1132</v>
      </c>
      <c r="G497" s="239" t="s">
        <v>238</v>
      </c>
      <c r="H497" s="240">
        <v>3</v>
      </c>
      <c r="I497" s="241"/>
      <c r="J497" s="242">
        <f>ROUND(I497*H497,2)</f>
        <v>0</v>
      </c>
      <c r="K497" s="238" t="s">
        <v>135</v>
      </c>
      <c r="L497" s="243"/>
      <c r="M497" s="244" t="s">
        <v>1</v>
      </c>
      <c r="N497" s="245" t="s">
        <v>45</v>
      </c>
      <c r="O497" s="71"/>
      <c r="P497" s="195">
        <f>O497*H497</f>
        <v>0</v>
      </c>
      <c r="Q497" s="195">
        <v>4.1000000000000002E-2</v>
      </c>
      <c r="R497" s="195">
        <f>Q497*H497</f>
        <v>0.123</v>
      </c>
      <c r="S497" s="195">
        <v>0</v>
      </c>
      <c r="T497" s="196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7" t="s">
        <v>192</v>
      </c>
      <c r="AT497" s="197" t="s">
        <v>332</v>
      </c>
      <c r="AU497" s="197" t="s">
        <v>90</v>
      </c>
      <c r="AY497" s="17" t="s">
        <v>129</v>
      </c>
      <c r="BE497" s="198">
        <f>IF(N497="základní",J497,0)</f>
        <v>0</v>
      </c>
      <c r="BF497" s="198">
        <f>IF(N497="snížená",J497,0)</f>
        <v>0</v>
      </c>
      <c r="BG497" s="198">
        <f>IF(N497="zákl. přenesená",J497,0)</f>
        <v>0</v>
      </c>
      <c r="BH497" s="198">
        <f>IF(N497="sníž. přenesená",J497,0)</f>
        <v>0</v>
      </c>
      <c r="BI497" s="198">
        <f>IF(N497="nulová",J497,0)</f>
        <v>0</v>
      </c>
      <c r="BJ497" s="17" t="s">
        <v>88</v>
      </c>
      <c r="BK497" s="198">
        <f>ROUND(I497*H497,2)</f>
        <v>0</v>
      </c>
      <c r="BL497" s="17" t="s">
        <v>136</v>
      </c>
      <c r="BM497" s="197" t="s">
        <v>1133</v>
      </c>
    </row>
    <row r="498" spans="1:65" s="2" customFormat="1" ht="11.25">
      <c r="A498" s="34"/>
      <c r="B498" s="35"/>
      <c r="C498" s="36"/>
      <c r="D498" s="199" t="s">
        <v>138</v>
      </c>
      <c r="E498" s="36"/>
      <c r="F498" s="200" t="s">
        <v>1132</v>
      </c>
      <c r="G498" s="36"/>
      <c r="H498" s="36"/>
      <c r="I498" s="201"/>
      <c r="J498" s="36"/>
      <c r="K498" s="36"/>
      <c r="L498" s="39"/>
      <c r="M498" s="202"/>
      <c r="N498" s="203"/>
      <c r="O498" s="71"/>
      <c r="P498" s="71"/>
      <c r="Q498" s="71"/>
      <c r="R498" s="71"/>
      <c r="S498" s="71"/>
      <c r="T498" s="72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7" t="s">
        <v>138</v>
      </c>
      <c r="AU498" s="17" t="s">
        <v>90</v>
      </c>
    </row>
    <row r="499" spans="1:65" s="13" customFormat="1" ht="11.25">
      <c r="B499" s="204"/>
      <c r="C499" s="205"/>
      <c r="D499" s="199" t="s">
        <v>140</v>
      </c>
      <c r="E499" s="206" t="s">
        <v>1</v>
      </c>
      <c r="F499" s="207" t="s">
        <v>1124</v>
      </c>
      <c r="G499" s="205"/>
      <c r="H499" s="206" t="s">
        <v>1</v>
      </c>
      <c r="I499" s="208"/>
      <c r="J499" s="205"/>
      <c r="K499" s="205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140</v>
      </c>
      <c r="AU499" s="213" t="s">
        <v>90</v>
      </c>
      <c r="AV499" s="13" t="s">
        <v>88</v>
      </c>
      <c r="AW499" s="13" t="s">
        <v>36</v>
      </c>
      <c r="AX499" s="13" t="s">
        <v>80</v>
      </c>
      <c r="AY499" s="213" t="s">
        <v>129</v>
      </c>
    </row>
    <row r="500" spans="1:65" s="13" customFormat="1" ht="11.25">
      <c r="B500" s="204"/>
      <c r="C500" s="205"/>
      <c r="D500" s="199" t="s">
        <v>140</v>
      </c>
      <c r="E500" s="206" t="s">
        <v>1</v>
      </c>
      <c r="F500" s="207" t="s">
        <v>970</v>
      </c>
      <c r="G500" s="205"/>
      <c r="H500" s="206" t="s">
        <v>1</v>
      </c>
      <c r="I500" s="208"/>
      <c r="J500" s="205"/>
      <c r="K500" s="205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140</v>
      </c>
      <c r="AU500" s="213" t="s">
        <v>90</v>
      </c>
      <c r="AV500" s="13" t="s">
        <v>88</v>
      </c>
      <c r="AW500" s="13" t="s">
        <v>36</v>
      </c>
      <c r="AX500" s="13" t="s">
        <v>80</v>
      </c>
      <c r="AY500" s="213" t="s">
        <v>129</v>
      </c>
    </row>
    <row r="501" spans="1:65" s="14" customFormat="1" ht="11.25">
      <c r="B501" s="214"/>
      <c r="C501" s="215"/>
      <c r="D501" s="199" t="s">
        <v>140</v>
      </c>
      <c r="E501" s="216" t="s">
        <v>1</v>
      </c>
      <c r="F501" s="217" t="s">
        <v>88</v>
      </c>
      <c r="G501" s="215"/>
      <c r="H501" s="218">
        <v>1</v>
      </c>
      <c r="I501" s="219"/>
      <c r="J501" s="215"/>
      <c r="K501" s="215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140</v>
      </c>
      <c r="AU501" s="224" t="s">
        <v>90</v>
      </c>
      <c r="AV501" s="14" t="s">
        <v>90</v>
      </c>
      <c r="AW501" s="14" t="s">
        <v>36</v>
      </c>
      <c r="AX501" s="14" t="s">
        <v>80</v>
      </c>
      <c r="AY501" s="224" t="s">
        <v>129</v>
      </c>
    </row>
    <row r="502" spans="1:65" s="13" customFormat="1" ht="11.25">
      <c r="B502" s="204"/>
      <c r="C502" s="205"/>
      <c r="D502" s="199" t="s">
        <v>140</v>
      </c>
      <c r="E502" s="206" t="s">
        <v>1</v>
      </c>
      <c r="F502" s="207" t="s">
        <v>972</v>
      </c>
      <c r="G502" s="205"/>
      <c r="H502" s="206" t="s">
        <v>1</v>
      </c>
      <c r="I502" s="208"/>
      <c r="J502" s="205"/>
      <c r="K502" s="205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140</v>
      </c>
      <c r="AU502" s="213" t="s">
        <v>90</v>
      </c>
      <c r="AV502" s="13" t="s">
        <v>88</v>
      </c>
      <c r="AW502" s="13" t="s">
        <v>36</v>
      </c>
      <c r="AX502" s="13" t="s">
        <v>80</v>
      </c>
      <c r="AY502" s="213" t="s">
        <v>129</v>
      </c>
    </row>
    <row r="503" spans="1:65" s="14" customFormat="1" ht="11.25">
      <c r="B503" s="214"/>
      <c r="C503" s="215"/>
      <c r="D503" s="199" t="s">
        <v>140</v>
      </c>
      <c r="E503" s="216" t="s">
        <v>1</v>
      </c>
      <c r="F503" s="217" t="s">
        <v>90</v>
      </c>
      <c r="G503" s="215"/>
      <c r="H503" s="218">
        <v>2</v>
      </c>
      <c r="I503" s="219"/>
      <c r="J503" s="215"/>
      <c r="K503" s="215"/>
      <c r="L503" s="220"/>
      <c r="M503" s="221"/>
      <c r="N503" s="222"/>
      <c r="O503" s="222"/>
      <c r="P503" s="222"/>
      <c r="Q503" s="222"/>
      <c r="R503" s="222"/>
      <c r="S503" s="222"/>
      <c r="T503" s="223"/>
      <c r="AT503" s="224" t="s">
        <v>140</v>
      </c>
      <c r="AU503" s="224" t="s">
        <v>90</v>
      </c>
      <c r="AV503" s="14" t="s">
        <v>90</v>
      </c>
      <c r="AW503" s="14" t="s">
        <v>36</v>
      </c>
      <c r="AX503" s="14" t="s">
        <v>80</v>
      </c>
      <c r="AY503" s="224" t="s">
        <v>129</v>
      </c>
    </row>
    <row r="504" spans="1:65" s="15" customFormat="1" ht="11.25">
      <c r="B504" s="225"/>
      <c r="C504" s="226"/>
      <c r="D504" s="199" t="s">
        <v>140</v>
      </c>
      <c r="E504" s="227" t="s">
        <v>1</v>
      </c>
      <c r="F504" s="228" t="s">
        <v>144</v>
      </c>
      <c r="G504" s="226"/>
      <c r="H504" s="229">
        <v>3</v>
      </c>
      <c r="I504" s="230"/>
      <c r="J504" s="226"/>
      <c r="K504" s="226"/>
      <c r="L504" s="231"/>
      <c r="M504" s="232"/>
      <c r="N504" s="233"/>
      <c r="O504" s="233"/>
      <c r="P504" s="233"/>
      <c r="Q504" s="233"/>
      <c r="R504" s="233"/>
      <c r="S504" s="233"/>
      <c r="T504" s="234"/>
      <c r="AT504" s="235" t="s">
        <v>140</v>
      </c>
      <c r="AU504" s="235" t="s">
        <v>90</v>
      </c>
      <c r="AV504" s="15" t="s">
        <v>136</v>
      </c>
      <c r="AW504" s="15" t="s">
        <v>36</v>
      </c>
      <c r="AX504" s="15" t="s">
        <v>88</v>
      </c>
      <c r="AY504" s="235" t="s">
        <v>129</v>
      </c>
    </row>
    <row r="505" spans="1:65" s="2" customFormat="1" ht="24">
      <c r="A505" s="34"/>
      <c r="B505" s="35"/>
      <c r="C505" s="236" t="s">
        <v>388</v>
      </c>
      <c r="D505" s="236" t="s">
        <v>332</v>
      </c>
      <c r="E505" s="237" t="s">
        <v>1134</v>
      </c>
      <c r="F505" s="238" t="s">
        <v>1135</v>
      </c>
      <c r="G505" s="239" t="s">
        <v>238</v>
      </c>
      <c r="H505" s="240">
        <v>7</v>
      </c>
      <c r="I505" s="241"/>
      <c r="J505" s="242">
        <f>ROUND(I505*H505,2)</f>
        <v>0</v>
      </c>
      <c r="K505" s="238" t="s">
        <v>135</v>
      </c>
      <c r="L505" s="243"/>
      <c r="M505" s="244" t="s">
        <v>1</v>
      </c>
      <c r="N505" s="245" t="s">
        <v>45</v>
      </c>
      <c r="O505" s="71"/>
      <c r="P505" s="195">
        <f>O505*H505</f>
        <v>0</v>
      </c>
      <c r="Q505" s="195">
        <v>5.2999999999999999E-2</v>
      </c>
      <c r="R505" s="195">
        <f>Q505*H505</f>
        <v>0.371</v>
      </c>
      <c r="S505" s="195">
        <v>0</v>
      </c>
      <c r="T505" s="196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7" t="s">
        <v>192</v>
      </c>
      <c r="AT505" s="197" t="s">
        <v>332</v>
      </c>
      <c r="AU505" s="197" t="s">
        <v>90</v>
      </c>
      <c r="AY505" s="17" t="s">
        <v>129</v>
      </c>
      <c r="BE505" s="198">
        <f>IF(N505="základní",J505,0)</f>
        <v>0</v>
      </c>
      <c r="BF505" s="198">
        <f>IF(N505="snížená",J505,0)</f>
        <v>0</v>
      </c>
      <c r="BG505" s="198">
        <f>IF(N505="zákl. přenesená",J505,0)</f>
        <v>0</v>
      </c>
      <c r="BH505" s="198">
        <f>IF(N505="sníž. přenesená",J505,0)</f>
        <v>0</v>
      </c>
      <c r="BI505" s="198">
        <f>IF(N505="nulová",J505,0)</f>
        <v>0</v>
      </c>
      <c r="BJ505" s="17" t="s">
        <v>88</v>
      </c>
      <c r="BK505" s="198">
        <f>ROUND(I505*H505,2)</f>
        <v>0</v>
      </c>
      <c r="BL505" s="17" t="s">
        <v>136</v>
      </c>
      <c r="BM505" s="197" t="s">
        <v>1136</v>
      </c>
    </row>
    <row r="506" spans="1:65" s="2" customFormat="1" ht="11.25">
      <c r="A506" s="34"/>
      <c r="B506" s="35"/>
      <c r="C506" s="36"/>
      <c r="D506" s="199" t="s">
        <v>138</v>
      </c>
      <c r="E506" s="36"/>
      <c r="F506" s="200" t="s">
        <v>1135</v>
      </c>
      <c r="G506" s="36"/>
      <c r="H506" s="36"/>
      <c r="I506" s="201"/>
      <c r="J506" s="36"/>
      <c r="K506" s="36"/>
      <c r="L506" s="39"/>
      <c r="M506" s="202"/>
      <c r="N506" s="203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138</v>
      </c>
      <c r="AU506" s="17" t="s">
        <v>90</v>
      </c>
    </row>
    <row r="507" spans="1:65" s="13" customFormat="1" ht="11.25">
      <c r="B507" s="204"/>
      <c r="C507" s="205"/>
      <c r="D507" s="199" t="s">
        <v>140</v>
      </c>
      <c r="E507" s="206" t="s">
        <v>1</v>
      </c>
      <c r="F507" s="207" t="s">
        <v>1124</v>
      </c>
      <c r="G507" s="205"/>
      <c r="H507" s="206" t="s">
        <v>1</v>
      </c>
      <c r="I507" s="208"/>
      <c r="J507" s="205"/>
      <c r="K507" s="205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140</v>
      </c>
      <c r="AU507" s="213" t="s">
        <v>90</v>
      </c>
      <c r="AV507" s="13" t="s">
        <v>88</v>
      </c>
      <c r="AW507" s="13" t="s">
        <v>36</v>
      </c>
      <c r="AX507" s="13" t="s">
        <v>80</v>
      </c>
      <c r="AY507" s="213" t="s">
        <v>129</v>
      </c>
    </row>
    <row r="508" spans="1:65" s="13" customFormat="1" ht="11.25">
      <c r="B508" s="204"/>
      <c r="C508" s="205"/>
      <c r="D508" s="199" t="s">
        <v>140</v>
      </c>
      <c r="E508" s="206" t="s">
        <v>1</v>
      </c>
      <c r="F508" s="207" t="s">
        <v>970</v>
      </c>
      <c r="G508" s="205"/>
      <c r="H508" s="206" t="s">
        <v>1</v>
      </c>
      <c r="I508" s="208"/>
      <c r="J508" s="205"/>
      <c r="K508" s="205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140</v>
      </c>
      <c r="AU508" s="213" t="s">
        <v>90</v>
      </c>
      <c r="AV508" s="13" t="s">
        <v>88</v>
      </c>
      <c r="AW508" s="13" t="s">
        <v>36</v>
      </c>
      <c r="AX508" s="13" t="s">
        <v>80</v>
      </c>
      <c r="AY508" s="213" t="s">
        <v>129</v>
      </c>
    </row>
    <row r="509" spans="1:65" s="14" customFormat="1" ht="11.25">
      <c r="B509" s="214"/>
      <c r="C509" s="215"/>
      <c r="D509" s="199" t="s">
        <v>140</v>
      </c>
      <c r="E509" s="216" t="s">
        <v>1</v>
      </c>
      <c r="F509" s="217" t="s">
        <v>170</v>
      </c>
      <c r="G509" s="215"/>
      <c r="H509" s="218">
        <v>5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140</v>
      </c>
      <c r="AU509" s="224" t="s">
        <v>90</v>
      </c>
      <c r="AV509" s="14" t="s">
        <v>90</v>
      </c>
      <c r="AW509" s="14" t="s">
        <v>36</v>
      </c>
      <c r="AX509" s="14" t="s">
        <v>80</v>
      </c>
      <c r="AY509" s="224" t="s">
        <v>129</v>
      </c>
    </row>
    <row r="510" spans="1:65" s="13" customFormat="1" ht="11.25">
      <c r="B510" s="204"/>
      <c r="C510" s="205"/>
      <c r="D510" s="199" t="s">
        <v>140</v>
      </c>
      <c r="E510" s="206" t="s">
        <v>1</v>
      </c>
      <c r="F510" s="207" t="s">
        <v>972</v>
      </c>
      <c r="G510" s="205"/>
      <c r="H510" s="206" t="s">
        <v>1</v>
      </c>
      <c r="I510" s="208"/>
      <c r="J510" s="205"/>
      <c r="K510" s="205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140</v>
      </c>
      <c r="AU510" s="213" t="s">
        <v>90</v>
      </c>
      <c r="AV510" s="13" t="s">
        <v>88</v>
      </c>
      <c r="AW510" s="13" t="s">
        <v>36</v>
      </c>
      <c r="AX510" s="13" t="s">
        <v>80</v>
      </c>
      <c r="AY510" s="213" t="s">
        <v>129</v>
      </c>
    </row>
    <row r="511" spans="1:65" s="14" customFormat="1" ht="11.25">
      <c r="B511" s="214"/>
      <c r="C511" s="215"/>
      <c r="D511" s="199" t="s">
        <v>140</v>
      </c>
      <c r="E511" s="216" t="s">
        <v>1</v>
      </c>
      <c r="F511" s="217" t="s">
        <v>90</v>
      </c>
      <c r="G511" s="215"/>
      <c r="H511" s="218">
        <v>2</v>
      </c>
      <c r="I511" s="219"/>
      <c r="J511" s="215"/>
      <c r="K511" s="215"/>
      <c r="L511" s="220"/>
      <c r="M511" s="221"/>
      <c r="N511" s="222"/>
      <c r="O511" s="222"/>
      <c r="P511" s="222"/>
      <c r="Q511" s="222"/>
      <c r="R511" s="222"/>
      <c r="S511" s="222"/>
      <c r="T511" s="223"/>
      <c r="AT511" s="224" t="s">
        <v>140</v>
      </c>
      <c r="AU511" s="224" t="s">
        <v>90</v>
      </c>
      <c r="AV511" s="14" t="s">
        <v>90</v>
      </c>
      <c r="AW511" s="14" t="s">
        <v>36</v>
      </c>
      <c r="AX511" s="14" t="s">
        <v>80</v>
      </c>
      <c r="AY511" s="224" t="s">
        <v>129</v>
      </c>
    </row>
    <row r="512" spans="1:65" s="15" customFormat="1" ht="11.25">
      <c r="B512" s="225"/>
      <c r="C512" s="226"/>
      <c r="D512" s="199" t="s">
        <v>140</v>
      </c>
      <c r="E512" s="227" t="s">
        <v>1</v>
      </c>
      <c r="F512" s="228" t="s">
        <v>144</v>
      </c>
      <c r="G512" s="226"/>
      <c r="H512" s="229">
        <v>7</v>
      </c>
      <c r="I512" s="230"/>
      <c r="J512" s="226"/>
      <c r="K512" s="226"/>
      <c r="L512" s="231"/>
      <c r="M512" s="232"/>
      <c r="N512" s="233"/>
      <c r="O512" s="233"/>
      <c r="P512" s="233"/>
      <c r="Q512" s="233"/>
      <c r="R512" s="233"/>
      <c r="S512" s="233"/>
      <c r="T512" s="234"/>
      <c r="AT512" s="235" t="s">
        <v>140</v>
      </c>
      <c r="AU512" s="235" t="s">
        <v>90</v>
      </c>
      <c r="AV512" s="15" t="s">
        <v>136</v>
      </c>
      <c r="AW512" s="15" t="s">
        <v>36</v>
      </c>
      <c r="AX512" s="15" t="s">
        <v>88</v>
      </c>
      <c r="AY512" s="235" t="s">
        <v>129</v>
      </c>
    </row>
    <row r="513" spans="1:65" s="2" customFormat="1" ht="24">
      <c r="A513" s="34"/>
      <c r="B513" s="35"/>
      <c r="C513" s="186" t="s">
        <v>393</v>
      </c>
      <c r="D513" s="186" t="s">
        <v>131</v>
      </c>
      <c r="E513" s="187" t="s">
        <v>1137</v>
      </c>
      <c r="F513" s="188" t="s">
        <v>1138</v>
      </c>
      <c r="G513" s="189" t="s">
        <v>271</v>
      </c>
      <c r="H513" s="190">
        <v>2.25</v>
      </c>
      <c r="I513" s="191"/>
      <c r="J513" s="192">
        <f>ROUND(I513*H513,2)</f>
        <v>0</v>
      </c>
      <c r="K513" s="188" t="s">
        <v>135</v>
      </c>
      <c r="L513" s="39"/>
      <c r="M513" s="193" t="s">
        <v>1</v>
      </c>
      <c r="N513" s="194" t="s">
        <v>45</v>
      </c>
      <c r="O513" s="71"/>
      <c r="P513" s="195">
        <f>O513*H513</f>
        <v>0</v>
      </c>
      <c r="Q513" s="195">
        <v>0</v>
      </c>
      <c r="R513" s="195">
        <f>Q513*H513</f>
        <v>0</v>
      </c>
      <c r="S513" s="195">
        <v>0</v>
      </c>
      <c r="T513" s="196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7" t="s">
        <v>136</v>
      </c>
      <c r="AT513" s="197" t="s">
        <v>131</v>
      </c>
      <c r="AU513" s="197" t="s">
        <v>90</v>
      </c>
      <c r="AY513" s="17" t="s">
        <v>129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7" t="s">
        <v>88</v>
      </c>
      <c r="BK513" s="198">
        <f>ROUND(I513*H513,2)</f>
        <v>0</v>
      </c>
      <c r="BL513" s="17" t="s">
        <v>136</v>
      </c>
      <c r="BM513" s="197" t="s">
        <v>1139</v>
      </c>
    </row>
    <row r="514" spans="1:65" s="2" customFormat="1" ht="11.25">
      <c r="A514" s="34"/>
      <c r="B514" s="35"/>
      <c r="C514" s="36"/>
      <c r="D514" s="199" t="s">
        <v>138</v>
      </c>
      <c r="E514" s="36"/>
      <c r="F514" s="200" t="s">
        <v>1138</v>
      </c>
      <c r="G514" s="36"/>
      <c r="H514" s="36"/>
      <c r="I514" s="201"/>
      <c r="J514" s="36"/>
      <c r="K514" s="36"/>
      <c r="L514" s="39"/>
      <c r="M514" s="202"/>
      <c r="N514" s="203"/>
      <c r="O514" s="71"/>
      <c r="P514" s="71"/>
      <c r="Q514" s="71"/>
      <c r="R514" s="71"/>
      <c r="S514" s="71"/>
      <c r="T514" s="72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138</v>
      </c>
      <c r="AU514" s="17" t="s">
        <v>90</v>
      </c>
    </row>
    <row r="515" spans="1:65" s="13" customFormat="1" ht="11.25">
      <c r="B515" s="204"/>
      <c r="C515" s="205"/>
      <c r="D515" s="199" t="s">
        <v>140</v>
      </c>
      <c r="E515" s="206" t="s">
        <v>1</v>
      </c>
      <c r="F515" s="207" t="s">
        <v>1140</v>
      </c>
      <c r="G515" s="205"/>
      <c r="H515" s="206" t="s">
        <v>1</v>
      </c>
      <c r="I515" s="208"/>
      <c r="J515" s="205"/>
      <c r="K515" s="205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140</v>
      </c>
      <c r="AU515" s="213" t="s">
        <v>90</v>
      </c>
      <c r="AV515" s="13" t="s">
        <v>88</v>
      </c>
      <c r="AW515" s="13" t="s">
        <v>36</v>
      </c>
      <c r="AX515" s="13" t="s">
        <v>80</v>
      </c>
      <c r="AY515" s="213" t="s">
        <v>129</v>
      </c>
    </row>
    <row r="516" spans="1:65" s="13" customFormat="1" ht="11.25">
      <c r="B516" s="204"/>
      <c r="C516" s="205"/>
      <c r="D516" s="199" t="s">
        <v>140</v>
      </c>
      <c r="E516" s="206" t="s">
        <v>1</v>
      </c>
      <c r="F516" s="207" t="s">
        <v>1141</v>
      </c>
      <c r="G516" s="205"/>
      <c r="H516" s="206" t="s">
        <v>1</v>
      </c>
      <c r="I516" s="208"/>
      <c r="J516" s="205"/>
      <c r="K516" s="205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140</v>
      </c>
      <c r="AU516" s="213" t="s">
        <v>90</v>
      </c>
      <c r="AV516" s="13" t="s">
        <v>88</v>
      </c>
      <c r="AW516" s="13" t="s">
        <v>36</v>
      </c>
      <c r="AX516" s="13" t="s">
        <v>80</v>
      </c>
      <c r="AY516" s="213" t="s">
        <v>129</v>
      </c>
    </row>
    <row r="517" spans="1:65" s="13" customFormat="1" ht="11.25">
      <c r="B517" s="204"/>
      <c r="C517" s="205"/>
      <c r="D517" s="199" t="s">
        <v>140</v>
      </c>
      <c r="E517" s="206" t="s">
        <v>1</v>
      </c>
      <c r="F517" s="207" t="s">
        <v>970</v>
      </c>
      <c r="G517" s="205"/>
      <c r="H517" s="206" t="s">
        <v>1</v>
      </c>
      <c r="I517" s="208"/>
      <c r="J517" s="205"/>
      <c r="K517" s="205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140</v>
      </c>
      <c r="AU517" s="213" t="s">
        <v>90</v>
      </c>
      <c r="AV517" s="13" t="s">
        <v>88</v>
      </c>
      <c r="AW517" s="13" t="s">
        <v>36</v>
      </c>
      <c r="AX517" s="13" t="s">
        <v>80</v>
      </c>
      <c r="AY517" s="213" t="s">
        <v>129</v>
      </c>
    </row>
    <row r="518" spans="1:65" s="14" customFormat="1" ht="11.25">
      <c r="B518" s="214"/>
      <c r="C518" s="215"/>
      <c r="D518" s="199" t="s">
        <v>140</v>
      </c>
      <c r="E518" s="216" t="s">
        <v>1</v>
      </c>
      <c r="F518" s="217" t="s">
        <v>1142</v>
      </c>
      <c r="G518" s="215"/>
      <c r="H518" s="218">
        <v>1.35</v>
      </c>
      <c r="I518" s="219"/>
      <c r="J518" s="215"/>
      <c r="K518" s="215"/>
      <c r="L518" s="220"/>
      <c r="M518" s="221"/>
      <c r="N518" s="222"/>
      <c r="O518" s="222"/>
      <c r="P518" s="222"/>
      <c r="Q518" s="222"/>
      <c r="R518" s="222"/>
      <c r="S518" s="222"/>
      <c r="T518" s="223"/>
      <c r="AT518" s="224" t="s">
        <v>140</v>
      </c>
      <c r="AU518" s="224" t="s">
        <v>90</v>
      </c>
      <c r="AV518" s="14" t="s">
        <v>90</v>
      </c>
      <c r="AW518" s="14" t="s">
        <v>36</v>
      </c>
      <c r="AX518" s="14" t="s">
        <v>80</v>
      </c>
      <c r="AY518" s="224" t="s">
        <v>129</v>
      </c>
    </row>
    <row r="519" spans="1:65" s="13" customFormat="1" ht="11.25">
      <c r="B519" s="204"/>
      <c r="C519" s="205"/>
      <c r="D519" s="199" t="s">
        <v>140</v>
      </c>
      <c r="E519" s="206" t="s">
        <v>1</v>
      </c>
      <c r="F519" s="207" t="s">
        <v>972</v>
      </c>
      <c r="G519" s="205"/>
      <c r="H519" s="206" t="s">
        <v>1</v>
      </c>
      <c r="I519" s="208"/>
      <c r="J519" s="205"/>
      <c r="K519" s="205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140</v>
      </c>
      <c r="AU519" s="213" t="s">
        <v>90</v>
      </c>
      <c r="AV519" s="13" t="s">
        <v>88</v>
      </c>
      <c r="AW519" s="13" t="s">
        <v>36</v>
      </c>
      <c r="AX519" s="13" t="s">
        <v>80</v>
      </c>
      <c r="AY519" s="213" t="s">
        <v>129</v>
      </c>
    </row>
    <row r="520" spans="1:65" s="14" customFormat="1" ht="11.25">
      <c r="B520" s="214"/>
      <c r="C520" s="215"/>
      <c r="D520" s="199" t="s">
        <v>140</v>
      </c>
      <c r="E520" s="216" t="s">
        <v>1</v>
      </c>
      <c r="F520" s="217" t="s">
        <v>1143</v>
      </c>
      <c r="G520" s="215"/>
      <c r="H520" s="218">
        <v>0.9</v>
      </c>
      <c r="I520" s="219"/>
      <c r="J520" s="215"/>
      <c r="K520" s="215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140</v>
      </c>
      <c r="AU520" s="224" t="s">
        <v>90</v>
      </c>
      <c r="AV520" s="14" t="s">
        <v>90</v>
      </c>
      <c r="AW520" s="14" t="s">
        <v>36</v>
      </c>
      <c r="AX520" s="14" t="s">
        <v>80</v>
      </c>
      <c r="AY520" s="224" t="s">
        <v>129</v>
      </c>
    </row>
    <row r="521" spans="1:65" s="15" customFormat="1" ht="11.25">
      <c r="B521" s="225"/>
      <c r="C521" s="226"/>
      <c r="D521" s="199" t="s">
        <v>140</v>
      </c>
      <c r="E521" s="227" t="s">
        <v>1</v>
      </c>
      <c r="F521" s="228" t="s">
        <v>144</v>
      </c>
      <c r="G521" s="226"/>
      <c r="H521" s="229">
        <v>2.25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AT521" s="235" t="s">
        <v>140</v>
      </c>
      <c r="AU521" s="235" t="s">
        <v>90</v>
      </c>
      <c r="AV521" s="15" t="s">
        <v>136</v>
      </c>
      <c r="AW521" s="15" t="s">
        <v>36</v>
      </c>
      <c r="AX521" s="15" t="s">
        <v>88</v>
      </c>
      <c r="AY521" s="235" t="s">
        <v>129</v>
      </c>
    </row>
    <row r="522" spans="1:65" s="2" customFormat="1" ht="24">
      <c r="A522" s="34"/>
      <c r="B522" s="35"/>
      <c r="C522" s="186" t="s">
        <v>398</v>
      </c>
      <c r="D522" s="186" t="s">
        <v>131</v>
      </c>
      <c r="E522" s="187" t="s">
        <v>1144</v>
      </c>
      <c r="F522" s="188" t="s">
        <v>1145</v>
      </c>
      <c r="G522" s="189" t="s">
        <v>271</v>
      </c>
      <c r="H522" s="190">
        <v>1.9470000000000001</v>
      </c>
      <c r="I522" s="191"/>
      <c r="J522" s="192">
        <f>ROUND(I522*H522,2)</f>
        <v>0</v>
      </c>
      <c r="K522" s="188" t="s">
        <v>135</v>
      </c>
      <c r="L522" s="39"/>
      <c r="M522" s="193" t="s">
        <v>1</v>
      </c>
      <c r="N522" s="194" t="s">
        <v>45</v>
      </c>
      <c r="O522" s="71"/>
      <c r="P522" s="195">
        <f>O522*H522</f>
        <v>0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7" t="s">
        <v>136</v>
      </c>
      <c r="AT522" s="197" t="s">
        <v>131</v>
      </c>
      <c r="AU522" s="197" t="s">
        <v>90</v>
      </c>
      <c r="AY522" s="17" t="s">
        <v>129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7" t="s">
        <v>88</v>
      </c>
      <c r="BK522" s="198">
        <f>ROUND(I522*H522,2)</f>
        <v>0</v>
      </c>
      <c r="BL522" s="17" t="s">
        <v>136</v>
      </c>
      <c r="BM522" s="197" t="s">
        <v>1146</v>
      </c>
    </row>
    <row r="523" spans="1:65" s="2" customFormat="1" ht="19.5">
      <c r="A523" s="34"/>
      <c r="B523" s="35"/>
      <c r="C523" s="36"/>
      <c r="D523" s="199" t="s">
        <v>138</v>
      </c>
      <c r="E523" s="36"/>
      <c r="F523" s="200" t="s">
        <v>1147</v>
      </c>
      <c r="G523" s="36"/>
      <c r="H523" s="36"/>
      <c r="I523" s="201"/>
      <c r="J523" s="36"/>
      <c r="K523" s="36"/>
      <c r="L523" s="39"/>
      <c r="M523" s="202"/>
      <c r="N523" s="203"/>
      <c r="O523" s="71"/>
      <c r="P523" s="71"/>
      <c r="Q523" s="71"/>
      <c r="R523" s="71"/>
      <c r="S523" s="71"/>
      <c r="T523" s="72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138</v>
      </c>
      <c r="AU523" s="17" t="s">
        <v>90</v>
      </c>
    </row>
    <row r="524" spans="1:65" s="13" customFormat="1" ht="11.25">
      <c r="B524" s="204"/>
      <c r="C524" s="205"/>
      <c r="D524" s="199" t="s">
        <v>140</v>
      </c>
      <c r="E524" s="206" t="s">
        <v>1</v>
      </c>
      <c r="F524" s="207" t="s">
        <v>1148</v>
      </c>
      <c r="G524" s="205"/>
      <c r="H524" s="206" t="s">
        <v>1</v>
      </c>
      <c r="I524" s="208"/>
      <c r="J524" s="205"/>
      <c r="K524" s="205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140</v>
      </c>
      <c r="AU524" s="213" t="s">
        <v>90</v>
      </c>
      <c r="AV524" s="13" t="s">
        <v>88</v>
      </c>
      <c r="AW524" s="13" t="s">
        <v>36</v>
      </c>
      <c r="AX524" s="13" t="s">
        <v>80</v>
      </c>
      <c r="AY524" s="213" t="s">
        <v>129</v>
      </c>
    </row>
    <row r="525" spans="1:65" s="13" customFormat="1" ht="11.25">
      <c r="B525" s="204"/>
      <c r="C525" s="205"/>
      <c r="D525" s="199" t="s">
        <v>140</v>
      </c>
      <c r="E525" s="206" t="s">
        <v>1</v>
      </c>
      <c r="F525" s="207" t="s">
        <v>1015</v>
      </c>
      <c r="G525" s="205"/>
      <c r="H525" s="206" t="s">
        <v>1</v>
      </c>
      <c r="I525" s="208"/>
      <c r="J525" s="205"/>
      <c r="K525" s="205"/>
      <c r="L525" s="209"/>
      <c r="M525" s="210"/>
      <c r="N525" s="211"/>
      <c r="O525" s="211"/>
      <c r="P525" s="211"/>
      <c r="Q525" s="211"/>
      <c r="R525" s="211"/>
      <c r="S525" s="211"/>
      <c r="T525" s="212"/>
      <c r="AT525" s="213" t="s">
        <v>140</v>
      </c>
      <c r="AU525" s="213" t="s">
        <v>90</v>
      </c>
      <c r="AV525" s="13" t="s">
        <v>88</v>
      </c>
      <c r="AW525" s="13" t="s">
        <v>36</v>
      </c>
      <c r="AX525" s="13" t="s">
        <v>80</v>
      </c>
      <c r="AY525" s="213" t="s">
        <v>129</v>
      </c>
    </row>
    <row r="526" spans="1:65" s="14" customFormat="1" ht="11.25">
      <c r="B526" s="214"/>
      <c r="C526" s="215"/>
      <c r="D526" s="199" t="s">
        <v>140</v>
      </c>
      <c r="E526" s="216" t="s">
        <v>1</v>
      </c>
      <c r="F526" s="217" t="s">
        <v>1149</v>
      </c>
      <c r="G526" s="215"/>
      <c r="H526" s="218">
        <v>1.1970000000000001</v>
      </c>
      <c r="I526" s="219"/>
      <c r="J526" s="215"/>
      <c r="K526" s="215"/>
      <c r="L526" s="220"/>
      <c r="M526" s="221"/>
      <c r="N526" s="222"/>
      <c r="O526" s="222"/>
      <c r="P526" s="222"/>
      <c r="Q526" s="222"/>
      <c r="R526" s="222"/>
      <c r="S526" s="222"/>
      <c r="T526" s="223"/>
      <c r="AT526" s="224" t="s">
        <v>140</v>
      </c>
      <c r="AU526" s="224" t="s">
        <v>90</v>
      </c>
      <c r="AV526" s="14" t="s">
        <v>90</v>
      </c>
      <c r="AW526" s="14" t="s">
        <v>36</v>
      </c>
      <c r="AX526" s="14" t="s">
        <v>80</v>
      </c>
      <c r="AY526" s="224" t="s">
        <v>129</v>
      </c>
    </row>
    <row r="527" spans="1:65" s="13" customFormat="1" ht="11.25">
      <c r="B527" s="204"/>
      <c r="C527" s="205"/>
      <c r="D527" s="199" t="s">
        <v>140</v>
      </c>
      <c r="E527" s="206" t="s">
        <v>1</v>
      </c>
      <c r="F527" s="207" t="s">
        <v>999</v>
      </c>
      <c r="G527" s="205"/>
      <c r="H527" s="206" t="s">
        <v>1</v>
      </c>
      <c r="I527" s="208"/>
      <c r="J527" s="205"/>
      <c r="K527" s="205"/>
      <c r="L527" s="209"/>
      <c r="M527" s="210"/>
      <c r="N527" s="211"/>
      <c r="O527" s="211"/>
      <c r="P527" s="211"/>
      <c r="Q527" s="211"/>
      <c r="R527" s="211"/>
      <c r="S527" s="211"/>
      <c r="T527" s="212"/>
      <c r="AT527" s="213" t="s">
        <v>140</v>
      </c>
      <c r="AU527" s="213" t="s">
        <v>90</v>
      </c>
      <c r="AV527" s="13" t="s">
        <v>88</v>
      </c>
      <c r="AW527" s="13" t="s">
        <v>36</v>
      </c>
      <c r="AX527" s="13" t="s">
        <v>80</v>
      </c>
      <c r="AY527" s="213" t="s">
        <v>129</v>
      </c>
    </row>
    <row r="528" spans="1:65" s="14" customFormat="1" ht="11.25">
      <c r="B528" s="214"/>
      <c r="C528" s="215"/>
      <c r="D528" s="199" t="s">
        <v>140</v>
      </c>
      <c r="E528" s="216" t="s">
        <v>1</v>
      </c>
      <c r="F528" s="217" t="s">
        <v>1150</v>
      </c>
      <c r="G528" s="215"/>
      <c r="H528" s="218">
        <v>0.75</v>
      </c>
      <c r="I528" s="219"/>
      <c r="J528" s="215"/>
      <c r="K528" s="215"/>
      <c r="L528" s="220"/>
      <c r="M528" s="221"/>
      <c r="N528" s="222"/>
      <c r="O528" s="222"/>
      <c r="P528" s="222"/>
      <c r="Q528" s="222"/>
      <c r="R528" s="222"/>
      <c r="S528" s="222"/>
      <c r="T528" s="223"/>
      <c r="AT528" s="224" t="s">
        <v>140</v>
      </c>
      <c r="AU528" s="224" t="s">
        <v>90</v>
      </c>
      <c r="AV528" s="14" t="s">
        <v>90</v>
      </c>
      <c r="AW528" s="14" t="s">
        <v>36</v>
      </c>
      <c r="AX528" s="14" t="s">
        <v>80</v>
      </c>
      <c r="AY528" s="224" t="s">
        <v>129</v>
      </c>
    </row>
    <row r="529" spans="1:65" s="15" customFormat="1" ht="11.25">
      <c r="B529" s="225"/>
      <c r="C529" s="226"/>
      <c r="D529" s="199" t="s">
        <v>140</v>
      </c>
      <c r="E529" s="227" t="s">
        <v>1</v>
      </c>
      <c r="F529" s="228" t="s">
        <v>144</v>
      </c>
      <c r="G529" s="226"/>
      <c r="H529" s="229">
        <v>1.9470000000000001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AT529" s="235" t="s">
        <v>140</v>
      </c>
      <c r="AU529" s="235" t="s">
        <v>90</v>
      </c>
      <c r="AV529" s="15" t="s">
        <v>136</v>
      </c>
      <c r="AW529" s="15" t="s">
        <v>36</v>
      </c>
      <c r="AX529" s="15" t="s">
        <v>88</v>
      </c>
      <c r="AY529" s="235" t="s">
        <v>129</v>
      </c>
    </row>
    <row r="530" spans="1:65" s="2" customFormat="1" ht="24">
      <c r="A530" s="34"/>
      <c r="B530" s="35"/>
      <c r="C530" s="186" t="s">
        <v>403</v>
      </c>
      <c r="D530" s="186" t="s">
        <v>131</v>
      </c>
      <c r="E530" s="187" t="s">
        <v>1151</v>
      </c>
      <c r="F530" s="188" t="s">
        <v>1152</v>
      </c>
      <c r="G530" s="189" t="s">
        <v>134</v>
      </c>
      <c r="H530" s="190">
        <v>10.6</v>
      </c>
      <c r="I530" s="191"/>
      <c r="J530" s="192">
        <f>ROUND(I530*H530,2)</f>
        <v>0</v>
      </c>
      <c r="K530" s="188" t="s">
        <v>135</v>
      </c>
      <c r="L530" s="39"/>
      <c r="M530" s="193" t="s">
        <v>1</v>
      </c>
      <c r="N530" s="194" t="s">
        <v>45</v>
      </c>
      <c r="O530" s="71"/>
      <c r="P530" s="195">
        <f>O530*H530</f>
        <v>0</v>
      </c>
      <c r="Q530" s="195">
        <v>6.3200000000000001E-3</v>
      </c>
      <c r="R530" s="195">
        <f>Q530*H530</f>
        <v>6.6991999999999996E-2</v>
      </c>
      <c r="S530" s="195">
        <v>0</v>
      </c>
      <c r="T530" s="196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7" t="s">
        <v>136</v>
      </c>
      <c r="AT530" s="197" t="s">
        <v>131</v>
      </c>
      <c r="AU530" s="197" t="s">
        <v>90</v>
      </c>
      <c r="AY530" s="17" t="s">
        <v>129</v>
      </c>
      <c r="BE530" s="198">
        <f>IF(N530="základní",J530,0)</f>
        <v>0</v>
      </c>
      <c r="BF530" s="198">
        <f>IF(N530="snížená",J530,0)</f>
        <v>0</v>
      </c>
      <c r="BG530" s="198">
        <f>IF(N530="zákl. přenesená",J530,0)</f>
        <v>0</v>
      </c>
      <c r="BH530" s="198">
        <f>IF(N530="sníž. přenesená",J530,0)</f>
        <v>0</v>
      </c>
      <c r="BI530" s="198">
        <f>IF(N530="nulová",J530,0)</f>
        <v>0</v>
      </c>
      <c r="BJ530" s="17" t="s">
        <v>88</v>
      </c>
      <c r="BK530" s="198">
        <f>ROUND(I530*H530,2)</f>
        <v>0</v>
      </c>
      <c r="BL530" s="17" t="s">
        <v>136</v>
      </c>
      <c r="BM530" s="197" t="s">
        <v>1153</v>
      </c>
    </row>
    <row r="531" spans="1:65" s="2" customFormat="1" ht="19.5">
      <c r="A531" s="34"/>
      <c r="B531" s="35"/>
      <c r="C531" s="36"/>
      <c r="D531" s="199" t="s">
        <v>138</v>
      </c>
      <c r="E531" s="36"/>
      <c r="F531" s="200" t="s">
        <v>1152</v>
      </c>
      <c r="G531" s="36"/>
      <c r="H531" s="36"/>
      <c r="I531" s="201"/>
      <c r="J531" s="36"/>
      <c r="K531" s="36"/>
      <c r="L531" s="39"/>
      <c r="M531" s="202"/>
      <c r="N531" s="203"/>
      <c r="O531" s="71"/>
      <c r="P531" s="71"/>
      <c r="Q531" s="71"/>
      <c r="R531" s="71"/>
      <c r="S531" s="71"/>
      <c r="T531" s="72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138</v>
      </c>
      <c r="AU531" s="17" t="s">
        <v>90</v>
      </c>
    </row>
    <row r="532" spans="1:65" s="13" customFormat="1" ht="11.25">
      <c r="B532" s="204"/>
      <c r="C532" s="205"/>
      <c r="D532" s="199" t="s">
        <v>140</v>
      </c>
      <c r="E532" s="206" t="s">
        <v>1</v>
      </c>
      <c r="F532" s="207" t="s">
        <v>1148</v>
      </c>
      <c r="G532" s="205"/>
      <c r="H532" s="206" t="s">
        <v>1</v>
      </c>
      <c r="I532" s="208"/>
      <c r="J532" s="205"/>
      <c r="K532" s="205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140</v>
      </c>
      <c r="AU532" s="213" t="s">
        <v>90</v>
      </c>
      <c r="AV532" s="13" t="s">
        <v>88</v>
      </c>
      <c r="AW532" s="13" t="s">
        <v>36</v>
      </c>
      <c r="AX532" s="13" t="s">
        <v>80</v>
      </c>
      <c r="AY532" s="213" t="s">
        <v>129</v>
      </c>
    </row>
    <row r="533" spans="1:65" s="13" customFormat="1" ht="11.25">
      <c r="B533" s="204"/>
      <c r="C533" s="205"/>
      <c r="D533" s="199" t="s">
        <v>140</v>
      </c>
      <c r="E533" s="206" t="s">
        <v>1</v>
      </c>
      <c r="F533" s="207" t="s">
        <v>1015</v>
      </c>
      <c r="G533" s="205"/>
      <c r="H533" s="206" t="s">
        <v>1</v>
      </c>
      <c r="I533" s="208"/>
      <c r="J533" s="205"/>
      <c r="K533" s="205"/>
      <c r="L533" s="209"/>
      <c r="M533" s="210"/>
      <c r="N533" s="211"/>
      <c r="O533" s="211"/>
      <c r="P533" s="211"/>
      <c r="Q533" s="211"/>
      <c r="R533" s="211"/>
      <c r="S533" s="211"/>
      <c r="T533" s="212"/>
      <c r="AT533" s="213" t="s">
        <v>140</v>
      </c>
      <c r="AU533" s="213" t="s">
        <v>90</v>
      </c>
      <c r="AV533" s="13" t="s">
        <v>88</v>
      </c>
      <c r="AW533" s="13" t="s">
        <v>36</v>
      </c>
      <c r="AX533" s="13" t="s">
        <v>80</v>
      </c>
      <c r="AY533" s="213" t="s">
        <v>129</v>
      </c>
    </row>
    <row r="534" spans="1:65" s="14" customFormat="1" ht="11.25">
      <c r="B534" s="214"/>
      <c r="C534" s="215"/>
      <c r="D534" s="199" t="s">
        <v>140</v>
      </c>
      <c r="E534" s="216" t="s">
        <v>1</v>
      </c>
      <c r="F534" s="217" t="s">
        <v>1154</v>
      </c>
      <c r="G534" s="215"/>
      <c r="H534" s="218">
        <v>2.1</v>
      </c>
      <c r="I534" s="219"/>
      <c r="J534" s="215"/>
      <c r="K534" s="215"/>
      <c r="L534" s="220"/>
      <c r="M534" s="221"/>
      <c r="N534" s="222"/>
      <c r="O534" s="222"/>
      <c r="P534" s="222"/>
      <c r="Q534" s="222"/>
      <c r="R534" s="222"/>
      <c r="S534" s="222"/>
      <c r="T534" s="223"/>
      <c r="AT534" s="224" t="s">
        <v>140</v>
      </c>
      <c r="AU534" s="224" t="s">
        <v>90</v>
      </c>
      <c r="AV534" s="14" t="s">
        <v>90</v>
      </c>
      <c r="AW534" s="14" t="s">
        <v>36</v>
      </c>
      <c r="AX534" s="14" t="s">
        <v>80</v>
      </c>
      <c r="AY534" s="224" t="s">
        <v>129</v>
      </c>
    </row>
    <row r="535" spans="1:65" s="13" customFormat="1" ht="11.25">
      <c r="B535" s="204"/>
      <c r="C535" s="205"/>
      <c r="D535" s="199" t="s">
        <v>140</v>
      </c>
      <c r="E535" s="206" t="s">
        <v>1</v>
      </c>
      <c r="F535" s="207" t="s">
        <v>999</v>
      </c>
      <c r="G535" s="205"/>
      <c r="H535" s="206" t="s">
        <v>1</v>
      </c>
      <c r="I535" s="208"/>
      <c r="J535" s="205"/>
      <c r="K535" s="205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140</v>
      </c>
      <c r="AU535" s="213" t="s">
        <v>90</v>
      </c>
      <c r="AV535" s="13" t="s">
        <v>88</v>
      </c>
      <c r="AW535" s="13" t="s">
        <v>36</v>
      </c>
      <c r="AX535" s="13" t="s">
        <v>80</v>
      </c>
      <c r="AY535" s="213" t="s">
        <v>129</v>
      </c>
    </row>
    <row r="536" spans="1:65" s="14" customFormat="1" ht="11.25">
      <c r="B536" s="214"/>
      <c r="C536" s="215"/>
      <c r="D536" s="199" t="s">
        <v>140</v>
      </c>
      <c r="E536" s="216" t="s">
        <v>1</v>
      </c>
      <c r="F536" s="217" t="s">
        <v>1155</v>
      </c>
      <c r="G536" s="215"/>
      <c r="H536" s="218">
        <v>2.5</v>
      </c>
      <c r="I536" s="219"/>
      <c r="J536" s="215"/>
      <c r="K536" s="215"/>
      <c r="L536" s="220"/>
      <c r="M536" s="221"/>
      <c r="N536" s="222"/>
      <c r="O536" s="222"/>
      <c r="P536" s="222"/>
      <c r="Q536" s="222"/>
      <c r="R536" s="222"/>
      <c r="S536" s="222"/>
      <c r="T536" s="223"/>
      <c r="AT536" s="224" t="s">
        <v>140</v>
      </c>
      <c r="AU536" s="224" t="s">
        <v>90</v>
      </c>
      <c r="AV536" s="14" t="s">
        <v>90</v>
      </c>
      <c r="AW536" s="14" t="s">
        <v>36</v>
      </c>
      <c r="AX536" s="14" t="s">
        <v>80</v>
      </c>
      <c r="AY536" s="224" t="s">
        <v>129</v>
      </c>
    </row>
    <row r="537" spans="1:65" s="13" customFormat="1" ht="11.25">
      <c r="B537" s="204"/>
      <c r="C537" s="205"/>
      <c r="D537" s="199" t="s">
        <v>140</v>
      </c>
      <c r="E537" s="206" t="s">
        <v>1</v>
      </c>
      <c r="F537" s="207" t="s">
        <v>1141</v>
      </c>
      <c r="G537" s="205"/>
      <c r="H537" s="206" t="s">
        <v>1</v>
      </c>
      <c r="I537" s="208"/>
      <c r="J537" s="205"/>
      <c r="K537" s="205"/>
      <c r="L537" s="209"/>
      <c r="M537" s="210"/>
      <c r="N537" s="211"/>
      <c r="O537" s="211"/>
      <c r="P537" s="211"/>
      <c r="Q537" s="211"/>
      <c r="R537" s="211"/>
      <c r="S537" s="211"/>
      <c r="T537" s="212"/>
      <c r="AT537" s="213" t="s">
        <v>140</v>
      </c>
      <c r="AU537" s="213" t="s">
        <v>90</v>
      </c>
      <c r="AV537" s="13" t="s">
        <v>88</v>
      </c>
      <c r="AW537" s="13" t="s">
        <v>36</v>
      </c>
      <c r="AX537" s="13" t="s">
        <v>80</v>
      </c>
      <c r="AY537" s="213" t="s">
        <v>129</v>
      </c>
    </row>
    <row r="538" spans="1:65" s="14" customFormat="1" ht="11.25">
      <c r="B538" s="214"/>
      <c r="C538" s="215"/>
      <c r="D538" s="199" t="s">
        <v>140</v>
      </c>
      <c r="E538" s="216" t="s">
        <v>1</v>
      </c>
      <c r="F538" s="217" t="s">
        <v>1156</v>
      </c>
      <c r="G538" s="215"/>
      <c r="H538" s="218">
        <v>6</v>
      </c>
      <c r="I538" s="219"/>
      <c r="J538" s="215"/>
      <c r="K538" s="215"/>
      <c r="L538" s="220"/>
      <c r="M538" s="221"/>
      <c r="N538" s="222"/>
      <c r="O538" s="222"/>
      <c r="P538" s="222"/>
      <c r="Q538" s="222"/>
      <c r="R538" s="222"/>
      <c r="S538" s="222"/>
      <c r="T538" s="223"/>
      <c r="AT538" s="224" t="s">
        <v>140</v>
      </c>
      <c r="AU538" s="224" t="s">
        <v>90</v>
      </c>
      <c r="AV538" s="14" t="s">
        <v>90</v>
      </c>
      <c r="AW538" s="14" t="s">
        <v>36</v>
      </c>
      <c r="AX538" s="14" t="s">
        <v>80</v>
      </c>
      <c r="AY538" s="224" t="s">
        <v>129</v>
      </c>
    </row>
    <row r="539" spans="1:65" s="15" customFormat="1" ht="11.25">
      <c r="B539" s="225"/>
      <c r="C539" s="226"/>
      <c r="D539" s="199" t="s">
        <v>140</v>
      </c>
      <c r="E539" s="227" t="s">
        <v>1</v>
      </c>
      <c r="F539" s="228" t="s">
        <v>144</v>
      </c>
      <c r="G539" s="226"/>
      <c r="H539" s="229">
        <v>10.6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AT539" s="235" t="s">
        <v>140</v>
      </c>
      <c r="AU539" s="235" t="s">
        <v>90</v>
      </c>
      <c r="AV539" s="15" t="s">
        <v>136</v>
      </c>
      <c r="AW539" s="15" t="s">
        <v>36</v>
      </c>
      <c r="AX539" s="15" t="s">
        <v>88</v>
      </c>
      <c r="AY539" s="235" t="s">
        <v>129</v>
      </c>
    </row>
    <row r="540" spans="1:65" s="12" customFormat="1" ht="22.9" customHeight="1">
      <c r="B540" s="170"/>
      <c r="C540" s="171"/>
      <c r="D540" s="172" t="s">
        <v>79</v>
      </c>
      <c r="E540" s="184" t="s">
        <v>170</v>
      </c>
      <c r="F540" s="184" t="s">
        <v>382</v>
      </c>
      <c r="G540" s="171"/>
      <c r="H540" s="171"/>
      <c r="I540" s="174"/>
      <c r="J540" s="185">
        <f>BK540</f>
        <v>0</v>
      </c>
      <c r="K540" s="171"/>
      <c r="L540" s="176"/>
      <c r="M540" s="177"/>
      <c r="N540" s="178"/>
      <c r="O540" s="178"/>
      <c r="P540" s="179">
        <f>SUM(P541:P604)</f>
        <v>0</v>
      </c>
      <c r="Q540" s="178"/>
      <c r="R540" s="179">
        <f>SUM(R541:R604)</f>
        <v>2.614951</v>
      </c>
      <c r="S540" s="178"/>
      <c r="T540" s="180">
        <f>SUM(T541:T604)</f>
        <v>0</v>
      </c>
      <c r="AR540" s="181" t="s">
        <v>88</v>
      </c>
      <c r="AT540" s="182" t="s">
        <v>79</v>
      </c>
      <c r="AU540" s="182" t="s">
        <v>88</v>
      </c>
      <c r="AY540" s="181" t="s">
        <v>129</v>
      </c>
      <c r="BK540" s="183">
        <f>SUM(BK541:BK604)</f>
        <v>0</v>
      </c>
    </row>
    <row r="541" spans="1:65" s="2" customFormat="1" ht="16.5" customHeight="1">
      <c r="A541" s="34"/>
      <c r="B541" s="35"/>
      <c r="C541" s="186" t="s">
        <v>408</v>
      </c>
      <c r="D541" s="186" t="s">
        <v>131</v>
      </c>
      <c r="E541" s="187" t="s">
        <v>389</v>
      </c>
      <c r="F541" s="188" t="s">
        <v>390</v>
      </c>
      <c r="G541" s="189" t="s">
        <v>134</v>
      </c>
      <c r="H541" s="190">
        <v>435.1</v>
      </c>
      <c r="I541" s="191"/>
      <c r="J541" s="192">
        <f>ROUND(I541*H541,2)</f>
        <v>0</v>
      </c>
      <c r="K541" s="188" t="s">
        <v>135</v>
      </c>
      <c r="L541" s="39"/>
      <c r="M541" s="193" t="s">
        <v>1</v>
      </c>
      <c r="N541" s="194" t="s">
        <v>45</v>
      </c>
      <c r="O541" s="71"/>
      <c r="P541" s="195">
        <f>O541*H541</f>
        <v>0</v>
      </c>
      <c r="Q541" s="195">
        <v>0</v>
      </c>
      <c r="R541" s="195">
        <f>Q541*H541</f>
        <v>0</v>
      </c>
      <c r="S541" s="195">
        <v>0</v>
      </c>
      <c r="T541" s="196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7" t="s">
        <v>136</v>
      </c>
      <c r="AT541" s="197" t="s">
        <v>131</v>
      </c>
      <c r="AU541" s="197" t="s">
        <v>90</v>
      </c>
      <c r="AY541" s="17" t="s">
        <v>129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7" t="s">
        <v>88</v>
      </c>
      <c r="BK541" s="198">
        <f>ROUND(I541*H541,2)</f>
        <v>0</v>
      </c>
      <c r="BL541" s="17" t="s">
        <v>136</v>
      </c>
      <c r="BM541" s="197" t="s">
        <v>1157</v>
      </c>
    </row>
    <row r="542" spans="1:65" s="2" customFormat="1" ht="19.5">
      <c r="A542" s="34"/>
      <c r="B542" s="35"/>
      <c r="C542" s="36"/>
      <c r="D542" s="199" t="s">
        <v>138</v>
      </c>
      <c r="E542" s="36"/>
      <c r="F542" s="200" t="s">
        <v>392</v>
      </c>
      <c r="G542" s="36"/>
      <c r="H542" s="36"/>
      <c r="I542" s="201"/>
      <c r="J542" s="36"/>
      <c r="K542" s="36"/>
      <c r="L542" s="39"/>
      <c r="M542" s="202"/>
      <c r="N542" s="203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138</v>
      </c>
      <c r="AU542" s="17" t="s">
        <v>90</v>
      </c>
    </row>
    <row r="543" spans="1:65" s="13" customFormat="1" ht="22.5">
      <c r="B543" s="204"/>
      <c r="C543" s="205"/>
      <c r="D543" s="199" t="s">
        <v>140</v>
      </c>
      <c r="E543" s="206" t="s">
        <v>1</v>
      </c>
      <c r="F543" s="207" t="s">
        <v>969</v>
      </c>
      <c r="G543" s="205"/>
      <c r="H543" s="206" t="s">
        <v>1</v>
      </c>
      <c r="I543" s="208"/>
      <c r="J543" s="205"/>
      <c r="K543" s="205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140</v>
      </c>
      <c r="AU543" s="213" t="s">
        <v>90</v>
      </c>
      <c r="AV543" s="13" t="s">
        <v>88</v>
      </c>
      <c r="AW543" s="13" t="s">
        <v>36</v>
      </c>
      <c r="AX543" s="13" t="s">
        <v>80</v>
      </c>
      <c r="AY543" s="213" t="s">
        <v>129</v>
      </c>
    </row>
    <row r="544" spans="1:65" s="13" customFormat="1" ht="11.25">
      <c r="B544" s="204"/>
      <c r="C544" s="205"/>
      <c r="D544" s="199" t="s">
        <v>140</v>
      </c>
      <c r="E544" s="206" t="s">
        <v>1</v>
      </c>
      <c r="F544" s="207" t="s">
        <v>970</v>
      </c>
      <c r="G544" s="205"/>
      <c r="H544" s="206" t="s">
        <v>1</v>
      </c>
      <c r="I544" s="208"/>
      <c r="J544" s="205"/>
      <c r="K544" s="205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140</v>
      </c>
      <c r="AU544" s="213" t="s">
        <v>90</v>
      </c>
      <c r="AV544" s="13" t="s">
        <v>88</v>
      </c>
      <c r="AW544" s="13" t="s">
        <v>36</v>
      </c>
      <c r="AX544" s="13" t="s">
        <v>80</v>
      </c>
      <c r="AY544" s="213" t="s">
        <v>129</v>
      </c>
    </row>
    <row r="545" spans="1:65" s="14" customFormat="1" ht="11.25">
      <c r="B545" s="214"/>
      <c r="C545" s="215"/>
      <c r="D545" s="199" t="s">
        <v>140</v>
      </c>
      <c r="E545" s="216" t="s">
        <v>1</v>
      </c>
      <c r="F545" s="217" t="s">
        <v>971</v>
      </c>
      <c r="G545" s="215"/>
      <c r="H545" s="218">
        <v>176</v>
      </c>
      <c r="I545" s="219"/>
      <c r="J545" s="215"/>
      <c r="K545" s="215"/>
      <c r="L545" s="220"/>
      <c r="M545" s="221"/>
      <c r="N545" s="222"/>
      <c r="O545" s="222"/>
      <c r="P545" s="222"/>
      <c r="Q545" s="222"/>
      <c r="R545" s="222"/>
      <c r="S545" s="222"/>
      <c r="T545" s="223"/>
      <c r="AT545" s="224" t="s">
        <v>140</v>
      </c>
      <c r="AU545" s="224" t="s">
        <v>90</v>
      </c>
      <c r="AV545" s="14" t="s">
        <v>90</v>
      </c>
      <c r="AW545" s="14" t="s">
        <v>36</v>
      </c>
      <c r="AX545" s="14" t="s">
        <v>80</v>
      </c>
      <c r="AY545" s="224" t="s">
        <v>129</v>
      </c>
    </row>
    <row r="546" spans="1:65" s="13" customFormat="1" ht="11.25">
      <c r="B546" s="204"/>
      <c r="C546" s="205"/>
      <c r="D546" s="199" t="s">
        <v>140</v>
      </c>
      <c r="E546" s="206" t="s">
        <v>1</v>
      </c>
      <c r="F546" s="207" t="s">
        <v>972</v>
      </c>
      <c r="G546" s="205"/>
      <c r="H546" s="206" t="s">
        <v>1</v>
      </c>
      <c r="I546" s="208"/>
      <c r="J546" s="205"/>
      <c r="K546" s="205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140</v>
      </c>
      <c r="AU546" s="213" t="s">
        <v>90</v>
      </c>
      <c r="AV546" s="13" t="s">
        <v>88</v>
      </c>
      <c r="AW546" s="13" t="s">
        <v>36</v>
      </c>
      <c r="AX546" s="13" t="s">
        <v>80</v>
      </c>
      <c r="AY546" s="213" t="s">
        <v>129</v>
      </c>
    </row>
    <row r="547" spans="1:65" s="14" customFormat="1" ht="11.25">
      <c r="B547" s="214"/>
      <c r="C547" s="215"/>
      <c r="D547" s="199" t="s">
        <v>140</v>
      </c>
      <c r="E547" s="216" t="s">
        <v>1</v>
      </c>
      <c r="F547" s="217" t="s">
        <v>973</v>
      </c>
      <c r="G547" s="215"/>
      <c r="H547" s="218">
        <v>140.80000000000001</v>
      </c>
      <c r="I547" s="219"/>
      <c r="J547" s="215"/>
      <c r="K547" s="215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140</v>
      </c>
      <c r="AU547" s="224" t="s">
        <v>90</v>
      </c>
      <c r="AV547" s="14" t="s">
        <v>90</v>
      </c>
      <c r="AW547" s="14" t="s">
        <v>36</v>
      </c>
      <c r="AX547" s="14" t="s">
        <v>80</v>
      </c>
      <c r="AY547" s="224" t="s">
        <v>129</v>
      </c>
    </row>
    <row r="548" spans="1:65" s="13" customFormat="1" ht="11.25">
      <c r="B548" s="204"/>
      <c r="C548" s="205"/>
      <c r="D548" s="199" t="s">
        <v>140</v>
      </c>
      <c r="E548" s="206" t="s">
        <v>1</v>
      </c>
      <c r="F548" s="207" t="s">
        <v>974</v>
      </c>
      <c r="G548" s="205"/>
      <c r="H548" s="206" t="s">
        <v>1</v>
      </c>
      <c r="I548" s="208"/>
      <c r="J548" s="205"/>
      <c r="K548" s="205"/>
      <c r="L548" s="209"/>
      <c r="M548" s="210"/>
      <c r="N548" s="211"/>
      <c r="O548" s="211"/>
      <c r="P548" s="211"/>
      <c r="Q548" s="211"/>
      <c r="R548" s="211"/>
      <c r="S548" s="211"/>
      <c r="T548" s="212"/>
      <c r="AT548" s="213" t="s">
        <v>140</v>
      </c>
      <c r="AU548" s="213" t="s">
        <v>90</v>
      </c>
      <c r="AV548" s="13" t="s">
        <v>88</v>
      </c>
      <c r="AW548" s="13" t="s">
        <v>36</v>
      </c>
      <c r="AX548" s="13" t="s">
        <v>80</v>
      </c>
      <c r="AY548" s="213" t="s">
        <v>129</v>
      </c>
    </row>
    <row r="549" spans="1:65" s="14" customFormat="1" ht="11.25">
      <c r="B549" s="214"/>
      <c r="C549" s="215"/>
      <c r="D549" s="199" t="s">
        <v>140</v>
      </c>
      <c r="E549" s="216" t="s">
        <v>1</v>
      </c>
      <c r="F549" s="217" t="s">
        <v>975</v>
      </c>
      <c r="G549" s="215"/>
      <c r="H549" s="218">
        <v>5.7</v>
      </c>
      <c r="I549" s="219"/>
      <c r="J549" s="215"/>
      <c r="K549" s="215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140</v>
      </c>
      <c r="AU549" s="224" t="s">
        <v>90</v>
      </c>
      <c r="AV549" s="14" t="s">
        <v>90</v>
      </c>
      <c r="AW549" s="14" t="s">
        <v>36</v>
      </c>
      <c r="AX549" s="14" t="s">
        <v>80</v>
      </c>
      <c r="AY549" s="224" t="s">
        <v>129</v>
      </c>
    </row>
    <row r="550" spans="1:65" s="13" customFormat="1" ht="11.25">
      <c r="B550" s="204"/>
      <c r="C550" s="205"/>
      <c r="D550" s="199" t="s">
        <v>140</v>
      </c>
      <c r="E550" s="206" t="s">
        <v>1</v>
      </c>
      <c r="F550" s="207" t="s">
        <v>976</v>
      </c>
      <c r="G550" s="205"/>
      <c r="H550" s="206" t="s">
        <v>1</v>
      </c>
      <c r="I550" s="208"/>
      <c r="J550" s="205"/>
      <c r="K550" s="205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140</v>
      </c>
      <c r="AU550" s="213" t="s">
        <v>90</v>
      </c>
      <c r="AV550" s="13" t="s">
        <v>88</v>
      </c>
      <c r="AW550" s="13" t="s">
        <v>36</v>
      </c>
      <c r="AX550" s="13" t="s">
        <v>80</v>
      </c>
      <c r="AY550" s="213" t="s">
        <v>129</v>
      </c>
    </row>
    <row r="551" spans="1:65" s="14" customFormat="1" ht="11.25">
      <c r="B551" s="214"/>
      <c r="C551" s="215"/>
      <c r="D551" s="199" t="s">
        <v>140</v>
      </c>
      <c r="E551" s="216" t="s">
        <v>1</v>
      </c>
      <c r="F551" s="217" t="s">
        <v>977</v>
      </c>
      <c r="G551" s="215"/>
      <c r="H551" s="218">
        <v>7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AT551" s="224" t="s">
        <v>140</v>
      </c>
      <c r="AU551" s="224" t="s">
        <v>90</v>
      </c>
      <c r="AV551" s="14" t="s">
        <v>90</v>
      </c>
      <c r="AW551" s="14" t="s">
        <v>36</v>
      </c>
      <c r="AX551" s="14" t="s">
        <v>80</v>
      </c>
      <c r="AY551" s="224" t="s">
        <v>129</v>
      </c>
    </row>
    <row r="552" spans="1:65" s="13" customFormat="1" ht="11.25">
      <c r="B552" s="204"/>
      <c r="C552" s="205"/>
      <c r="D552" s="199" t="s">
        <v>140</v>
      </c>
      <c r="E552" s="206" t="s">
        <v>1</v>
      </c>
      <c r="F552" s="207" t="s">
        <v>978</v>
      </c>
      <c r="G552" s="205"/>
      <c r="H552" s="206" t="s">
        <v>1</v>
      </c>
      <c r="I552" s="208"/>
      <c r="J552" s="205"/>
      <c r="K552" s="205"/>
      <c r="L552" s="209"/>
      <c r="M552" s="210"/>
      <c r="N552" s="211"/>
      <c r="O552" s="211"/>
      <c r="P552" s="211"/>
      <c r="Q552" s="211"/>
      <c r="R552" s="211"/>
      <c r="S552" s="211"/>
      <c r="T552" s="212"/>
      <c r="AT552" s="213" t="s">
        <v>140</v>
      </c>
      <c r="AU552" s="213" t="s">
        <v>90</v>
      </c>
      <c r="AV552" s="13" t="s">
        <v>88</v>
      </c>
      <c r="AW552" s="13" t="s">
        <v>36</v>
      </c>
      <c r="AX552" s="13" t="s">
        <v>80</v>
      </c>
      <c r="AY552" s="213" t="s">
        <v>129</v>
      </c>
    </row>
    <row r="553" spans="1:65" s="14" customFormat="1" ht="11.25">
      <c r="B553" s="214"/>
      <c r="C553" s="215"/>
      <c r="D553" s="199" t="s">
        <v>140</v>
      </c>
      <c r="E553" s="216" t="s">
        <v>1</v>
      </c>
      <c r="F553" s="217" t="s">
        <v>979</v>
      </c>
      <c r="G553" s="215"/>
      <c r="H553" s="218">
        <v>69.3</v>
      </c>
      <c r="I553" s="219"/>
      <c r="J553" s="215"/>
      <c r="K553" s="215"/>
      <c r="L553" s="220"/>
      <c r="M553" s="221"/>
      <c r="N553" s="222"/>
      <c r="O553" s="222"/>
      <c r="P553" s="222"/>
      <c r="Q553" s="222"/>
      <c r="R553" s="222"/>
      <c r="S553" s="222"/>
      <c r="T553" s="223"/>
      <c r="AT553" s="224" t="s">
        <v>140</v>
      </c>
      <c r="AU553" s="224" t="s">
        <v>90</v>
      </c>
      <c r="AV553" s="14" t="s">
        <v>90</v>
      </c>
      <c r="AW553" s="14" t="s">
        <v>36</v>
      </c>
      <c r="AX553" s="14" t="s">
        <v>80</v>
      </c>
      <c r="AY553" s="224" t="s">
        <v>129</v>
      </c>
    </row>
    <row r="554" spans="1:65" s="13" customFormat="1" ht="11.25">
      <c r="B554" s="204"/>
      <c r="C554" s="205"/>
      <c r="D554" s="199" t="s">
        <v>140</v>
      </c>
      <c r="E554" s="206" t="s">
        <v>1</v>
      </c>
      <c r="F554" s="207" t="s">
        <v>980</v>
      </c>
      <c r="G554" s="205"/>
      <c r="H554" s="206" t="s">
        <v>1</v>
      </c>
      <c r="I554" s="208"/>
      <c r="J554" s="205"/>
      <c r="K554" s="205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140</v>
      </c>
      <c r="AU554" s="213" t="s">
        <v>90</v>
      </c>
      <c r="AV554" s="13" t="s">
        <v>88</v>
      </c>
      <c r="AW554" s="13" t="s">
        <v>36</v>
      </c>
      <c r="AX554" s="13" t="s">
        <v>80</v>
      </c>
      <c r="AY554" s="213" t="s">
        <v>129</v>
      </c>
    </row>
    <row r="555" spans="1:65" s="14" customFormat="1" ht="11.25">
      <c r="B555" s="214"/>
      <c r="C555" s="215"/>
      <c r="D555" s="199" t="s">
        <v>140</v>
      </c>
      <c r="E555" s="216" t="s">
        <v>1</v>
      </c>
      <c r="F555" s="217" t="s">
        <v>981</v>
      </c>
      <c r="G555" s="215"/>
      <c r="H555" s="218">
        <v>36.299999999999997</v>
      </c>
      <c r="I555" s="219"/>
      <c r="J555" s="215"/>
      <c r="K555" s="215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140</v>
      </c>
      <c r="AU555" s="224" t="s">
        <v>90</v>
      </c>
      <c r="AV555" s="14" t="s">
        <v>90</v>
      </c>
      <c r="AW555" s="14" t="s">
        <v>36</v>
      </c>
      <c r="AX555" s="14" t="s">
        <v>80</v>
      </c>
      <c r="AY555" s="224" t="s">
        <v>129</v>
      </c>
    </row>
    <row r="556" spans="1:65" s="15" customFormat="1" ht="11.25">
      <c r="B556" s="225"/>
      <c r="C556" s="226"/>
      <c r="D556" s="199" t="s">
        <v>140</v>
      </c>
      <c r="E556" s="227" t="s">
        <v>1</v>
      </c>
      <c r="F556" s="228" t="s">
        <v>144</v>
      </c>
      <c r="G556" s="226"/>
      <c r="H556" s="229">
        <v>435.1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AT556" s="235" t="s">
        <v>140</v>
      </c>
      <c r="AU556" s="235" t="s">
        <v>90</v>
      </c>
      <c r="AV556" s="15" t="s">
        <v>136</v>
      </c>
      <c r="AW556" s="15" t="s">
        <v>36</v>
      </c>
      <c r="AX556" s="15" t="s">
        <v>88</v>
      </c>
      <c r="AY556" s="235" t="s">
        <v>129</v>
      </c>
    </row>
    <row r="557" spans="1:65" s="2" customFormat="1" ht="33" customHeight="1">
      <c r="A557" s="34"/>
      <c r="B557" s="35"/>
      <c r="C557" s="186" t="s">
        <v>413</v>
      </c>
      <c r="D557" s="186" t="s">
        <v>131</v>
      </c>
      <c r="E557" s="187" t="s">
        <v>394</v>
      </c>
      <c r="F557" s="188" t="s">
        <v>395</v>
      </c>
      <c r="G557" s="189" t="s">
        <v>134</v>
      </c>
      <c r="H557" s="190">
        <v>435.1</v>
      </c>
      <c r="I557" s="191"/>
      <c r="J557" s="192">
        <f>ROUND(I557*H557,2)</f>
        <v>0</v>
      </c>
      <c r="K557" s="188" t="s">
        <v>135</v>
      </c>
      <c r="L557" s="39"/>
      <c r="M557" s="193" t="s">
        <v>1</v>
      </c>
      <c r="N557" s="194" t="s">
        <v>45</v>
      </c>
      <c r="O557" s="71"/>
      <c r="P557" s="195">
        <f>O557*H557</f>
        <v>0</v>
      </c>
      <c r="Q557" s="195">
        <v>0</v>
      </c>
      <c r="R557" s="195">
        <f>Q557*H557</f>
        <v>0</v>
      </c>
      <c r="S557" s="195">
        <v>0</v>
      </c>
      <c r="T557" s="196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7" t="s">
        <v>136</v>
      </c>
      <c r="AT557" s="197" t="s">
        <v>131</v>
      </c>
      <c r="AU557" s="197" t="s">
        <v>90</v>
      </c>
      <c r="AY557" s="17" t="s">
        <v>129</v>
      </c>
      <c r="BE557" s="198">
        <f>IF(N557="základní",J557,0)</f>
        <v>0</v>
      </c>
      <c r="BF557" s="198">
        <f>IF(N557="snížená",J557,0)</f>
        <v>0</v>
      </c>
      <c r="BG557" s="198">
        <f>IF(N557="zákl. přenesená",J557,0)</f>
        <v>0</v>
      </c>
      <c r="BH557" s="198">
        <f>IF(N557="sníž. přenesená",J557,0)</f>
        <v>0</v>
      </c>
      <c r="BI557" s="198">
        <f>IF(N557="nulová",J557,0)</f>
        <v>0</v>
      </c>
      <c r="BJ557" s="17" t="s">
        <v>88</v>
      </c>
      <c r="BK557" s="198">
        <f>ROUND(I557*H557,2)</f>
        <v>0</v>
      </c>
      <c r="BL557" s="17" t="s">
        <v>136</v>
      </c>
      <c r="BM557" s="197" t="s">
        <v>1158</v>
      </c>
    </row>
    <row r="558" spans="1:65" s="2" customFormat="1" ht="29.25">
      <c r="A558" s="34"/>
      <c r="B558" s="35"/>
      <c r="C558" s="36"/>
      <c r="D558" s="199" t="s">
        <v>138</v>
      </c>
      <c r="E558" s="36"/>
      <c r="F558" s="200" t="s">
        <v>397</v>
      </c>
      <c r="G558" s="36"/>
      <c r="H558" s="36"/>
      <c r="I558" s="201"/>
      <c r="J558" s="36"/>
      <c r="K558" s="36"/>
      <c r="L558" s="39"/>
      <c r="M558" s="202"/>
      <c r="N558" s="203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138</v>
      </c>
      <c r="AU558" s="17" t="s">
        <v>90</v>
      </c>
    </row>
    <row r="559" spans="1:65" s="13" customFormat="1" ht="22.5">
      <c r="B559" s="204"/>
      <c r="C559" s="205"/>
      <c r="D559" s="199" t="s">
        <v>140</v>
      </c>
      <c r="E559" s="206" t="s">
        <v>1</v>
      </c>
      <c r="F559" s="207" t="s">
        <v>969</v>
      </c>
      <c r="G559" s="205"/>
      <c r="H559" s="206" t="s">
        <v>1</v>
      </c>
      <c r="I559" s="208"/>
      <c r="J559" s="205"/>
      <c r="K559" s="205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140</v>
      </c>
      <c r="AU559" s="213" t="s">
        <v>90</v>
      </c>
      <c r="AV559" s="13" t="s">
        <v>88</v>
      </c>
      <c r="AW559" s="13" t="s">
        <v>36</v>
      </c>
      <c r="AX559" s="13" t="s">
        <v>80</v>
      </c>
      <c r="AY559" s="213" t="s">
        <v>129</v>
      </c>
    </row>
    <row r="560" spans="1:65" s="13" customFormat="1" ht="11.25">
      <c r="B560" s="204"/>
      <c r="C560" s="205"/>
      <c r="D560" s="199" t="s">
        <v>140</v>
      </c>
      <c r="E560" s="206" t="s">
        <v>1</v>
      </c>
      <c r="F560" s="207" t="s">
        <v>970</v>
      </c>
      <c r="G560" s="205"/>
      <c r="H560" s="206" t="s">
        <v>1</v>
      </c>
      <c r="I560" s="208"/>
      <c r="J560" s="205"/>
      <c r="K560" s="205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140</v>
      </c>
      <c r="AU560" s="213" t="s">
        <v>90</v>
      </c>
      <c r="AV560" s="13" t="s">
        <v>88</v>
      </c>
      <c r="AW560" s="13" t="s">
        <v>36</v>
      </c>
      <c r="AX560" s="13" t="s">
        <v>80</v>
      </c>
      <c r="AY560" s="213" t="s">
        <v>129</v>
      </c>
    </row>
    <row r="561" spans="1:65" s="14" customFormat="1" ht="11.25">
      <c r="B561" s="214"/>
      <c r="C561" s="215"/>
      <c r="D561" s="199" t="s">
        <v>140</v>
      </c>
      <c r="E561" s="216" t="s">
        <v>1</v>
      </c>
      <c r="F561" s="217" t="s">
        <v>971</v>
      </c>
      <c r="G561" s="215"/>
      <c r="H561" s="218">
        <v>176</v>
      </c>
      <c r="I561" s="219"/>
      <c r="J561" s="215"/>
      <c r="K561" s="215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140</v>
      </c>
      <c r="AU561" s="224" t="s">
        <v>90</v>
      </c>
      <c r="AV561" s="14" t="s">
        <v>90</v>
      </c>
      <c r="AW561" s="14" t="s">
        <v>36</v>
      </c>
      <c r="AX561" s="14" t="s">
        <v>80</v>
      </c>
      <c r="AY561" s="224" t="s">
        <v>129</v>
      </c>
    </row>
    <row r="562" spans="1:65" s="13" customFormat="1" ht="11.25">
      <c r="B562" s="204"/>
      <c r="C562" s="205"/>
      <c r="D562" s="199" t="s">
        <v>140</v>
      </c>
      <c r="E562" s="206" t="s">
        <v>1</v>
      </c>
      <c r="F562" s="207" t="s">
        <v>972</v>
      </c>
      <c r="G562" s="205"/>
      <c r="H562" s="206" t="s">
        <v>1</v>
      </c>
      <c r="I562" s="208"/>
      <c r="J562" s="205"/>
      <c r="K562" s="205"/>
      <c r="L562" s="209"/>
      <c r="M562" s="210"/>
      <c r="N562" s="211"/>
      <c r="O562" s="211"/>
      <c r="P562" s="211"/>
      <c r="Q562" s="211"/>
      <c r="R562" s="211"/>
      <c r="S562" s="211"/>
      <c r="T562" s="212"/>
      <c r="AT562" s="213" t="s">
        <v>140</v>
      </c>
      <c r="AU562" s="213" t="s">
        <v>90</v>
      </c>
      <c r="AV562" s="13" t="s">
        <v>88</v>
      </c>
      <c r="AW562" s="13" t="s">
        <v>36</v>
      </c>
      <c r="AX562" s="13" t="s">
        <v>80</v>
      </c>
      <c r="AY562" s="213" t="s">
        <v>129</v>
      </c>
    </row>
    <row r="563" spans="1:65" s="14" customFormat="1" ht="11.25">
      <c r="B563" s="214"/>
      <c r="C563" s="215"/>
      <c r="D563" s="199" t="s">
        <v>140</v>
      </c>
      <c r="E563" s="216" t="s">
        <v>1</v>
      </c>
      <c r="F563" s="217" t="s">
        <v>973</v>
      </c>
      <c r="G563" s="215"/>
      <c r="H563" s="218">
        <v>140.80000000000001</v>
      </c>
      <c r="I563" s="219"/>
      <c r="J563" s="215"/>
      <c r="K563" s="215"/>
      <c r="L563" s="220"/>
      <c r="M563" s="221"/>
      <c r="N563" s="222"/>
      <c r="O563" s="222"/>
      <c r="P563" s="222"/>
      <c r="Q563" s="222"/>
      <c r="R563" s="222"/>
      <c r="S563" s="222"/>
      <c r="T563" s="223"/>
      <c r="AT563" s="224" t="s">
        <v>140</v>
      </c>
      <c r="AU563" s="224" t="s">
        <v>90</v>
      </c>
      <c r="AV563" s="14" t="s">
        <v>90</v>
      </c>
      <c r="AW563" s="14" t="s">
        <v>36</v>
      </c>
      <c r="AX563" s="14" t="s">
        <v>80</v>
      </c>
      <c r="AY563" s="224" t="s">
        <v>129</v>
      </c>
    </row>
    <row r="564" spans="1:65" s="13" customFormat="1" ht="11.25">
      <c r="B564" s="204"/>
      <c r="C564" s="205"/>
      <c r="D564" s="199" t="s">
        <v>140</v>
      </c>
      <c r="E564" s="206" t="s">
        <v>1</v>
      </c>
      <c r="F564" s="207" t="s">
        <v>974</v>
      </c>
      <c r="G564" s="205"/>
      <c r="H564" s="206" t="s">
        <v>1</v>
      </c>
      <c r="I564" s="208"/>
      <c r="J564" s="205"/>
      <c r="K564" s="205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140</v>
      </c>
      <c r="AU564" s="213" t="s">
        <v>90</v>
      </c>
      <c r="AV564" s="13" t="s">
        <v>88</v>
      </c>
      <c r="AW564" s="13" t="s">
        <v>36</v>
      </c>
      <c r="AX564" s="13" t="s">
        <v>80</v>
      </c>
      <c r="AY564" s="213" t="s">
        <v>129</v>
      </c>
    </row>
    <row r="565" spans="1:65" s="14" customFormat="1" ht="11.25">
      <c r="B565" s="214"/>
      <c r="C565" s="215"/>
      <c r="D565" s="199" t="s">
        <v>140</v>
      </c>
      <c r="E565" s="216" t="s">
        <v>1</v>
      </c>
      <c r="F565" s="217" t="s">
        <v>975</v>
      </c>
      <c r="G565" s="215"/>
      <c r="H565" s="218">
        <v>5.7</v>
      </c>
      <c r="I565" s="219"/>
      <c r="J565" s="215"/>
      <c r="K565" s="215"/>
      <c r="L565" s="220"/>
      <c r="M565" s="221"/>
      <c r="N565" s="222"/>
      <c r="O565" s="222"/>
      <c r="P565" s="222"/>
      <c r="Q565" s="222"/>
      <c r="R565" s="222"/>
      <c r="S565" s="222"/>
      <c r="T565" s="223"/>
      <c r="AT565" s="224" t="s">
        <v>140</v>
      </c>
      <c r="AU565" s="224" t="s">
        <v>90</v>
      </c>
      <c r="AV565" s="14" t="s">
        <v>90</v>
      </c>
      <c r="AW565" s="14" t="s">
        <v>36</v>
      </c>
      <c r="AX565" s="14" t="s">
        <v>80</v>
      </c>
      <c r="AY565" s="224" t="s">
        <v>129</v>
      </c>
    </row>
    <row r="566" spans="1:65" s="13" customFormat="1" ht="11.25">
      <c r="B566" s="204"/>
      <c r="C566" s="205"/>
      <c r="D566" s="199" t="s">
        <v>140</v>
      </c>
      <c r="E566" s="206" t="s">
        <v>1</v>
      </c>
      <c r="F566" s="207" t="s">
        <v>976</v>
      </c>
      <c r="G566" s="205"/>
      <c r="H566" s="206" t="s">
        <v>1</v>
      </c>
      <c r="I566" s="208"/>
      <c r="J566" s="205"/>
      <c r="K566" s="205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140</v>
      </c>
      <c r="AU566" s="213" t="s">
        <v>90</v>
      </c>
      <c r="AV566" s="13" t="s">
        <v>88</v>
      </c>
      <c r="AW566" s="13" t="s">
        <v>36</v>
      </c>
      <c r="AX566" s="13" t="s">
        <v>80</v>
      </c>
      <c r="AY566" s="213" t="s">
        <v>129</v>
      </c>
    </row>
    <row r="567" spans="1:65" s="14" customFormat="1" ht="11.25">
      <c r="B567" s="214"/>
      <c r="C567" s="215"/>
      <c r="D567" s="199" t="s">
        <v>140</v>
      </c>
      <c r="E567" s="216" t="s">
        <v>1</v>
      </c>
      <c r="F567" s="217" t="s">
        <v>977</v>
      </c>
      <c r="G567" s="215"/>
      <c r="H567" s="218">
        <v>7</v>
      </c>
      <c r="I567" s="219"/>
      <c r="J567" s="215"/>
      <c r="K567" s="215"/>
      <c r="L567" s="220"/>
      <c r="M567" s="221"/>
      <c r="N567" s="222"/>
      <c r="O567" s="222"/>
      <c r="P567" s="222"/>
      <c r="Q567" s="222"/>
      <c r="R567" s="222"/>
      <c r="S567" s="222"/>
      <c r="T567" s="223"/>
      <c r="AT567" s="224" t="s">
        <v>140</v>
      </c>
      <c r="AU567" s="224" t="s">
        <v>90</v>
      </c>
      <c r="AV567" s="14" t="s">
        <v>90</v>
      </c>
      <c r="AW567" s="14" t="s">
        <v>36</v>
      </c>
      <c r="AX567" s="14" t="s">
        <v>80</v>
      </c>
      <c r="AY567" s="224" t="s">
        <v>129</v>
      </c>
    </row>
    <row r="568" spans="1:65" s="13" customFormat="1" ht="11.25">
      <c r="B568" s="204"/>
      <c r="C568" s="205"/>
      <c r="D568" s="199" t="s">
        <v>140</v>
      </c>
      <c r="E568" s="206" t="s">
        <v>1</v>
      </c>
      <c r="F568" s="207" t="s">
        <v>978</v>
      </c>
      <c r="G568" s="205"/>
      <c r="H568" s="206" t="s">
        <v>1</v>
      </c>
      <c r="I568" s="208"/>
      <c r="J568" s="205"/>
      <c r="K568" s="205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140</v>
      </c>
      <c r="AU568" s="213" t="s">
        <v>90</v>
      </c>
      <c r="AV568" s="13" t="s">
        <v>88</v>
      </c>
      <c r="AW568" s="13" t="s">
        <v>36</v>
      </c>
      <c r="AX568" s="13" t="s">
        <v>80</v>
      </c>
      <c r="AY568" s="213" t="s">
        <v>129</v>
      </c>
    </row>
    <row r="569" spans="1:65" s="14" customFormat="1" ht="11.25">
      <c r="B569" s="214"/>
      <c r="C569" s="215"/>
      <c r="D569" s="199" t="s">
        <v>140</v>
      </c>
      <c r="E569" s="216" t="s">
        <v>1</v>
      </c>
      <c r="F569" s="217" t="s">
        <v>979</v>
      </c>
      <c r="G569" s="215"/>
      <c r="H569" s="218">
        <v>69.3</v>
      </c>
      <c r="I569" s="219"/>
      <c r="J569" s="215"/>
      <c r="K569" s="215"/>
      <c r="L569" s="220"/>
      <c r="M569" s="221"/>
      <c r="N569" s="222"/>
      <c r="O569" s="222"/>
      <c r="P569" s="222"/>
      <c r="Q569" s="222"/>
      <c r="R569" s="222"/>
      <c r="S569" s="222"/>
      <c r="T569" s="223"/>
      <c r="AT569" s="224" t="s">
        <v>140</v>
      </c>
      <c r="AU569" s="224" t="s">
        <v>90</v>
      </c>
      <c r="AV569" s="14" t="s">
        <v>90</v>
      </c>
      <c r="AW569" s="14" t="s">
        <v>36</v>
      </c>
      <c r="AX569" s="14" t="s">
        <v>80</v>
      </c>
      <c r="AY569" s="224" t="s">
        <v>129</v>
      </c>
    </row>
    <row r="570" spans="1:65" s="13" customFormat="1" ht="11.25">
      <c r="B570" s="204"/>
      <c r="C570" s="205"/>
      <c r="D570" s="199" t="s">
        <v>140</v>
      </c>
      <c r="E570" s="206" t="s">
        <v>1</v>
      </c>
      <c r="F570" s="207" t="s">
        <v>980</v>
      </c>
      <c r="G570" s="205"/>
      <c r="H570" s="206" t="s">
        <v>1</v>
      </c>
      <c r="I570" s="208"/>
      <c r="J570" s="205"/>
      <c r="K570" s="205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140</v>
      </c>
      <c r="AU570" s="213" t="s">
        <v>90</v>
      </c>
      <c r="AV570" s="13" t="s">
        <v>88</v>
      </c>
      <c r="AW570" s="13" t="s">
        <v>36</v>
      </c>
      <c r="AX570" s="13" t="s">
        <v>80</v>
      </c>
      <c r="AY570" s="213" t="s">
        <v>129</v>
      </c>
    </row>
    <row r="571" spans="1:65" s="14" customFormat="1" ht="11.25">
      <c r="B571" s="214"/>
      <c r="C571" s="215"/>
      <c r="D571" s="199" t="s">
        <v>140</v>
      </c>
      <c r="E571" s="216" t="s">
        <v>1</v>
      </c>
      <c r="F571" s="217" t="s">
        <v>981</v>
      </c>
      <c r="G571" s="215"/>
      <c r="H571" s="218">
        <v>36.299999999999997</v>
      </c>
      <c r="I571" s="219"/>
      <c r="J571" s="215"/>
      <c r="K571" s="215"/>
      <c r="L571" s="220"/>
      <c r="M571" s="221"/>
      <c r="N571" s="222"/>
      <c r="O571" s="222"/>
      <c r="P571" s="222"/>
      <c r="Q571" s="222"/>
      <c r="R571" s="222"/>
      <c r="S571" s="222"/>
      <c r="T571" s="223"/>
      <c r="AT571" s="224" t="s">
        <v>140</v>
      </c>
      <c r="AU571" s="224" t="s">
        <v>90</v>
      </c>
      <c r="AV571" s="14" t="s">
        <v>90</v>
      </c>
      <c r="AW571" s="14" t="s">
        <v>36</v>
      </c>
      <c r="AX571" s="14" t="s">
        <v>80</v>
      </c>
      <c r="AY571" s="224" t="s">
        <v>129</v>
      </c>
    </row>
    <row r="572" spans="1:65" s="15" customFormat="1" ht="11.25">
      <c r="B572" s="225"/>
      <c r="C572" s="226"/>
      <c r="D572" s="199" t="s">
        <v>140</v>
      </c>
      <c r="E572" s="227" t="s">
        <v>1</v>
      </c>
      <c r="F572" s="228" t="s">
        <v>144</v>
      </c>
      <c r="G572" s="226"/>
      <c r="H572" s="229">
        <v>435.1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AT572" s="235" t="s">
        <v>140</v>
      </c>
      <c r="AU572" s="235" t="s">
        <v>90</v>
      </c>
      <c r="AV572" s="15" t="s">
        <v>136</v>
      </c>
      <c r="AW572" s="15" t="s">
        <v>36</v>
      </c>
      <c r="AX572" s="15" t="s">
        <v>88</v>
      </c>
      <c r="AY572" s="235" t="s">
        <v>129</v>
      </c>
    </row>
    <row r="573" spans="1:65" s="2" customFormat="1" ht="24">
      <c r="A573" s="34"/>
      <c r="B573" s="35"/>
      <c r="C573" s="186" t="s">
        <v>418</v>
      </c>
      <c r="D573" s="186" t="s">
        <v>131</v>
      </c>
      <c r="E573" s="187" t="s">
        <v>399</v>
      </c>
      <c r="F573" s="188" t="s">
        <v>400</v>
      </c>
      <c r="G573" s="189" t="s">
        <v>134</v>
      </c>
      <c r="H573" s="190">
        <v>435.1</v>
      </c>
      <c r="I573" s="191"/>
      <c r="J573" s="192">
        <f>ROUND(I573*H573,2)</f>
        <v>0</v>
      </c>
      <c r="K573" s="188" t="s">
        <v>135</v>
      </c>
      <c r="L573" s="39"/>
      <c r="M573" s="193" t="s">
        <v>1</v>
      </c>
      <c r="N573" s="194" t="s">
        <v>45</v>
      </c>
      <c r="O573" s="71"/>
      <c r="P573" s="195">
        <f>O573*H573</f>
        <v>0</v>
      </c>
      <c r="Q573" s="195">
        <v>0</v>
      </c>
      <c r="R573" s="195">
        <f>Q573*H573</f>
        <v>0</v>
      </c>
      <c r="S573" s="195">
        <v>0</v>
      </c>
      <c r="T573" s="196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7" t="s">
        <v>136</v>
      </c>
      <c r="AT573" s="197" t="s">
        <v>131</v>
      </c>
      <c r="AU573" s="197" t="s">
        <v>90</v>
      </c>
      <c r="AY573" s="17" t="s">
        <v>129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7" t="s">
        <v>88</v>
      </c>
      <c r="BK573" s="198">
        <f>ROUND(I573*H573,2)</f>
        <v>0</v>
      </c>
      <c r="BL573" s="17" t="s">
        <v>136</v>
      </c>
      <c r="BM573" s="197" t="s">
        <v>1159</v>
      </c>
    </row>
    <row r="574" spans="1:65" s="2" customFormat="1" ht="29.25">
      <c r="A574" s="34"/>
      <c r="B574" s="35"/>
      <c r="C574" s="36"/>
      <c r="D574" s="199" t="s">
        <v>138</v>
      </c>
      <c r="E574" s="36"/>
      <c r="F574" s="200" t="s">
        <v>402</v>
      </c>
      <c r="G574" s="36"/>
      <c r="H574" s="36"/>
      <c r="I574" s="201"/>
      <c r="J574" s="36"/>
      <c r="K574" s="36"/>
      <c r="L574" s="39"/>
      <c r="M574" s="202"/>
      <c r="N574" s="203"/>
      <c r="O574" s="71"/>
      <c r="P574" s="71"/>
      <c r="Q574" s="71"/>
      <c r="R574" s="71"/>
      <c r="S574" s="71"/>
      <c r="T574" s="72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7" t="s">
        <v>138</v>
      </c>
      <c r="AU574" s="17" t="s">
        <v>90</v>
      </c>
    </row>
    <row r="575" spans="1:65" s="13" customFormat="1" ht="22.5">
      <c r="B575" s="204"/>
      <c r="C575" s="205"/>
      <c r="D575" s="199" t="s">
        <v>140</v>
      </c>
      <c r="E575" s="206" t="s">
        <v>1</v>
      </c>
      <c r="F575" s="207" t="s">
        <v>969</v>
      </c>
      <c r="G575" s="205"/>
      <c r="H575" s="206" t="s">
        <v>1</v>
      </c>
      <c r="I575" s="208"/>
      <c r="J575" s="205"/>
      <c r="K575" s="205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140</v>
      </c>
      <c r="AU575" s="213" t="s">
        <v>90</v>
      </c>
      <c r="AV575" s="13" t="s">
        <v>88</v>
      </c>
      <c r="AW575" s="13" t="s">
        <v>36</v>
      </c>
      <c r="AX575" s="13" t="s">
        <v>80</v>
      </c>
      <c r="AY575" s="213" t="s">
        <v>129</v>
      </c>
    </row>
    <row r="576" spans="1:65" s="13" customFormat="1" ht="11.25">
      <c r="B576" s="204"/>
      <c r="C576" s="205"/>
      <c r="D576" s="199" t="s">
        <v>140</v>
      </c>
      <c r="E576" s="206" t="s">
        <v>1</v>
      </c>
      <c r="F576" s="207" t="s">
        <v>970</v>
      </c>
      <c r="G576" s="205"/>
      <c r="H576" s="206" t="s">
        <v>1</v>
      </c>
      <c r="I576" s="208"/>
      <c r="J576" s="205"/>
      <c r="K576" s="205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140</v>
      </c>
      <c r="AU576" s="213" t="s">
        <v>90</v>
      </c>
      <c r="AV576" s="13" t="s">
        <v>88</v>
      </c>
      <c r="AW576" s="13" t="s">
        <v>36</v>
      </c>
      <c r="AX576" s="13" t="s">
        <v>80</v>
      </c>
      <c r="AY576" s="213" t="s">
        <v>129</v>
      </c>
    </row>
    <row r="577" spans="1:65" s="14" customFormat="1" ht="11.25">
      <c r="B577" s="214"/>
      <c r="C577" s="215"/>
      <c r="D577" s="199" t="s">
        <v>140</v>
      </c>
      <c r="E577" s="216" t="s">
        <v>1</v>
      </c>
      <c r="F577" s="217" t="s">
        <v>971</v>
      </c>
      <c r="G577" s="215"/>
      <c r="H577" s="218">
        <v>176</v>
      </c>
      <c r="I577" s="219"/>
      <c r="J577" s="215"/>
      <c r="K577" s="215"/>
      <c r="L577" s="220"/>
      <c r="M577" s="221"/>
      <c r="N577" s="222"/>
      <c r="O577" s="222"/>
      <c r="P577" s="222"/>
      <c r="Q577" s="222"/>
      <c r="R577" s="222"/>
      <c r="S577" s="222"/>
      <c r="T577" s="223"/>
      <c r="AT577" s="224" t="s">
        <v>140</v>
      </c>
      <c r="AU577" s="224" t="s">
        <v>90</v>
      </c>
      <c r="AV577" s="14" t="s">
        <v>90</v>
      </c>
      <c r="AW577" s="14" t="s">
        <v>36</v>
      </c>
      <c r="AX577" s="14" t="s">
        <v>80</v>
      </c>
      <c r="AY577" s="224" t="s">
        <v>129</v>
      </c>
    </row>
    <row r="578" spans="1:65" s="13" customFormat="1" ht="11.25">
      <c r="B578" s="204"/>
      <c r="C578" s="205"/>
      <c r="D578" s="199" t="s">
        <v>140</v>
      </c>
      <c r="E578" s="206" t="s">
        <v>1</v>
      </c>
      <c r="F578" s="207" t="s">
        <v>972</v>
      </c>
      <c r="G578" s="205"/>
      <c r="H578" s="206" t="s">
        <v>1</v>
      </c>
      <c r="I578" s="208"/>
      <c r="J578" s="205"/>
      <c r="K578" s="205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140</v>
      </c>
      <c r="AU578" s="213" t="s">
        <v>90</v>
      </c>
      <c r="AV578" s="13" t="s">
        <v>88</v>
      </c>
      <c r="AW578" s="13" t="s">
        <v>36</v>
      </c>
      <c r="AX578" s="13" t="s">
        <v>80</v>
      </c>
      <c r="AY578" s="213" t="s">
        <v>129</v>
      </c>
    </row>
    <row r="579" spans="1:65" s="14" customFormat="1" ht="11.25">
      <c r="B579" s="214"/>
      <c r="C579" s="215"/>
      <c r="D579" s="199" t="s">
        <v>140</v>
      </c>
      <c r="E579" s="216" t="s">
        <v>1</v>
      </c>
      <c r="F579" s="217" t="s">
        <v>973</v>
      </c>
      <c r="G579" s="215"/>
      <c r="H579" s="218">
        <v>140.80000000000001</v>
      </c>
      <c r="I579" s="219"/>
      <c r="J579" s="215"/>
      <c r="K579" s="215"/>
      <c r="L579" s="220"/>
      <c r="M579" s="221"/>
      <c r="N579" s="222"/>
      <c r="O579" s="222"/>
      <c r="P579" s="222"/>
      <c r="Q579" s="222"/>
      <c r="R579" s="222"/>
      <c r="S579" s="222"/>
      <c r="T579" s="223"/>
      <c r="AT579" s="224" t="s">
        <v>140</v>
      </c>
      <c r="AU579" s="224" t="s">
        <v>90</v>
      </c>
      <c r="AV579" s="14" t="s">
        <v>90</v>
      </c>
      <c r="AW579" s="14" t="s">
        <v>36</v>
      </c>
      <c r="AX579" s="14" t="s">
        <v>80</v>
      </c>
      <c r="AY579" s="224" t="s">
        <v>129</v>
      </c>
    </row>
    <row r="580" spans="1:65" s="13" customFormat="1" ht="11.25">
      <c r="B580" s="204"/>
      <c r="C580" s="205"/>
      <c r="D580" s="199" t="s">
        <v>140</v>
      </c>
      <c r="E580" s="206" t="s">
        <v>1</v>
      </c>
      <c r="F580" s="207" t="s">
        <v>974</v>
      </c>
      <c r="G580" s="205"/>
      <c r="H580" s="206" t="s">
        <v>1</v>
      </c>
      <c r="I580" s="208"/>
      <c r="J580" s="205"/>
      <c r="K580" s="205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140</v>
      </c>
      <c r="AU580" s="213" t="s">
        <v>90</v>
      </c>
      <c r="AV580" s="13" t="s">
        <v>88</v>
      </c>
      <c r="AW580" s="13" t="s">
        <v>36</v>
      </c>
      <c r="AX580" s="13" t="s">
        <v>80</v>
      </c>
      <c r="AY580" s="213" t="s">
        <v>129</v>
      </c>
    </row>
    <row r="581" spans="1:65" s="14" customFormat="1" ht="11.25">
      <c r="B581" s="214"/>
      <c r="C581" s="215"/>
      <c r="D581" s="199" t="s">
        <v>140</v>
      </c>
      <c r="E581" s="216" t="s">
        <v>1</v>
      </c>
      <c r="F581" s="217" t="s">
        <v>975</v>
      </c>
      <c r="G581" s="215"/>
      <c r="H581" s="218">
        <v>5.7</v>
      </c>
      <c r="I581" s="219"/>
      <c r="J581" s="215"/>
      <c r="K581" s="215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140</v>
      </c>
      <c r="AU581" s="224" t="s">
        <v>90</v>
      </c>
      <c r="AV581" s="14" t="s">
        <v>90</v>
      </c>
      <c r="AW581" s="14" t="s">
        <v>36</v>
      </c>
      <c r="AX581" s="14" t="s">
        <v>80</v>
      </c>
      <c r="AY581" s="224" t="s">
        <v>129</v>
      </c>
    </row>
    <row r="582" spans="1:65" s="13" customFormat="1" ht="11.25">
      <c r="B582" s="204"/>
      <c r="C582" s="205"/>
      <c r="D582" s="199" t="s">
        <v>140</v>
      </c>
      <c r="E582" s="206" t="s">
        <v>1</v>
      </c>
      <c r="F582" s="207" t="s">
        <v>976</v>
      </c>
      <c r="G582" s="205"/>
      <c r="H582" s="206" t="s">
        <v>1</v>
      </c>
      <c r="I582" s="208"/>
      <c r="J582" s="205"/>
      <c r="K582" s="205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140</v>
      </c>
      <c r="AU582" s="213" t="s">
        <v>90</v>
      </c>
      <c r="AV582" s="13" t="s">
        <v>88</v>
      </c>
      <c r="AW582" s="13" t="s">
        <v>36</v>
      </c>
      <c r="AX582" s="13" t="s">
        <v>80</v>
      </c>
      <c r="AY582" s="213" t="s">
        <v>129</v>
      </c>
    </row>
    <row r="583" spans="1:65" s="14" customFormat="1" ht="11.25">
      <c r="B583" s="214"/>
      <c r="C583" s="215"/>
      <c r="D583" s="199" t="s">
        <v>140</v>
      </c>
      <c r="E583" s="216" t="s">
        <v>1</v>
      </c>
      <c r="F583" s="217" t="s">
        <v>977</v>
      </c>
      <c r="G583" s="215"/>
      <c r="H583" s="218">
        <v>7</v>
      </c>
      <c r="I583" s="219"/>
      <c r="J583" s="215"/>
      <c r="K583" s="215"/>
      <c r="L583" s="220"/>
      <c r="M583" s="221"/>
      <c r="N583" s="222"/>
      <c r="O583" s="222"/>
      <c r="P583" s="222"/>
      <c r="Q583" s="222"/>
      <c r="R583" s="222"/>
      <c r="S583" s="222"/>
      <c r="T583" s="223"/>
      <c r="AT583" s="224" t="s">
        <v>140</v>
      </c>
      <c r="AU583" s="224" t="s">
        <v>90</v>
      </c>
      <c r="AV583" s="14" t="s">
        <v>90</v>
      </c>
      <c r="AW583" s="14" t="s">
        <v>36</v>
      </c>
      <c r="AX583" s="14" t="s">
        <v>80</v>
      </c>
      <c r="AY583" s="224" t="s">
        <v>129</v>
      </c>
    </row>
    <row r="584" spans="1:65" s="13" customFormat="1" ht="11.25">
      <c r="B584" s="204"/>
      <c r="C584" s="205"/>
      <c r="D584" s="199" t="s">
        <v>140</v>
      </c>
      <c r="E584" s="206" t="s">
        <v>1</v>
      </c>
      <c r="F584" s="207" t="s">
        <v>978</v>
      </c>
      <c r="G584" s="205"/>
      <c r="H584" s="206" t="s">
        <v>1</v>
      </c>
      <c r="I584" s="208"/>
      <c r="J584" s="205"/>
      <c r="K584" s="205"/>
      <c r="L584" s="209"/>
      <c r="M584" s="210"/>
      <c r="N584" s="211"/>
      <c r="O584" s="211"/>
      <c r="P584" s="211"/>
      <c r="Q584" s="211"/>
      <c r="R584" s="211"/>
      <c r="S584" s="211"/>
      <c r="T584" s="212"/>
      <c r="AT584" s="213" t="s">
        <v>140</v>
      </c>
      <c r="AU584" s="213" t="s">
        <v>90</v>
      </c>
      <c r="AV584" s="13" t="s">
        <v>88</v>
      </c>
      <c r="AW584" s="13" t="s">
        <v>36</v>
      </c>
      <c r="AX584" s="13" t="s">
        <v>80</v>
      </c>
      <c r="AY584" s="213" t="s">
        <v>129</v>
      </c>
    </row>
    <row r="585" spans="1:65" s="14" customFormat="1" ht="11.25">
      <c r="B585" s="214"/>
      <c r="C585" s="215"/>
      <c r="D585" s="199" t="s">
        <v>140</v>
      </c>
      <c r="E585" s="216" t="s">
        <v>1</v>
      </c>
      <c r="F585" s="217" t="s">
        <v>979</v>
      </c>
      <c r="G585" s="215"/>
      <c r="H585" s="218">
        <v>69.3</v>
      </c>
      <c r="I585" s="219"/>
      <c r="J585" s="215"/>
      <c r="K585" s="215"/>
      <c r="L585" s="220"/>
      <c r="M585" s="221"/>
      <c r="N585" s="222"/>
      <c r="O585" s="222"/>
      <c r="P585" s="222"/>
      <c r="Q585" s="222"/>
      <c r="R585" s="222"/>
      <c r="S585" s="222"/>
      <c r="T585" s="223"/>
      <c r="AT585" s="224" t="s">
        <v>140</v>
      </c>
      <c r="AU585" s="224" t="s">
        <v>90</v>
      </c>
      <c r="AV585" s="14" t="s">
        <v>90</v>
      </c>
      <c r="AW585" s="14" t="s">
        <v>36</v>
      </c>
      <c r="AX585" s="14" t="s">
        <v>80</v>
      </c>
      <c r="AY585" s="224" t="s">
        <v>129</v>
      </c>
    </row>
    <row r="586" spans="1:65" s="13" customFormat="1" ht="11.25">
      <c r="B586" s="204"/>
      <c r="C586" s="205"/>
      <c r="D586" s="199" t="s">
        <v>140</v>
      </c>
      <c r="E586" s="206" t="s">
        <v>1</v>
      </c>
      <c r="F586" s="207" t="s">
        <v>980</v>
      </c>
      <c r="G586" s="205"/>
      <c r="H586" s="206" t="s">
        <v>1</v>
      </c>
      <c r="I586" s="208"/>
      <c r="J586" s="205"/>
      <c r="K586" s="205"/>
      <c r="L586" s="209"/>
      <c r="M586" s="210"/>
      <c r="N586" s="211"/>
      <c r="O586" s="211"/>
      <c r="P586" s="211"/>
      <c r="Q586" s="211"/>
      <c r="R586" s="211"/>
      <c r="S586" s="211"/>
      <c r="T586" s="212"/>
      <c r="AT586" s="213" t="s">
        <v>140</v>
      </c>
      <c r="AU586" s="213" t="s">
        <v>90</v>
      </c>
      <c r="AV586" s="13" t="s">
        <v>88</v>
      </c>
      <c r="AW586" s="13" t="s">
        <v>36</v>
      </c>
      <c r="AX586" s="13" t="s">
        <v>80</v>
      </c>
      <c r="AY586" s="213" t="s">
        <v>129</v>
      </c>
    </row>
    <row r="587" spans="1:65" s="14" customFormat="1" ht="11.25">
      <c r="B587" s="214"/>
      <c r="C587" s="215"/>
      <c r="D587" s="199" t="s">
        <v>140</v>
      </c>
      <c r="E587" s="216" t="s">
        <v>1</v>
      </c>
      <c r="F587" s="217" t="s">
        <v>981</v>
      </c>
      <c r="G587" s="215"/>
      <c r="H587" s="218">
        <v>36.299999999999997</v>
      </c>
      <c r="I587" s="219"/>
      <c r="J587" s="215"/>
      <c r="K587" s="215"/>
      <c r="L587" s="220"/>
      <c r="M587" s="221"/>
      <c r="N587" s="222"/>
      <c r="O587" s="222"/>
      <c r="P587" s="222"/>
      <c r="Q587" s="222"/>
      <c r="R587" s="222"/>
      <c r="S587" s="222"/>
      <c r="T587" s="223"/>
      <c r="AT587" s="224" t="s">
        <v>140</v>
      </c>
      <c r="AU587" s="224" t="s">
        <v>90</v>
      </c>
      <c r="AV587" s="14" t="s">
        <v>90</v>
      </c>
      <c r="AW587" s="14" t="s">
        <v>36</v>
      </c>
      <c r="AX587" s="14" t="s">
        <v>80</v>
      </c>
      <c r="AY587" s="224" t="s">
        <v>129</v>
      </c>
    </row>
    <row r="588" spans="1:65" s="15" customFormat="1" ht="11.25">
      <c r="B588" s="225"/>
      <c r="C588" s="226"/>
      <c r="D588" s="199" t="s">
        <v>140</v>
      </c>
      <c r="E588" s="227" t="s">
        <v>1</v>
      </c>
      <c r="F588" s="228" t="s">
        <v>144</v>
      </c>
      <c r="G588" s="226"/>
      <c r="H588" s="229">
        <v>435.1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AT588" s="235" t="s">
        <v>140</v>
      </c>
      <c r="AU588" s="235" t="s">
        <v>90</v>
      </c>
      <c r="AV588" s="15" t="s">
        <v>136</v>
      </c>
      <c r="AW588" s="15" t="s">
        <v>36</v>
      </c>
      <c r="AX588" s="15" t="s">
        <v>88</v>
      </c>
      <c r="AY588" s="235" t="s">
        <v>129</v>
      </c>
    </row>
    <row r="589" spans="1:65" s="2" customFormat="1" ht="24">
      <c r="A589" s="34"/>
      <c r="B589" s="35"/>
      <c r="C589" s="186" t="s">
        <v>423</v>
      </c>
      <c r="D589" s="186" t="s">
        <v>131</v>
      </c>
      <c r="E589" s="187" t="s">
        <v>404</v>
      </c>
      <c r="F589" s="188" t="s">
        <v>405</v>
      </c>
      <c r="G589" s="189" t="s">
        <v>134</v>
      </c>
      <c r="H589" s="190">
        <v>435.1</v>
      </c>
      <c r="I589" s="191"/>
      <c r="J589" s="192">
        <f>ROUND(I589*H589,2)</f>
        <v>0</v>
      </c>
      <c r="K589" s="188" t="s">
        <v>135</v>
      </c>
      <c r="L589" s="39"/>
      <c r="M589" s="193" t="s">
        <v>1</v>
      </c>
      <c r="N589" s="194" t="s">
        <v>45</v>
      </c>
      <c r="O589" s="71"/>
      <c r="P589" s="195">
        <f>O589*H589</f>
        <v>0</v>
      </c>
      <c r="Q589" s="195">
        <v>6.0099999999999997E-3</v>
      </c>
      <c r="R589" s="195">
        <f>Q589*H589</f>
        <v>2.614951</v>
      </c>
      <c r="S589" s="195">
        <v>0</v>
      </c>
      <c r="T589" s="196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7" t="s">
        <v>136</v>
      </c>
      <c r="AT589" s="197" t="s">
        <v>131</v>
      </c>
      <c r="AU589" s="197" t="s">
        <v>90</v>
      </c>
      <c r="AY589" s="17" t="s">
        <v>129</v>
      </c>
      <c r="BE589" s="198">
        <f>IF(N589="základní",J589,0)</f>
        <v>0</v>
      </c>
      <c r="BF589" s="198">
        <f>IF(N589="snížená",J589,0)</f>
        <v>0</v>
      </c>
      <c r="BG589" s="198">
        <f>IF(N589="zákl. přenesená",J589,0)</f>
        <v>0</v>
      </c>
      <c r="BH589" s="198">
        <f>IF(N589="sníž. přenesená",J589,0)</f>
        <v>0</v>
      </c>
      <c r="BI589" s="198">
        <f>IF(N589="nulová",J589,0)</f>
        <v>0</v>
      </c>
      <c r="BJ589" s="17" t="s">
        <v>88</v>
      </c>
      <c r="BK589" s="198">
        <f>ROUND(I589*H589,2)</f>
        <v>0</v>
      </c>
      <c r="BL589" s="17" t="s">
        <v>136</v>
      </c>
      <c r="BM589" s="197" t="s">
        <v>1160</v>
      </c>
    </row>
    <row r="590" spans="1:65" s="2" customFormat="1" ht="19.5">
      <c r="A590" s="34"/>
      <c r="B590" s="35"/>
      <c r="C590" s="36"/>
      <c r="D590" s="199" t="s">
        <v>138</v>
      </c>
      <c r="E590" s="36"/>
      <c r="F590" s="200" t="s">
        <v>407</v>
      </c>
      <c r="G590" s="36"/>
      <c r="H590" s="36"/>
      <c r="I590" s="201"/>
      <c r="J590" s="36"/>
      <c r="K590" s="36"/>
      <c r="L590" s="39"/>
      <c r="M590" s="202"/>
      <c r="N590" s="203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138</v>
      </c>
      <c r="AU590" s="17" t="s">
        <v>90</v>
      </c>
    </row>
    <row r="591" spans="1:65" s="13" customFormat="1" ht="22.5">
      <c r="B591" s="204"/>
      <c r="C591" s="205"/>
      <c r="D591" s="199" t="s">
        <v>140</v>
      </c>
      <c r="E591" s="206" t="s">
        <v>1</v>
      </c>
      <c r="F591" s="207" t="s">
        <v>969</v>
      </c>
      <c r="G591" s="205"/>
      <c r="H591" s="206" t="s">
        <v>1</v>
      </c>
      <c r="I591" s="208"/>
      <c r="J591" s="205"/>
      <c r="K591" s="205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140</v>
      </c>
      <c r="AU591" s="213" t="s">
        <v>90</v>
      </c>
      <c r="AV591" s="13" t="s">
        <v>88</v>
      </c>
      <c r="AW591" s="13" t="s">
        <v>36</v>
      </c>
      <c r="AX591" s="13" t="s">
        <v>80</v>
      </c>
      <c r="AY591" s="213" t="s">
        <v>129</v>
      </c>
    </row>
    <row r="592" spans="1:65" s="13" customFormat="1" ht="11.25">
      <c r="B592" s="204"/>
      <c r="C592" s="205"/>
      <c r="D592" s="199" t="s">
        <v>140</v>
      </c>
      <c r="E592" s="206" t="s">
        <v>1</v>
      </c>
      <c r="F592" s="207" t="s">
        <v>970</v>
      </c>
      <c r="G592" s="205"/>
      <c r="H592" s="206" t="s">
        <v>1</v>
      </c>
      <c r="I592" s="208"/>
      <c r="J592" s="205"/>
      <c r="K592" s="205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140</v>
      </c>
      <c r="AU592" s="213" t="s">
        <v>90</v>
      </c>
      <c r="AV592" s="13" t="s">
        <v>88</v>
      </c>
      <c r="AW592" s="13" t="s">
        <v>36</v>
      </c>
      <c r="AX592" s="13" t="s">
        <v>80</v>
      </c>
      <c r="AY592" s="213" t="s">
        <v>129</v>
      </c>
    </row>
    <row r="593" spans="1:65" s="14" customFormat="1" ht="11.25">
      <c r="B593" s="214"/>
      <c r="C593" s="215"/>
      <c r="D593" s="199" t="s">
        <v>140</v>
      </c>
      <c r="E593" s="216" t="s">
        <v>1</v>
      </c>
      <c r="F593" s="217" t="s">
        <v>971</v>
      </c>
      <c r="G593" s="215"/>
      <c r="H593" s="218">
        <v>176</v>
      </c>
      <c r="I593" s="219"/>
      <c r="J593" s="215"/>
      <c r="K593" s="215"/>
      <c r="L593" s="220"/>
      <c r="M593" s="221"/>
      <c r="N593" s="222"/>
      <c r="O593" s="222"/>
      <c r="P593" s="222"/>
      <c r="Q593" s="222"/>
      <c r="R593" s="222"/>
      <c r="S593" s="222"/>
      <c r="T593" s="223"/>
      <c r="AT593" s="224" t="s">
        <v>140</v>
      </c>
      <c r="AU593" s="224" t="s">
        <v>90</v>
      </c>
      <c r="AV593" s="14" t="s">
        <v>90</v>
      </c>
      <c r="AW593" s="14" t="s">
        <v>36</v>
      </c>
      <c r="AX593" s="14" t="s">
        <v>80</v>
      </c>
      <c r="AY593" s="224" t="s">
        <v>129</v>
      </c>
    </row>
    <row r="594" spans="1:65" s="13" customFormat="1" ht="11.25">
      <c r="B594" s="204"/>
      <c r="C594" s="205"/>
      <c r="D594" s="199" t="s">
        <v>140</v>
      </c>
      <c r="E594" s="206" t="s">
        <v>1</v>
      </c>
      <c r="F594" s="207" t="s">
        <v>972</v>
      </c>
      <c r="G594" s="205"/>
      <c r="H594" s="206" t="s">
        <v>1</v>
      </c>
      <c r="I594" s="208"/>
      <c r="J594" s="205"/>
      <c r="K594" s="205"/>
      <c r="L594" s="209"/>
      <c r="M594" s="210"/>
      <c r="N594" s="211"/>
      <c r="O594" s="211"/>
      <c r="P594" s="211"/>
      <c r="Q594" s="211"/>
      <c r="R594" s="211"/>
      <c r="S594" s="211"/>
      <c r="T594" s="212"/>
      <c r="AT594" s="213" t="s">
        <v>140</v>
      </c>
      <c r="AU594" s="213" t="s">
        <v>90</v>
      </c>
      <c r="AV594" s="13" t="s">
        <v>88</v>
      </c>
      <c r="AW594" s="13" t="s">
        <v>36</v>
      </c>
      <c r="AX594" s="13" t="s">
        <v>80</v>
      </c>
      <c r="AY594" s="213" t="s">
        <v>129</v>
      </c>
    </row>
    <row r="595" spans="1:65" s="14" customFormat="1" ht="11.25">
      <c r="B595" s="214"/>
      <c r="C595" s="215"/>
      <c r="D595" s="199" t="s">
        <v>140</v>
      </c>
      <c r="E595" s="216" t="s">
        <v>1</v>
      </c>
      <c r="F595" s="217" t="s">
        <v>973</v>
      </c>
      <c r="G595" s="215"/>
      <c r="H595" s="218">
        <v>140.80000000000001</v>
      </c>
      <c r="I595" s="219"/>
      <c r="J595" s="215"/>
      <c r="K595" s="215"/>
      <c r="L595" s="220"/>
      <c r="M595" s="221"/>
      <c r="N595" s="222"/>
      <c r="O595" s="222"/>
      <c r="P595" s="222"/>
      <c r="Q595" s="222"/>
      <c r="R595" s="222"/>
      <c r="S595" s="222"/>
      <c r="T595" s="223"/>
      <c r="AT595" s="224" t="s">
        <v>140</v>
      </c>
      <c r="AU595" s="224" t="s">
        <v>90</v>
      </c>
      <c r="AV595" s="14" t="s">
        <v>90</v>
      </c>
      <c r="AW595" s="14" t="s">
        <v>36</v>
      </c>
      <c r="AX595" s="14" t="s">
        <v>80</v>
      </c>
      <c r="AY595" s="224" t="s">
        <v>129</v>
      </c>
    </row>
    <row r="596" spans="1:65" s="13" customFormat="1" ht="11.25">
      <c r="B596" s="204"/>
      <c r="C596" s="205"/>
      <c r="D596" s="199" t="s">
        <v>140</v>
      </c>
      <c r="E596" s="206" t="s">
        <v>1</v>
      </c>
      <c r="F596" s="207" t="s">
        <v>974</v>
      </c>
      <c r="G596" s="205"/>
      <c r="H596" s="206" t="s">
        <v>1</v>
      </c>
      <c r="I596" s="208"/>
      <c r="J596" s="205"/>
      <c r="K596" s="205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140</v>
      </c>
      <c r="AU596" s="213" t="s">
        <v>90</v>
      </c>
      <c r="AV596" s="13" t="s">
        <v>88</v>
      </c>
      <c r="AW596" s="13" t="s">
        <v>36</v>
      </c>
      <c r="AX596" s="13" t="s">
        <v>80</v>
      </c>
      <c r="AY596" s="213" t="s">
        <v>129</v>
      </c>
    </row>
    <row r="597" spans="1:65" s="14" customFormat="1" ht="11.25">
      <c r="B597" s="214"/>
      <c r="C597" s="215"/>
      <c r="D597" s="199" t="s">
        <v>140</v>
      </c>
      <c r="E597" s="216" t="s">
        <v>1</v>
      </c>
      <c r="F597" s="217" t="s">
        <v>975</v>
      </c>
      <c r="G597" s="215"/>
      <c r="H597" s="218">
        <v>5.7</v>
      </c>
      <c r="I597" s="219"/>
      <c r="J597" s="215"/>
      <c r="K597" s="215"/>
      <c r="L597" s="220"/>
      <c r="M597" s="221"/>
      <c r="N597" s="222"/>
      <c r="O597" s="222"/>
      <c r="P597" s="222"/>
      <c r="Q597" s="222"/>
      <c r="R597" s="222"/>
      <c r="S597" s="222"/>
      <c r="T597" s="223"/>
      <c r="AT597" s="224" t="s">
        <v>140</v>
      </c>
      <c r="AU597" s="224" t="s">
        <v>90</v>
      </c>
      <c r="AV597" s="14" t="s">
        <v>90</v>
      </c>
      <c r="AW597" s="14" t="s">
        <v>36</v>
      </c>
      <c r="AX597" s="14" t="s">
        <v>80</v>
      </c>
      <c r="AY597" s="224" t="s">
        <v>129</v>
      </c>
    </row>
    <row r="598" spans="1:65" s="13" customFormat="1" ht="11.25">
      <c r="B598" s="204"/>
      <c r="C598" s="205"/>
      <c r="D598" s="199" t="s">
        <v>140</v>
      </c>
      <c r="E598" s="206" t="s">
        <v>1</v>
      </c>
      <c r="F598" s="207" t="s">
        <v>976</v>
      </c>
      <c r="G598" s="205"/>
      <c r="H598" s="206" t="s">
        <v>1</v>
      </c>
      <c r="I598" s="208"/>
      <c r="J598" s="205"/>
      <c r="K598" s="205"/>
      <c r="L598" s="209"/>
      <c r="M598" s="210"/>
      <c r="N598" s="211"/>
      <c r="O598" s="211"/>
      <c r="P598" s="211"/>
      <c r="Q598" s="211"/>
      <c r="R598" s="211"/>
      <c r="S598" s="211"/>
      <c r="T598" s="212"/>
      <c r="AT598" s="213" t="s">
        <v>140</v>
      </c>
      <c r="AU598" s="213" t="s">
        <v>90</v>
      </c>
      <c r="AV598" s="13" t="s">
        <v>88</v>
      </c>
      <c r="AW598" s="13" t="s">
        <v>36</v>
      </c>
      <c r="AX598" s="13" t="s">
        <v>80</v>
      </c>
      <c r="AY598" s="213" t="s">
        <v>129</v>
      </c>
    </row>
    <row r="599" spans="1:65" s="14" customFormat="1" ht="11.25">
      <c r="B599" s="214"/>
      <c r="C599" s="215"/>
      <c r="D599" s="199" t="s">
        <v>140</v>
      </c>
      <c r="E599" s="216" t="s">
        <v>1</v>
      </c>
      <c r="F599" s="217" t="s">
        <v>977</v>
      </c>
      <c r="G599" s="215"/>
      <c r="H599" s="218">
        <v>7</v>
      </c>
      <c r="I599" s="219"/>
      <c r="J599" s="215"/>
      <c r="K599" s="215"/>
      <c r="L599" s="220"/>
      <c r="M599" s="221"/>
      <c r="N599" s="222"/>
      <c r="O599" s="222"/>
      <c r="P599" s="222"/>
      <c r="Q599" s="222"/>
      <c r="R599" s="222"/>
      <c r="S599" s="222"/>
      <c r="T599" s="223"/>
      <c r="AT599" s="224" t="s">
        <v>140</v>
      </c>
      <c r="AU599" s="224" t="s">
        <v>90</v>
      </c>
      <c r="AV599" s="14" t="s">
        <v>90</v>
      </c>
      <c r="AW599" s="14" t="s">
        <v>36</v>
      </c>
      <c r="AX599" s="14" t="s">
        <v>80</v>
      </c>
      <c r="AY599" s="224" t="s">
        <v>129</v>
      </c>
    </row>
    <row r="600" spans="1:65" s="13" customFormat="1" ht="11.25">
      <c r="B600" s="204"/>
      <c r="C600" s="205"/>
      <c r="D600" s="199" t="s">
        <v>140</v>
      </c>
      <c r="E600" s="206" t="s">
        <v>1</v>
      </c>
      <c r="F600" s="207" t="s">
        <v>978</v>
      </c>
      <c r="G600" s="205"/>
      <c r="H600" s="206" t="s">
        <v>1</v>
      </c>
      <c r="I600" s="208"/>
      <c r="J600" s="205"/>
      <c r="K600" s="205"/>
      <c r="L600" s="209"/>
      <c r="M600" s="210"/>
      <c r="N600" s="211"/>
      <c r="O600" s="211"/>
      <c r="P600" s="211"/>
      <c r="Q600" s="211"/>
      <c r="R600" s="211"/>
      <c r="S600" s="211"/>
      <c r="T600" s="212"/>
      <c r="AT600" s="213" t="s">
        <v>140</v>
      </c>
      <c r="AU600" s="213" t="s">
        <v>90</v>
      </c>
      <c r="AV600" s="13" t="s">
        <v>88</v>
      </c>
      <c r="AW600" s="13" t="s">
        <v>36</v>
      </c>
      <c r="AX600" s="13" t="s">
        <v>80</v>
      </c>
      <c r="AY600" s="213" t="s">
        <v>129</v>
      </c>
    </row>
    <row r="601" spans="1:65" s="14" customFormat="1" ht="11.25">
      <c r="B601" s="214"/>
      <c r="C601" s="215"/>
      <c r="D601" s="199" t="s">
        <v>140</v>
      </c>
      <c r="E601" s="216" t="s">
        <v>1</v>
      </c>
      <c r="F601" s="217" t="s">
        <v>979</v>
      </c>
      <c r="G601" s="215"/>
      <c r="H601" s="218">
        <v>69.3</v>
      </c>
      <c r="I601" s="219"/>
      <c r="J601" s="215"/>
      <c r="K601" s="215"/>
      <c r="L601" s="220"/>
      <c r="M601" s="221"/>
      <c r="N601" s="222"/>
      <c r="O601" s="222"/>
      <c r="P601" s="222"/>
      <c r="Q601" s="222"/>
      <c r="R601" s="222"/>
      <c r="S601" s="222"/>
      <c r="T601" s="223"/>
      <c r="AT601" s="224" t="s">
        <v>140</v>
      </c>
      <c r="AU601" s="224" t="s">
        <v>90</v>
      </c>
      <c r="AV601" s="14" t="s">
        <v>90</v>
      </c>
      <c r="AW601" s="14" t="s">
        <v>36</v>
      </c>
      <c r="AX601" s="14" t="s">
        <v>80</v>
      </c>
      <c r="AY601" s="224" t="s">
        <v>129</v>
      </c>
    </row>
    <row r="602" spans="1:65" s="13" customFormat="1" ht="11.25">
      <c r="B602" s="204"/>
      <c r="C602" s="205"/>
      <c r="D602" s="199" t="s">
        <v>140</v>
      </c>
      <c r="E602" s="206" t="s">
        <v>1</v>
      </c>
      <c r="F602" s="207" t="s">
        <v>980</v>
      </c>
      <c r="G602" s="205"/>
      <c r="H602" s="206" t="s">
        <v>1</v>
      </c>
      <c r="I602" s="208"/>
      <c r="J602" s="205"/>
      <c r="K602" s="205"/>
      <c r="L602" s="209"/>
      <c r="M602" s="210"/>
      <c r="N602" s="211"/>
      <c r="O602" s="211"/>
      <c r="P602" s="211"/>
      <c r="Q602" s="211"/>
      <c r="R602" s="211"/>
      <c r="S602" s="211"/>
      <c r="T602" s="212"/>
      <c r="AT602" s="213" t="s">
        <v>140</v>
      </c>
      <c r="AU602" s="213" t="s">
        <v>90</v>
      </c>
      <c r="AV602" s="13" t="s">
        <v>88</v>
      </c>
      <c r="AW602" s="13" t="s">
        <v>36</v>
      </c>
      <c r="AX602" s="13" t="s">
        <v>80</v>
      </c>
      <c r="AY602" s="213" t="s">
        <v>129</v>
      </c>
    </row>
    <row r="603" spans="1:65" s="14" customFormat="1" ht="11.25">
      <c r="B603" s="214"/>
      <c r="C603" s="215"/>
      <c r="D603" s="199" t="s">
        <v>140</v>
      </c>
      <c r="E603" s="216" t="s">
        <v>1</v>
      </c>
      <c r="F603" s="217" t="s">
        <v>981</v>
      </c>
      <c r="G603" s="215"/>
      <c r="H603" s="218">
        <v>36.299999999999997</v>
      </c>
      <c r="I603" s="219"/>
      <c r="J603" s="215"/>
      <c r="K603" s="215"/>
      <c r="L603" s="220"/>
      <c r="M603" s="221"/>
      <c r="N603" s="222"/>
      <c r="O603" s="222"/>
      <c r="P603" s="222"/>
      <c r="Q603" s="222"/>
      <c r="R603" s="222"/>
      <c r="S603" s="222"/>
      <c r="T603" s="223"/>
      <c r="AT603" s="224" t="s">
        <v>140</v>
      </c>
      <c r="AU603" s="224" t="s">
        <v>90</v>
      </c>
      <c r="AV603" s="14" t="s">
        <v>90</v>
      </c>
      <c r="AW603" s="14" t="s">
        <v>36</v>
      </c>
      <c r="AX603" s="14" t="s">
        <v>80</v>
      </c>
      <c r="AY603" s="224" t="s">
        <v>129</v>
      </c>
    </row>
    <row r="604" spans="1:65" s="15" customFormat="1" ht="11.25">
      <c r="B604" s="225"/>
      <c r="C604" s="226"/>
      <c r="D604" s="199" t="s">
        <v>140</v>
      </c>
      <c r="E604" s="227" t="s">
        <v>1</v>
      </c>
      <c r="F604" s="228" t="s">
        <v>144</v>
      </c>
      <c r="G604" s="226"/>
      <c r="H604" s="229">
        <v>435.1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AT604" s="235" t="s">
        <v>140</v>
      </c>
      <c r="AU604" s="235" t="s">
        <v>90</v>
      </c>
      <c r="AV604" s="15" t="s">
        <v>136</v>
      </c>
      <c r="AW604" s="15" t="s">
        <v>36</v>
      </c>
      <c r="AX604" s="15" t="s">
        <v>88</v>
      </c>
      <c r="AY604" s="235" t="s">
        <v>129</v>
      </c>
    </row>
    <row r="605" spans="1:65" s="12" customFormat="1" ht="22.9" customHeight="1">
      <c r="B605" s="170"/>
      <c r="C605" s="171"/>
      <c r="D605" s="172" t="s">
        <v>79</v>
      </c>
      <c r="E605" s="184" t="s">
        <v>192</v>
      </c>
      <c r="F605" s="184" t="s">
        <v>427</v>
      </c>
      <c r="G605" s="171"/>
      <c r="H605" s="171"/>
      <c r="I605" s="174"/>
      <c r="J605" s="185">
        <f>BK605</f>
        <v>0</v>
      </c>
      <c r="K605" s="171"/>
      <c r="L605" s="176"/>
      <c r="M605" s="177"/>
      <c r="N605" s="178"/>
      <c r="O605" s="178"/>
      <c r="P605" s="179">
        <f>SUM(P606:P903)</f>
        <v>0</v>
      </c>
      <c r="Q605" s="178"/>
      <c r="R605" s="179">
        <f>SUM(R606:R903)</f>
        <v>63.013866</v>
      </c>
      <c r="S605" s="178"/>
      <c r="T605" s="180">
        <f>SUM(T606:T903)</f>
        <v>1.5</v>
      </c>
      <c r="AR605" s="181" t="s">
        <v>88</v>
      </c>
      <c r="AT605" s="182" t="s">
        <v>79</v>
      </c>
      <c r="AU605" s="182" t="s">
        <v>88</v>
      </c>
      <c r="AY605" s="181" t="s">
        <v>129</v>
      </c>
      <c r="BK605" s="183">
        <f>SUM(BK606:BK903)</f>
        <v>0</v>
      </c>
    </row>
    <row r="606" spans="1:65" s="2" customFormat="1" ht="24">
      <c r="A606" s="34"/>
      <c r="B606" s="35"/>
      <c r="C606" s="186" t="s">
        <v>428</v>
      </c>
      <c r="D606" s="186" t="s">
        <v>131</v>
      </c>
      <c r="E606" s="187" t="s">
        <v>1161</v>
      </c>
      <c r="F606" s="188" t="s">
        <v>1162</v>
      </c>
      <c r="G606" s="189" t="s">
        <v>195</v>
      </c>
      <c r="H606" s="190">
        <v>5</v>
      </c>
      <c r="I606" s="191"/>
      <c r="J606" s="192">
        <f>ROUND(I606*H606,2)</f>
        <v>0</v>
      </c>
      <c r="K606" s="188" t="s">
        <v>135</v>
      </c>
      <c r="L606" s="39"/>
      <c r="M606" s="193" t="s">
        <v>1</v>
      </c>
      <c r="N606" s="194" t="s">
        <v>45</v>
      </c>
      <c r="O606" s="71"/>
      <c r="P606" s="195">
        <f>O606*H606</f>
        <v>0</v>
      </c>
      <c r="Q606" s="195">
        <v>1.0000000000000001E-5</v>
      </c>
      <c r="R606" s="195">
        <f>Q606*H606</f>
        <v>5.0000000000000002E-5</v>
      </c>
      <c r="S606" s="195">
        <v>0</v>
      </c>
      <c r="T606" s="196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7" t="s">
        <v>136</v>
      </c>
      <c r="AT606" s="197" t="s">
        <v>131</v>
      </c>
      <c r="AU606" s="197" t="s">
        <v>90</v>
      </c>
      <c r="AY606" s="17" t="s">
        <v>129</v>
      </c>
      <c r="BE606" s="198">
        <f>IF(N606="základní",J606,0)</f>
        <v>0</v>
      </c>
      <c r="BF606" s="198">
        <f>IF(N606="snížená",J606,0)</f>
        <v>0</v>
      </c>
      <c r="BG606" s="198">
        <f>IF(N606="zákl. přenesená",J606,0)</f>
        <v>0</v>
      </c>
      <c r="BH606" s="198">
        <f>IF(N606="sníž. přenesená",J606,0)</f>
        <v>0</v>
      </c>
      <c r="BI606" s="198">
        <f>IF(N606="nulová",J606,0)</f>
        <v>0</v>
      </c>
      <c r="BJ606" s="17" t="s">
        <v>88</v>
      </c>
      <c r="BK606" s="198">
        <f>ROUND(I606*H606,2)</f>
        <v>0</v>
      </c>
      <c r="BL606" s="17" t="s">
        <v>136</v>
      </c>
      <c r="BM606" s="197" t="s">
        <v>1163</v>
      </c>
    </row>
    <row r="607" spans="1:65" s="2" customFormat="1" ht="19.5">
      <c r="A607" s="34"/>
      <c r="B607" s="35"/>
      <c r="C607" s="36"/>
      <c r="D607" s="199" t="s">
        <v>138</v>
      </c>
      <c r="E607" s="36"/>
      <c r="F607" s="200" t="s">
        <v>1164</v>
      </c>
      <c r="G607" s="36"/>
      <c r="H607" s="36"/>
      <c r="I607" s="201"/>
      <c r="J607" s="36"/>
      <c r="K607" s="36"/>
      <c r="L607" s="39"/>
      <c r="M607" s="202"/>
      <c r="N607" s="203"/>
      <c r="O607" s="71"/>
      <c r="P607" s="71"/>
      <c r="Q607" s="71"/>
      <c r="R607" s="71"/>
      <c r="S607" s="71"/>
      <c r="T607" s="72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138</v>
      </c>
      <c r="AU607" s="17" t="s">
        <v>90</v>
      </c>
    </row>
    <row r="608" spans="1:65" s="13" customFormat="1" ht="11.25">
      <c r="B608" s="204"/>
      <c r="C608" s="205"/>
      <c r="D608" s="199" t="s">
        <v>140</v>
      </c>
      <c r="E608" s="206" t="s">
        <v>1</v>
      </c>
      <c r="F608" s="207" t="s">
        <v>1148</v>
      </c>
      <c r="G608" s="205"/>
      <c r="H608" s="206" t="s">
        <v>1</v>
      </c>
      <c r="I608" s="208"/>
      <c r="J608" s="205"/>
      <c r="K608" s="205"/>
      <c r="L608" s="209"/>
      <c r="M608" s="210"/>
      <c r="N608" s="211"/>
      <c r="O608" s="211"/>
      <c r="P608" s="211"/>
      <c r="Q608" s="211"/>
      <c r="R608" s="211"/>
      <c r="S608" s="211"/>
      <c r="T608" s="212"/>
      <c r="AT608" s="213" t="s">
        <v>140</v>
      </c>
      <c r="AU608" s="213" t="s">
        <v>90</v>
      </c>
      <c r="AV608" s="13" t="s">
        <v>88</v>
      </c>
      <c r="AW608" s="13" t="s">
        <v>36</v>
      </c>
      <c r="AX608" s="13" t="s">
        <v>80</v>
      </c>
      <c r="AY608" s="213" t="s">
        <v>129</v>
      </c>
    </row>
    <row r="609" spans="1:65" s="13" customFormat="1" ht="11.25">
      <c r="B609" s="204"/>
      <c r="C609" s="205"/>
      <c r="D609" s="199" t="s">
        <v>140</v>
      </c>
      <c r="E609" s="206" t="s">
        <v>1</v>
      </c>
      <c r="F609" s="207" t="s">
        <v>1015</v>
      </c>
      <c r="G609" s="205"/>
      <c r="H609" s="206" t="s">
        <v>1</v>
      </c>
      <c r="I609" s="208"/>
      <c r="J609" s="205"/>
      <c r="K609" s="205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140</v>
      </c>
      <c r="AU609" s="213" t="s">
        <v>90</v>
      </c>
      <c r="AV609" s="13" t="s">
        <v>88</v>
      </c>
      <c r="AW609" s="13" t="s">
        <v>36</v>
      </c>
      <c r="AX609" s="13" t="s">
        <v>80</v>
      </c>
      <c r="AY609" s="213" t="s">
        <v>129</v>
      </c>
    </row>
    <row r="610" spans="1:65" s="14" customFormat="1" ht="11.25">
      <c r="B610" s="214"/>
      <c r="C610" s="215"/>
      <c r="D610" s="199" t="s">
        <v>140</v>
      </c>
      <c r="E610" s="216" t="s">
        <v>1</v>
      </c>
      <c r="F610" s="217" t="s">
        <v>170</v>
      </c>
      <c r="G610" s="215"/>
      <c r="H610" s="218">
        <v>5</v>
      </c>
      <c r="I610" s="219"/>
      <c r="J610" s="215"/>
      <c r="K610" s="215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140</v>
      </c>
      <c r="AU610" s="224" t="s">
        <v>90</v>
      </c>
      <c r="AV610" s="14" t="s">
        <v>90</v>
      </c>
      <c r="AW610" s="14" t="s">
        <v>36</v>
      </c>
      <c r="AX610" s="14" t="s">
        <v>80</v>
      </c>
      <c r="AY610" s="224" t="s">
        <v>129</v>
      </c>
    </row>
    <row r="611" spans="1:65" s="15" customFormat="1" ht="11.25">
      <c r="B611" s="225"/>
      <c r="C611" s="226"/>
      <c r="D611" s="199" t="s">
        <v>140</v>
      </c>
      <c r="E611" s="227" t="s">
        <v>1</v>
      </c>
      <c r="F611" s="228" t="s">
        <v>144</v>
      </c>
      <c r="G611" s="226"/>
      <c r="H611" s="229">
        <v>5</v>
      </c>
      <c r="I611" s="230"/>
      <c r="J611" s="226"/>
      <c r="K611" s="226"/>
      <c r="L611" s="231"/>
      <c r="M611" s="232"/>
      <c r="N611" s="233"/>
      <c r="O611" s="233"/>
      <c r="P611" s="233"/>
      <c r="Q611" s="233"/>
      <c r="R611" s="233"/>
      <c r="S611" s="233"/>
      <c r="T611" s="234"/>
      <c r="AT611" s="235" t="s">
        <v>140</v>
      </c>
      <c r="AU611" s="235" t="s">
        <v>90</v>
      </c>
      <c r="AV611" s="15" t="s">
        <v>136</v>
      </c>
      <c r="AW611" s="15" t="s">
        <v>36</v>
      </c>
      <c r="AX611" s="15" t="s">
        <v>88</v>
      </c>
      <c r="AY611" s="235" t="s">
        <v>129</v>
      </c>
    </row>
    <row r="612" spans="1:65" s="2" customFormat="1" ht="24">
      <c r="A612" s="34"/>
      <c r="B612" s="35"/>
      <c r="C612" s="236" t="s">
        <v>435</v>
      </c>
      <c r="D612" s="236" t="s">
        <v>332</v>
      </c>
      <c r="E612" s="237" t="s">
        <v>1165</v>
      </c>
      <c r="F612" s="238" t="s">
        <v>1166</v>
      </c>
      <c r="G612" s="239" t="s">
        <v>238</v>
      </c>
      <c r="H612" s="240">
        <v>2</v>
      </c>
      <c r="I612" s="241"/>
      <c r="J612" s="242">
        <f>ROUND(I612*H612,2)</f>
        <v>0</v>
      </c>
      <c r="K612" s="238" t="s">
        <v>1</v>
      </c>
      <c r="L612" s="243"/>
      <c r="M612" s="244" t="s">
        <v>1</v>
      </c>
      <c r="N612" s="245" t="s">
        <v>45</v>
      </c>
      <c r="O612" s="71"/>
      <c r="P612" s="195">
        <f>O612*H612</f>
        <v>0</v>
      </c>
      <c r="Q612" s="195">
        <v>0.57499999999999996</v>
      </c>
      <c r="R612" s="195">
        <f>Q612*H612</f>
        <v>1.1499999999999999</v>
      </c>
      <c r="S612" s="195">
        <v>0</v>
      </c>
      <c r="T612" s="196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7" t="s">
        <v>192</v>
      </c>
      <c r="AT612" s="197" t="s">
        <v>332</v>
      </c>
      <c r="AU612" s="197" t="s">
        <v>90</v>
      </c>
      <c r="AY612" s="17" t="s">
        <v>129</v>
      </c>
      <c r="BE612" s="198">
        <f>IF(N612="základní",J612,0)</f>
        <v>0</v>
      </c>
      <c r="BF612" s="198">
        <f>IF(N612="snížená",J612,0)</f>
        <v>0</v>
      </c>
      <c r="BG612" s="198">
        <f>IF(N612="zákl. přenesená",J612,0)</f>
        <v>0</v>
      </c>
      <c r="BH612" s="198">
        <f>IF(N612="sníž. přenesená",J612,0)</f>
        <v>0</v>
      </c>
      <c r="BI612" s="198">
        <f>IF(N612="nulová",J612,0)</f>
        <v>0</v>
      </c>
      <c r="BJ612" s="17" t="s">
        <v>88</v>
      </c>
      <c r="BK612" s="198">
        <f>ROUND(I612*H612,2)</f>
        <v>0</v>
      </c>
      <c r="BL612" s="17" t="s">
        <v>136</v>
      </c>
      <c r="BM612" s="197" t="s">
        <v>1167</v>
      </c>
    </row>
    <row r="613" spans="1:65" s="2" customFormat="1" ht="11.25">
      <c r="A613" s="34"/>
      <c r="B613" s="35"/>
      <c r="C613" s="36"/>
      <c r="D613" s="199" t="s">
        <v>138</v>
      </c>
      <c r="E613" s="36"/>
      <c r="F613" s="200" t="s">
        <v>1166</v>
      </c>
      <c r="G613" s="36"/>
      <c r="H613" s="36"/>
      <c r="I613" s="201"/>
      <c r="J613" s="36"/>
      <c r="K613" s="36"/>
      <c r="L613" s="39"/>
      <c r="M613" s="202"/>
      <c r="N613" s="203"/>
      <c r="O613" s="71"/>
      <c r="P613" s="71"/>
      <c r="Q613" s="71"/>
      <c r="R613" s="71"/>
      <c r="S613" s="71"/>
      <c r="T613" s="72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7" t="s">
        <v>138</v>
      </c>
      <c r="AU613" s="17" t="s">
        <v>90</v>
      </c>
    </row>
    <row r="614" spans="1:65" s="13" customFormat="1" ht="11.25">
      <c r="B614" s="204"/>
      <c r="C614" s="205"/>
      <c r="D614" s="199" t="s">
        <v>140</v>
      </c>
      <c r="E614" s="206" t="s">
        <v>1</v>
      </c>
      <c r="F614" s="207" t="s">
        <v>1148</v>
      </c>
      <c r="G614" s="205"/>
      <c r="H614" s="206" t="s">
        <v>1</v>
      </c>
      <c r="I614" s="208"/>
      <c r="J614" s="205"/>
      <c r="K614" s="205"/>
      <c r="L614" s="209"/>
      <c r="M614" s="210"/>
      <c r="N614" s="211"/>
      <c r="O614" s="211"/>
      <c r="P614" s="211"/>
      <c r="Q614" s="211"/>
      <c r="R614" s="211"/>
      <c r="S614" s="211"/>
      <c r="T614" s="212"/>
      <c r="AT614" s="213" t="s">
        <v>140</v>
      </c>
      <c r="AU614" s="213" t="s">
        <v>90</v>
      </c>
      <c r="AV614" s="13" t="s">
        <v>88</v>
      </c>
      <c r="AW614" s="13" t="s">
        <v>36</v>
      </c>
      <c r="AX614" s="13" t="s">
        <v>80</v>
      </c>
      <c r="AY614" s="213" t="s">
        <v>129</v>
      </c>
    </row>
    <row r="615" spans="1:65" s="13" customFormat="1" ht="11.25">
      <c r="B615" s="204"/>
      <c r="C615" s="205"/>
      <c r="D615" s="199" t="s">
        <v>140</v>
      </c>
      <c r="E615" s="206" t="s">
        <v>1</v>
      </c>
      <c r="F615" s="207" t="s">
        <v>1015</v>
      </c>
      <c r="G615" s="205"/>
      <c r="H615" s="206" t="s">
        <v>1</v>
      </c>
      <c r="I615" s="208"/>
      <c r="J615" s="205"/>
      <c r="K615" s="205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140</v>
      </c>
      <c r="AU615" s="213" t="s">
        <v>90</v>
      </c>
      <c r="AV615" s="13" t="s">
        <v>88</v>
      </c>
      <c r="AW615" s="13" t="s">
        <v>36</v>
      </c>
      <c r="AX615" s="13" t="s">
        <v>80</v>
      </c>
      <c r="AY615" s="213" t="s">
        <v>129</v>
      </c>
    </row>
    <row r="616" spans="1:65" s="14" customFormat="1" ht="11.25">
      <c r="B616" s="214"/>
      <c r="C616" s="215"/>
      <c r="D616" s="199" t="s">
        <v>140</v>
      </c>
      <c r="E616" s="216" t="s">
        <v>1</v>
      </c>
      <c r="F616" s="217" t="s">
        <v>90</v>
      </c>
      <c r="G616" s="215"/>
      <c r="H616" s="218">
        <v>2</v>
      </c>
      <c r="I616" s="219"/>
      <c r="J616" s="215"/>
      <c r="K616" s="215"/>
      <c r="L616" s="220"/>
      <c r="M616" s="221"/>
      <c r="N616" s="222"/>
      <c r="O616" s="222"/>
      <c r="P616" s="222"/>
      <c r="Q616" s="222"/>
      <c r="R616" s="222"/>
      <c r="S616" s="222"/>
      <c r="T616" s="223"/>
      <c r="AT616" s="224" t="s">
        <v>140</v>
      </c>
      <c r="AU616" s="224" t="s">
        <v>90</v>
      </c>
      <c r="AV616" s="14" t="s">
        <v>90</v>
      </c>
      <c r="AW616" s="14" t="s">
        <v>36</v>
      </c>
      <c r="AX616" s="14" t="s">
        <v>80</v>
      </c>
      <c r="AY616" s="224" t="s">
        <v>129</v>
      </c>
    </row>
    <row r="617" spans="1:65" s="15" customFormat="1" ht="11.25">
      <c r="B617" s="225"/>
      <c r="C617" s="226"/>
      <c r="D617" s="199" t="s">
        <v>140</v>
      </c>
      <c r="E617" s="227" t="s">
        <v>1</v>
      </c>
      <c r="F617" s="228" t="s">
        <v>144</v>
      </c>
      <c r="G617" s="226"/>
      <c r="H617" s="229">
        <v>2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AT617" s="235" t="s">
        <v>140</v>
      </c>
      <c r="AU617" s="235" t="s">
        <v>90</v>
      </c>
      <c r="AV617" s="15" t="s">
        <v>136</v>
      </c>
      <c r="AW617" s="15" t="s">
        <v>36</v>
      </c>
      <c r="AX617" s="15" t="s">
        <v>88</v>
      </c>
      <c r="AY617" s="235" t="s">
        <v>129</v>
      </c>
    </row>
    <row r="618" spans="1:65" s="2" customFormat="1" ht="24">
      <c r="A618" s="34"/>
      <c r="B618" s="35"/>
      <c r="C618" s="236" t="s">
        <v>440</v>
      </c>
      <c r="D618" s="236" t="s">
        <v>332</v>
      </c>
      <c r="E618" s="237" t="s">
        <v>1168</v>
      </c>
      <c r="F618" s="238" t="s">
        <v>1169</v>
      </c>
      <c r="G618" s="239" t="s">
        <v>238</v>
      </c>
      <c r="H618" s="240">
        <v>1</v>
      </c>
      <c r="I618" s="241"/>
      <c r="J618" s="242">
        <f>ROUND(I618*H618,2)</f>
        <v>0</v>
      </c>
      <c r="K618" s="238" t="s">
        <v>1</v>
      </c>
      <c r="L618" s="243"/>
      <c r="M618" s="244" t="s">
        <v>1</v>
      </c>
      <c r="N618" s="245" t="s">
        <v>45</v>
      </c>
      <c r="O618" s="71"/>
      <c r="P618" s="195">
        <f>O618*H618</f>
        <v>0</v>
      </c>
      <c r="Q618" s="195">
        <v>0.46</v>
      </c>
      <c r="R618" s="195">
        <f>Q618*H618</f>
        <v>0.46</v>
      </c>
      <c r="S618" s="195">
        <v>0</v>
      </c>
      <c r="T618" s="196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7" t="s">
        <v>192</v>
      </c>
      <c r="AT618" s="197" t="s">
        <v>332</v>
      </c>
      <c r="AU618" s="197" t="s">
        <v>90</v>
      </c>
      <c r="AY618" s="17" t="s">
        <v>129</v>
      </c>
      <c r="BE618" s="198">
        <f>IF(N618="základní",J618,0)</f>
        <v>0</v>
      </c>
      <c r="BF618" s="198">
        <f>IF(N618="snížená",J618,0)</f>
        <v>0</v>
      </c>
      <c r="BG618" s="198">
        <f>IF(N618="zákl. přenesená",J618,0)</f>
        <v>0</v>
      </c>
      <c r="BH618" s="198">
        <f>IF(N618="sníž. přenesená",J618,0)</f>
        <v>0</v>
      </c>
      <c r="BI618" s="198">
        <f>IF(N618="nulová",J618,0)</f>
        <v>0</v>
      </c>
      <c r="BJ618" s="17" t="s">
        <v>88</v>
      </c>
      <c r="BK618" s="198">
        <f>ROUND(I618*H618,2)</f>
        <v>0</v>
      </c>
      <c r="BL618" s="17" t="s">
        <v>136</v>
      </c>
      <c r="BM618" s="197" t="s">
        <v>1170</v>
      </c>
    </row>
    <row r="619" spans="1:65" s="2" customFormat="1" ht="11.25">
      <c r="A619" s="34"/>
      <c r="B619" s="35"/>
      <c r="C619" s="36"/>
      <c r="D619" s="199" t="s">
        <v>138</v>
      </c>
      <c r="E619" s="36"/>
      <c r="F619" s="200" t="s">
        <v>1169</v>
      </c>
      <c r="G619" s="36"/>
      <c r="H619" s="36"/>
      <c r="I619" s="201"/>
      <c r="J619" s="36"/>
      <c r="K619" s="36"/>
      <c r="L619" s="39"/>
      <c r="M619" s="202"/>
      <c r="N619" s="203"/>
      <c r="O619" s="71"/>
      <c r="P619" s="71"/>
      <c r="Q619" s="71"/>
      <c r="R619" s="71"/>
      <c r="S619" s="71"/>
      <c r="T619" s="72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7" t="s">
        <v>138</v>
      </c>
      <c r="AU619" s="17" t="s">
        <v>90</v>
      </c>
    </row>
    <row r="620" spans="1:65" s="13" customFormat="1" ht="11.25">
      <c r="B620" s="204"/>
      <c r="C620" s="205"/>
      <c r="D620" s="199" t="s">
        <v>140</v>
      </c>
      <c r="E620" s="206" t="s">
        <v>1</v>
      </c>
      <c r="F620" s="207" t="s">
        <v>1148</v>
      </c>
      <c r="G620" s="205"/>
      <c r="H620" s="206" t="s">
        <v>1</v>
      </c>
      <c r="I620" s="208"/>
      <c r="J620" s="205"/>
      <c r="K620" s="205"/>
      <c r="L620" s="209"/>
      <c r="M620" s="210"/>
      <c r="N620" s="211"/>
      <c r="O620" s="211"/>
      <c r="P620" s="211"/>
      <c r="Q620" s="211"/>
      <c r="R620" s="211"/>
      <c r="S620" s="211"/>
      <c r="T620" s="212"/>
      <c r="AT620" s="213" t="s">
        <v>140</v>
      </c>
      <c r="AU620" s="213" t="s">
        <v>90</v>
      </c>
      <c r="AV620" s="13" t="s">
        <v>88</v>
      </c>
      <c r="AW620" s="13" t="s">
        <v>36</v>
      </c>
      <c r="AX620" s="13" t="s">
        <v>80</v>
      </c>
      <c r="AY620" s="213" t="s">
        <v>129</v>
      </c>
    </row>
    <row r="621" spans="1:65" s="13" customFormat="1" ht="11.25">
      <c r="B621" s="204"/>
      <c r="C621" s="205"/>
      <c r="D621" s="199" t="s">
        <v>140</v>
      </c>
      <c r="E621" s="206" t="s">
        <v>1</v>
      </c>
      <c r="F621" s="207" t="s">
        <v>1015</v>
      </c>
      <c r="G621" s="205"/>
      <c r="H621" s="206" t="s">
        <v>1</v>
      </c>
      <c r="I621" s="208"/>
      <c r="J621" s="205"/>
      <c r="K621" s="205"/>
      <c r="L621" s="209"/>
      <c r="M621" s="210"/>
      <c r="N621" s="211"/>
      <c r="O621" s="211"/>
      <c r="P621" s="211"/>
      <c r="Q621" s="211"/>
      <c r="R621" s="211"/>
      <c r="S621" s="211"/>
      <c r="T621" s="212"/>
      <c r="AT621" s="213" t="s">
        <v>140</v>
      </c>
      <c r="AU621" s="213" t="s">
        <v>90</v>
      </c>
      <c r="AV621" s="13" t="s">
        <v>88</v>
      </c>
      <c r="AW621" s="13" t="s">
        <v>36</v>
      </c>
      <c r="AX621" s="13" t="s">
        <v>80</v>
      </c>
      <c r="AY621" s="213" t="s">
        <v>129</v>
      </c>
    </row>
    <row r="622" spans="1:65" s="14" customFormat="1" ht="11.25">
      <c r="B622" s="214"/>
      <c r="C622" s="215"/>
      <c r="D622" s="199" t="s">
        <v>140</v>
      </c>
      <c r="E622" s="216" t="s">
        <v>1</v>
      </c>
      <c r="F622" s="217" t="s">
        <v>88</v>
      </c>
      <c r="G622" s="215"/>
      <c r="H622" s="218">
        <v>1</v>
      </c>
      <c r="I622" s="219"/>
      <c r="J622" s="215"/>
      <c r="K622" s="215"/>
      <c r="L622" s="220"/>
      <c r="M622" s="221"/>
      <c r="N622" s="222"/>
      <c r="O622" s="222"/>
      <c r="P622" s="222"/>
      <c r="Q622" s="222"/>
      <c r="R622" s="222"/>
      <c r="S622" s="222"/>
      <c r="T622" s="223"/>
      <c r="AT622" s="224" t="s">
        <v>140</v>
      </c>
      <c r="AU622" s="224" t="s">
        <v>90</v>
      </c>
      <c r="AV622" s="14" t="s">
        <v>90</v>
      </c>
      <c r="AW622" s="14" t="s">
        <v>36</v>
      </c>
      <c r="AX622" s="14" t="s">
        <v>80</v>
      </c>
      <c r="AY622" s="224" t="s">
        <v>129</v>
      </c>
    </row>
    <row r="623" spans="1:65" s="15" customFormat="1" ht="11.25">
      <c r="B623" s="225"/>
      <c r="C623" s="226"/>
      <c r="D623" s="199" t="s">
        <v>140</v>
      </c>
      <c r="E623" s="227" t="s">
        <v>1</v>
      </c>
      <c r="F623" s="228" t="s">
        <v>144</v>
      </c>
      <c r="G623" s="226"/>
      <c r="H623" s="229">
        <v>1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AT623" s="235" t="s">
        <v>140</v>
      </c>
      <c r="AU623" s="235" t="s">
        <v>90</v>
      </c>
      <c r="AV623" s="15" t="s">
        <v>136</v>
      </c>
      <c r="AW623" s="15" t="s">
        <v>36</v>
      </c>
      <c r="AX623" s="15" t="s">
        <v>88</v>
      </c>
      <c r="AY623" s="235" t="s">
        <v>129</v>
      </c>
    </row>
    <row r="624" spans="1:65" s="2" customFormat="1" ht="24">
      <c r="A624" s="34"/>
      <c r="B624" s="35"/>
      <c r="C624" s="186" t="s">
        <v>445</v>
      </c>
      <c r="D624" s="186" t="s">
        <v>131</v>
      </c>
      <c r="E624" s="187" t="s">
        <v>1171</v>
      </c>
      <c r="F624" s="188" t="s">
        <v>1172</v>
      </c>
      <c r="G624" s="189" t="s">
        <v>238</v>
      </c>
      <c r="H624" s="190">
        <v>4</v>
      </c>
      <c r="I624" s="191"/>
      <c r="J624" s="192">
        <f>ROUND(I624*H624,2)</f>
        <v>0</v>
      </c>
      <c r="K624" s="188" t="s">
        <v>135</v>
      </c>
      <c r="L624" s="39"/>
      <c r="M624" s="193" t="s">
        <v>1</v>
      </c>
      <c r="N624" s="194" t="s">
        <v>45</v>
      </c>
      <c r="O624" s="71"/>
      <c r="P624" s="195">
        <f>O624*H624</f>
        <v>0</v>
      </c>
      <c r="Q624" s="195">
        <v>0</v>
      </c>
      <c r="R624" s="195">
        <f>Q624*H624</f>
        <v>0</v>
      </c>
      <c r="S624" s="195">
        <v>0</v>
      </c>
      <c r="T624" s="196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7" t="s">
        <v>136</v>
      </c>
      <c r="AT624" s="197" t="s">
        <v>131</v>
      </c>
      <c r="AU624" s="197" t="s">
        <v>90</v>
      </c>
      <c r="AY624" s="17" t="s">
        <v>129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7" t="s">
        <v>88</v>
      </c>
      <c r="BK624" s="198">
        <f>ROUND(I624*H624,2)</f>
        <v>0</v>
      </c>
      <c r="BL624" s="17" t="s">
        <v>136</v>
      </c>
      <c r="BM624" s="197" t="s">
        <v>1173</v>
      </c>
    </row>
    <row r="625" spans="1:65" s="2" customFormat="1" ht="19.5">
      <c r="A625" s="34"/>
      <c r="B625" s="35"/>
      <c r="C625" s="36"/>
      <c r="D625" s="199" t="s">
        <v>138</v>
      </c>
      <c r="E625" s="36"/>
      <c r="F625" s="200" t="s">
        <v>1174</v>
      </c>
      <c r="G625" s="36"/>
      <c r="H625" s="36"/>
      <c r="I625" s="201"/>
      <c r="J625" s="36"/>
      <c r="K625" s="36"/>
      <c r="L625" s="39"/>
      <c r="M625" s="202"/>
      <c r="N625" s="203"/>
      <c r="O625" s="71"/>
      <c r="P625" s="71"/>
      <c r="Q625" s="71"/>
      <c r="R625" s="71"/>
      <c r="S625" s="71"/>
      <c r="T625" s="72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138</v>
      </c>
      <c r="AU625" s="17" t="s">
        <v>90</v>
      </c>
    </row>
    <row r="626" spans="1:65" s="13" customFormat="1" ht="11.25">
      <c r="B626" s="204"/>
      <c r="C626" s="205"/>
      <c r="D626" s="199" t="s">
        <v>140</v>
      </c>
      <c r="E626" s="206" t="s">
        <v>1</v>
      </c>
      <c r="F626" s="207" t="s">
        <v>1148</v>
      </c>
      <c r="G626" s="205"/>
      <c r="H626" s="206" t="s">
        <v>1</v>
      </c>
      <c r="I626" s="208"/>
      <c r="J626" s="205"/>
      <c r="K626" s="205"/>
      <c r="L626" s="209"/>
      <c r="M626" s="210"/>
      <c r="N626" s="211"/>
      <c r="O626" s="211"/>
      <c r="P626" s="211"/>
      <c r="Q626" s="211"/>
      <c r="R626" s="211"/>
      <c r="S626" s="211"/>
      <c r="T626" s="212"/>
      <c r="AT626" s="213" t="s">
        <v>140</v>
      </c>
      <c r="AU626" s="213" t="s">
        <v>90</v>
      </c>
      <c r="AV626" s="13" t="s">
        <v>88</v>
      </c>
      <c r="AW626" s="13" t="s">
        <v>36</v>
      </c>
      <c r="AX626" s="13" t="s">
        <v>80</v>
      </c>
      <c r="AY626" s="213" t="s">
        <v>129</v>
      </c>
    </row>
    <row r="627" spans="1:65" s="13" customFormat="1" ht="11.25">
      <c r="B627" s="204"/>
      <c r="C627" s="205"/>
      <c r="D627" s="199" t="s">
        <v>140</v>
      </c>
      <c r="E627" s="206" t="s">
        <v>1</v>
      </c>
      <c r="F627" s="207" t="s">
        <v>1015</v>
      </c>
      <c r="G627" s="205"/>
      <c r="H627" s="206" t="s">
        <v>1</v>
      </c>
      <c r="I627" s="208"/>
      <c r="J627" s="205"/>
      <c r="K627" s="205"/>
      <c r="L627" s="209"/>
      <c r="M627" s="210"/>
      <c r="N627" s="211"/>
      <c r="O627" s="211"/>
      <c r="P627" s="211"/>
      <c r="Q627" s="211"/>
      <c r="R627" s="211"/>
      <c r="S627" s="211"/>
      <c r="T627" s="212"/>
      <c r="AT627" s="213" t="s">
        <v>140</v>
      </c>
      <c r="AU627" s="213" t="s">
        <v>90</v>
      </c>
      <c r="AV627" s="13" t="s">
        <v>88</v>
      </c>
      <c r="AW627" s="13" t="s">
        <v>36</v>
      </c>
      <c r="AX627" s="13" t="s">
        <v>80</v>
      </c>
      <c r="AY627" s="213" t="s">
        <v>129</v>
      </c>
    </row>
    <row r="628" spans="1:65" s="14" customFormat="1" ht="11.25">
      <c r="B628" s="214"/>
      <c r="C628" s="215"/>
      <c r="D628" s="199" t="s">
        <v>140</v>
      </c>
      <c r="E628" s="216" t="s">
        <v>1</v>
      </c>
      <c r="F628" s="217" t="s">
        <v>90</v>
      </c>
      <c r="G628" s="215"/>
      <c r="H628" s="218">
        <v>2</v>
      </c>
      <c r="I628" s="219"/>
      <c r="J628" s="215"/>
      <c r="K628" s="215"/>
      <c r="L628" s="220"/>
      <c r="M628" s="221"/>
      <c r="N628" s="222"/>
      <c r="O628" s="222"/>
      <c r="P628" s="222"/>
      <c r="Q628" s="222"/>
      <c r="R628" s="222"/>
      <c r="S628" s="222"/>
      <c r="T628" s="223"/>
      <c r="AT628" s="224" t="s">
        <v>140</v>
      </c>
      <c r="AU628" s="224" t="s">
        <v>90</v>
      </c>
      <c r="AV628" s="14" t="s">
        <v>90</v>
      </c>
      <c r="AW628" s="14" t="s">
        <v>36</v>
      </c>
      <c r="AX628" s="14" t="s">
        <v>80</v>
      </c>
      <c r="AY628" s="224" t="s">
        <v>129</v>
      </c>
    </row>
    <row r="629" spans="1:65" s="13" customFormat="1" ht="11.25">
      <c r="B629" s="204"/>
      <c r="C629" s="205"/>
      <c r="D629" s="199" t="s">
        <v>140</v>
      </c>
      <c r="E629" s="206" t="s">
        <v>1</v>
      </c>
      <c r="F629" s="207" t="s">
        <v>999</v>
      </c>
      <c r="G629" s="205"/>
      <c r="H629" s="206" t="s">
        <v>1</v>
      </c>
      <c r="I629" s="208"/>
      <c r="J629" s="205"/>
      <c r="K629" s="205"/>
      <c r="L629" s="209"/>
      <c r="M629" s="210"/>
      <c r="N629" s="211"/>
      <c r="O629" s="211"/>
      <c r="P629" s="211"/>
      <c r="Q629" s="211"/>
      <c r="R629" s="211"/>
      <c r="S629" s="211"/>
      <c r="T629" s="212"/>
      <c r="AT629" s="213" t="s">
        <v>140</v>
      </c>
      <c r="AU629" s="213" t="s">
        <v>90</v>
      </c>
      <c r="AV629" s="13" t="s">
        <v>88</v>
      </c>
      <c r="AW629" s="13" t="s">
        <v>36</v>
      </c>
      <c r="AX629" s="13" t="s">
        <v>80</v>
      </c>
      <c r="AY629" s="213" t="s">
        <v>129</v>
      </c>
    </row>
    <row r="630" spans="1:65" s="14" customFormat="1" ht="11.25">
      <c r="B630" s="214"/>
      <c r="C630" s="215"/>
      <c r="D630" s="199" t="s">
        <v>140</v>
      </c>
      <c r="E630" s="216" t="s">
        <v>1</v>
      </c>
      <c r="F630" s="217" t="s">
        <v>90</v>
      </c>
      <c r="G630" s="215"/>
      <c r="H630" s="218">
        <v>2</v>
      </c>
      <c r="I630" s="219"/>
      <c r="J630" s="215"/>
      <c r="K630" s="215"/>
      <c r="L630" s="220"/>
      <c r="M630" s="221"/>
      <c r="N630" s="222"/>
      <c r="O630" s="222"/>
      <c r="P630" s="222"/>
      <c r="Q630" s="222"/>
      <c r="R630" s="222"/>
      <c r="S630" s="222"/>
      <c r="T630" s="223"/>
      <c r="AT630" s="224" t="s">
        <v>140</v>
      </c>
      <c r="AU630" s="224" t="s">
        <v>90</v>
      </c>
      <c r="AV630" s="14" t="s">
        <v>90</v>
      </c>
      <c r="AW630" s="14" t="s">
        <v>36</v>
      </c>
      <c r="AX630" s="14" t="s">
        <v>80</v>
      </c>
      <c r="AY630" s="224" t="s">
        <v>129</v>
      </c>
    </row>
    <row r="631" spans="1:65" s="15" customFormat="1" ht="11.25">
      <c r="B631" s="225"/>
      <c r="C631" s="226"/>
      <c r="D631" s="199" t="s">
        <v>140</v>
      </c>
      <c r="E631" s="227" t="s">
        <v>1</v>
      </c>
      <c r="F631" s="228" t="s">
        <v>144</v>
      </c>
      <c r="G631" s="226"/>
      <c r="H631" s="229">
        <v>4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AT631" s="235" t="s">
        <v>140</v>
      </c>
      <c r="AU631" s="235" t="s">
        <v>90</v>
      </c>
      <c r="AV631" s="15" t="s">
        <v>136</v>
      </c>
      <c r="AW631" s="15" t="s">
        <v>36</v>
      </c>
      <c r="AX631" s="15" t="s">
        <v>88</v>
      </c>
      <c r="AY631" s="235" t="s">
        <v>129</v>
      </c>
    </row>
    <row r="632" spans="1:65" s="2" customFormat="1" ht="21.75" customHeight="1">
      <c r="A632" s="34"/>
      <c r="B632" s="35"/>
      <c r="C632" s="186" t="s">
        <v>452</v>
      </c>
      <c r="D632" s="186" t="s">
        <v>131</v>
      </c>
      <c r="E632" s="187" t="s">
        <v>1175</v>
      </c>
      <c r="F632" s="188" t="s">
        <v>1176</v>
      </c>
      <c r="G632" s="189" t="s">
        <v>238</v>
      </c>
      <c r="H632" s="190">
        <v>29</v>
      </c>
      <c r="I632" s="191"/>
      <c r="J632" s="192">
        <f>ROUND(I632*H632,2)</f>
        <v>0</v>
      </c>
      <c r="K632" s="188" t="s">
        <v>135</v>
      </c>
      <c r="L632" s="39"/>
      <c r="M632" s="193" t="s">
        <v>1</v>
      </c>
      <c r="N632" s="194" t="s">
        <v>45</v>
      </c>
      <c r="O632" s="71"/>
      <c r="P632" s="195">
        <f>O632*H632</f>
        <v>0</v>
      </c>
      <c r="Q632" s="195">
        <v>6.8640000000000007E-2</v>
      </c>
      <c r="R632" s="195">
        <f>Q632*H632</f>
        <v>1.9905600000000001</v>
      </c>
      <c r="S632" s="195">
        <v>0</v>
      </c>
      <c r="T632" s="196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7" t="s">
        <v>136</v>
      </c>
      <c r="AT632" s="197" t="s">
        <v>131</v>
      </c>
      <c r="AU632" s="197" t="s">
        <v>90</v>
      </c>
      <c r="AY632" s="17" t="s">
        <v>129</v>
      </c>
      <c r="BE632" s="198">
        <f>IF(N632="základní",J632,0)</f>
        <v>0</v>
      </c>
      <c r="BF632" s="198">
        <f>IF(N632="snížená",J632,0)</f>
        <v>0</v>
      </c>
      <c r="BG632" s="198">
        <f>IF(N632="zákl. přenesená",J632,0)</f>
        <v>0</v>
      </c>
      <c r="BH632" s="198">
        <f>IF(N632="sníž. přenesená",J632,0)</f>
        <v>0</v>
      </c>
      <c r="BI632" s="198">
        <f>IF(N632="nulová",J632,0)</f>
        <v>0</v>
      </c>
      <c r="BJ632" s="17" t="s">
        <v>88</v>
      </c>
      <c r="BK632" s="198">
        <f>ROUND(I632*H632,2)</f>
        <v>0</v>
      </c>
      <c r="BL632" s="17" t="s">
        <v>136</v>
      </c>
      <c r="BM632" s="197" t="s">
        <v>1177</v>
      </c>
    </row>
    <row r="633" spans="1:65" s="2" customFormat="1" ht="29.25">
      <c r="A633" s="34"/>
      <c r="B633" s="35"/>
      <c r="C633" s="36"/>
      <c r="D633" s="199" t="s">
        <v>138</v>
      </c>
      <c r="E633" s="36"/>
      <c r="F633" s="200" t="s">
        <v>1178</v>
      </c>
      <c r="G633" s="36"/>
      <c r="H633" s="36"/>
      <c r="I633" s="201"/>
      <c r="J633" s="36"/>
      <c r="K633" s="36"/>
      <c r="L633" s="39"/>
      <c r="M633" s="202"/>
      <c r="N633" s="203"/>
      <c r="O633" s="71"/>
      <c r="P633" s="71"/>
      <c r="Q633" s="71"/>
      <c r="R633" s="71"/>
      <c r="S633" s="71"/>
      <c r="T633" s="72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T633" s="17" t="s">
        <v>138</v>
      </c>
      <c r="AU633" s="17" t="s">
        <v>90</v>
      </c>
    </row>
    <row r="634" spans="1:65" s="13" customFormat="1" ht="11.25">
      <c r="B634" s="204"/>
      <c r="C634" s="205"/>
      <c r="D634" s="199" t="s">
        <v>140</v>
      </c>
      <c r="E634" s="206" t="s">
        <v>1</v>
      </c>
      <c r="F634" s="207" t="s">
        <v>1179</v>
      </c>
      <c r="G634" s="205"/>
      <c r="H634" s="206" t="s">
        <v>1</v>
      </c>
      <c r="I634" s="208"/>
      <c r="J634" s="205"/>
      <c r="K634" s="205"/>
      <c r="L634" s="209"/>
      <c r="M634" s="210"/>
      <c r="N634" s="211"/>
      <c r="O634" s="211"/>
      <c r="P634" s="211"/>
      <c r="Q634" s="211"/>
      <c r="R634" s="211"/>
      <c r="S634" s="211"/>
      <c r="T634" s="212"/>
      <c r="AT634" s="213" t="s">
        <v>140</v>
      </c>
      <c r="AU634" s="213" t="s">
        <v>90</v>
      </c>
      <c r="AV634" s="13" t="s">
        <v>88</v>
      </c>
      <c r="AW634" s="13" t="s">
        <v>36</v>
      </c>
      <c r="AX634" s="13" t="s">
        <v>80</v>
      </c>
      <c r="AY634" s="213" t="s">
        <v>129</v>
      </c>
    </row>
    <row r="635" spans="1:65" s="13" customFormat="1" ht="11.25">
      <c r="B635" s="204"/>
      <c r="C635" s="205"/>
      <c r="D635" s="199" t="s">
        <v>140</v>
      </c>
      <c r="E635" s="206" t="s">
        <v>1</v>
      </c>
      <c r="F635" s="207" t="s">
        <v>978</v>
      </c>
      <c r="G635" s="205"/>
      <c r="H635" s="206" t="s">
        <v>1</v>
      </c>
      <c r="I635" s="208"/>
      <c r="J635" s="205"/>
      <c r="K635" s="205"/>
      <c r="L635" s="209"/>
      <c r="M635" s="210"/>
      <c r="N635" s="211"/>
      <c r="O635" s="211"/>
      <c r="P635" s="211"/>
      <c r="Q635" s="211"/>
      <c r="R635" s="211"/>
      <c r="S635" s="211"/>
      <c r="T635" s="212"/>
      <c r="AT635" s="213" t="s">
        <v>140</v>
      </c>
      <c r="AU635" s="213" t="s">
        <v>90</v>
      </c>
      <c r="AV635" s="13" t="s">
        <v>88</v>
      </c>
      <c r="AW635" s="13" t="s">
        <v>36</v>
      </c>
      <c r="AX635" s="13" t="s">
        <v>80</v>
      </c>
      <c r="AY635" s="213" t="s">
        <v>129</v>
      </c>
    </row>
    <row r="636" spans="1:65" s="14" customFormat="1" ht="11.25">
      <c r="B636" s="214"/>
      <c r="C636" s="215"/>
      <c r="D636" s="199" t="s">
        <v>140</v>
      </c>
      <c r="E636" s="216" t="s">
        <v>1</v>
      </c>
      <c r="F636" s="217" t="s">
        <v>256</v>
      </c>
      <c r="G636" s="215"/>
      <c r="H636" s="218">
        <v>18</v>
      </c>
      <c r="I636" s="219"/>
      <c r="J636" s="215"/>
      <c r="K636" s="215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140</v>
      </c>
      <c r="AU636" s="224" t="s">
        <v>90</v>
      </c>
      <c r="AV636" s="14" t="s">
        <v>90</v>
      </c>
      <c r="AW636" s="14" t="s">
        <v>36</v>
      </c>
      <c r="AX636" s="14" t="s">
        <v>80</v>
      </c>
      <c r="AY636" s="224" t="s">
        <v>129</v>
      </c>
    </row>
    <row r="637" spans="1:65" s="13" customFormat="1" ht="11.25">
      <c r="B637" s="204"/>
      <c r="C637" s="205"/>
      <c r="D637" s="199" t="s">
        <v>140</v>
      </c>
      <c r="E637" s="206" t="s">
        <v>1</v>
      </c>
      <c r="F637" s="207" t="s">
        <v>1180</v>
      </c>
      <c r="G637" s="205"/>
      <c r="H637" s="206" t="s">
        <v>1</v>
      </c>
      <c r="I637" s="208"/>
      <c r="J637" s="205"/>
      <c r="K637" s="205"/>
      <c r="L637" s="209"/>
      <c r="M637" s="210"/>
      <c r="N637" s="211"/>
      <c r="O637" s="211"/>
      <c r="P637" s="211"/>
      <c r="Q637" s="211"/>
      <c r="R637" s="211"/>
      <c r="S637" s="211"/>
      <c r="T637" s="212"/>
      <c r="AT637" s="213" t="s">
        <v>140</v>
      </c>
      <c r="AU637" s="213" t="s">
        <v>90</v>
      </c>
      <c r="AV637" s="13" t="s">
        <v>88</v>
      </c>
      <c r="AW637" s="13" t="s">
        <v>36</v>
      </c>
      <c r="AX637" s="13" t="s">
        <v>80</v>
      </c>
      <c r="AY637" s="213" t="s">
        <v>129</v>
      </c>
    </row>
    <row r="638" spans="1:65" s="14" customFormat="1" ht="11.25">
      <c r="B638" s="214"/>
      <c r="C638" s="215"/>
      <c r="D638" s="199" t="s">
        <v>140</v>
      </c>
      <c r="E638" s="216" t="s">
        <v>1</v>
      </c>
      <c r="F638" s="217" t="s">
        <v>206</v>
      </c>
      <c r="G638" s="215"/>
      <c r="H638" s="218">
        <v>10</v>
      </c>
      <c r="I638" s="219"/>
      <c r="J638" s="215"/>
      <c r="K638" s="215"/>
      <c r="L638" s="220"/>
      <c r="M638" s="221"/>
      <c r="N638" s="222"/>
      <c r="O638" s="222"/>
      <c r="P638" s="222"/>
      <c r="Q638" s="222"/>
      <c r="R638" s="222"/>
      <c r="S638" s="222"/>
      <c r="T638" s="223"/>
      <c r="AT638" s="224" t="s">
        <v>140</v>
      </c>
      <c r="AU638" s="224" t="s">
        <v>90</v>
      </c>
      <c r="AV638" s="14" t="s">
        <v>90</v>
      </c>
      <c r="AW638" s="14" t="s">
        <v>36</v>
      </c>
      <c r="AX638" s="14" t="s">
        <v>80</v>
      </c>
      <c r="AY638" s="224" t="s">
        <v>129</v>
      </c>
    </row>
    <row r="639" spans="1:65" s="13" customFormat="1" ht="11.25">
      <c r="B639" s="204"/>
      <c r="C639" s="205"/>
      <c r="D639" s="199" t="s">
        <v>140</v>
      </c>
      <c r="E639" s="206" t="s">
        <v>1</v>
      </c>
      <c r="F639" s="207" t="s">
        <v>1035</v>
      </c>
      <c r="G639" s="205"/>
      <c r="H639" s="206" t="s">
        <v>1</v>
      </c>
      <c r="I639" s="208"/>
      <c r="J639" s="205"/>
      <c r="K639" s="205"/>
      <c r="L639" s="209"/>
      <c r="M639" s="210"/>
      <c r="N639" s="211"/>
      <c r="O639" s="211"/>
      <c r="P639" s="211"/>
      <c r="Q639" s="211"/>
      <c r="R639" s="211"/>
      <c r="S639" s="211"/>
      <c r="T639" s="212"/>
      <c r="AT639" s="213" t="s">
        <v>140</v>
      </c>
      <c r="AU639" s="213" t="s">
        <v>90</v>
      </c>
      <c r="AV639" s="13" t="s">
        <v>88</v>
      </c>
      <c r="AW639" s="13" t="s">
        <v>36</v>
      </c>
      <c r="AX639" s="13" t="s">
        <v>80</v>
      </c>
      <c r="AY639" s="213" t="s">
        <v>129</v>
      </c>
    </row>
    <row r="640" spans="1:65" s="14" customFormat="1" ht="11.25">
      <c r="B640" s="214"/>
      <c r="C640" s="215"/>
      <c r="D640" s="199" t="s">
        <v>140</v>
      </c>
      <c r="E640" s="216" t="s">
        <v>1</v>
      </c>
      <c r="F640" s="217" t="s">
        <v>88</v>
      </c>
      <c r="G640" s="215"/>
      <c r="H640" s="218">
        <v>1</v>
      </c>
      <c r="I640" s="219"/>
      <c r="J640" s="215"/>
      <c r="K640" s="215"/>
      <c r="L640" s="220"/>
      <c r="M640" s="221"/>
      <c r="N640" s="222"/>
      <c r="O640" s="222"/>
      <c r="P640" s="222"/>
      <c r="Q640" s="222"/>
      <c r="R640" s="222"/>
      <c r="S640" s="222"/>
      <c r="T640" s="223"/>
      <c r="AT640" s="224" t="s">
        <v>140</v>
      </c>
      <c r="AU640" s="224" t="s">
        <v>90</v>
      </c>
      <c r="AV640" s="14" t="s">
        <v>90</v>
      </c>
      <c r="AW640" s="14" t="s">
        <v>36</v>
      </c>
      <c r="AX640" s="14" t="s">
        <v>80</v>
      </c>
      <c r="AY640" s="224" t="s">
        <v>129</v>
      </c>
    </row>
    <row r="641" spans="1:65" s="15" customFormat="1" ht="11.25">
      <c r="B641" s="225"/>
      <c r="C641" s="226"/>
      <c r="D641" s="199" t="s">
        <v>140</v>
      </c>
      <c r="E641" s="227" t="s">
        <v>1</v>
      </c>
      <c r="F641" s="228" t="s">
        <v>144</v>
      </c>
      <c r="G641" s="226"/>
      <c r="H641" s="229">
        <v>29</v>
      </c>
      <c r="I641" s="230"/>
      <c r="J641" s="226"/>
      <c r="K641" s="226"/>
      <c r="L641" s="231"/>
      <c r="M641" s="232"/>
      <c r="N641" s="233"/>
      <c r="O641" s="233"/>
      <c r="P641" s="233"/>
      <c r="Q641" s="233"/>
      <c r="R641" s="233"/>
      <c r="S641" s="233"/>
      <c r="T641" s="234"/>
      <c r="AT641" s="235" t="s">
        <v>140</v>
      </c>
      <c r="AU641" s="235" t="s">
        <v>90</v>
      </c>
      <c r="AV641" s="15" t="s">
        <v>136</v>
      </c>
      <c r="AW641" s="15" t="s">
        <v>36</v>
      </c>
      <c r="AX641" s="15" t="s">
        <v>88</v>
      </c>
      <c r="AY641" s="235" t="s">
        <v>129</v>
      </c>
    </row>
    <row r="642" spans="1:65" s="2" customFormat="1" ht="24">
      <c r="A642" s="34"/>
      <c r="B642" s="35"/>
      <c r="C642" s="186" t="s">
        <v>458</v>
      </c>
      <c r="D642" s="186" t="s">
        <v>131</v>
      </c>
      <c r="E642" s="187" t="s">
        <v>1181</v>
      </c>
      <c r="F642" s="188" t="s">
        <v>1182</v>
      </c>
      <c r="G642" s="189" t="s">
        <v>238</v>
      </c>
      <c r="H642" s="190">
        <v>10</v>
      </c>
      <c r="I642" s="191"/>
      <c r="J642" s="192">
        <f>ROUND(I642*H642,2)</f>
        <v>0</v>
      </c>
      <c r="K642" s="188" t="s">
        <v>1</v>
      </c>
      <c r="L642" s="39"/>
      <c r="M642" s="193" t="s">
        <v>1</v>
      </c>
      <c r="N642" s="194" t="s">
        <v>45</v>
      </c>
      <c r="O642" s="71"/>
      <c r="P642" s="195">
        <f>O642*H642</f>
        <v>0</v>
      </c>
      <c r="Q642" s="195">
        <v>8.4999999999999995E-4</v>
      </c>
      <c r="R642" s="195">
        <f>Q642*H642</f>
        <v>8.4999999999999989E-3</v>
      </c>
      <c r="S642" s="195">
        <v>0</v>
      </c>
      <c r="T642" s="196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7" t="s">
        <v>136</v>
      </c>
      <c r="AT642" s="197" t="s">
        <v>131</v>
      </c>
      <c r="AU642" s="197" t="s">
        <v>90</v>
      </c>
      <c r="AY642" s="17" t="s">
        <v>129</v>
      </c>
      <c r="BE642" s="198">
        <f>IF(N642="základní",J642,0)</f>
        <v>0</v>
      </c>
      <c r="BF642" s="198">
        <f>IF(N642="snížená",J642,0)</f>
        <v>0</v>
      </c>
      <c r="BG642" s="198">
        <f>IF(N642="zákl. přenesená",J642,0)</f>
        <v>0</v>
      </c>
      <c r="BH642" s="198">
        <f>IF(N642="sníž. přenesená",J642,0)</f>
        <v>0</v>
      </c>
      <c r="BI642" s="198">
        <f>IF(N642="nulová",J642,0)</f>
        <v>0</v>
      </c>
      <c r="BJ642" s="17" t="s">
        <v>88</v>
      </c>
      <c r="BK642" s="198">
        <f>ROUND(I642*H642,2)</f>
        <v>0</v>
      </c>
      <c r="BL642" s="17" t="s">
        <v>136</v>
      </c>
      <c r="BM642" s="197" t="s">
        <v>1183</v>
      </c>
    </row>
    <row r="643" spans="1:65" s="2" customFormat="1" ht="29.25">
      <c r="A643" s="34"/>
      <c r="B643" s="35"/>
      <c r="C643" s="36"/>
      <c r="D643" s="199" t="s">
        <v>138</v>
      </c>
      <c r="E643" s="36"/>
      <c r="F643" s="200" t="s">
        <v>1184</v>
      </c>
      <c r="G643" s="36"/>
      <c r="H643" s="36"/>
      <c r="I643" s="201"/>
      <c r="J643" s="36"/>
      <c r="K643" s="36"/>
      <c r="L643" s="39"/>
      <c r="M643" s="202"/>
      <c r="N643" s="203"/>
      <c r="O643" s="71"/>
      <c r="P643" s="71"/>
      <c r="Q643" s="71"/>
      <c r="R643" s="71"/>
      <c r="S643" s="71"/>
      <c r="T643" s="72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7" t="s">
        <v>138</v>
      </c>
      <c r="AU643" s="17" t="s">
        <v>90</v>
      </c>
    </row>
    <row r="644" spans="1:65" s="13" customFormat="1" ht="11.25">
      <c r="B644" s="204"/>
      <c r="C644" s="205"/>
      <c r="D644" s="199" t="s">
        <v>140</v>
      </c>
      <c r="E644" s="206" t="s">
        <v>1</v>
      </c>
      <c r="F644" s="207" t="s">
        <v>1185</v>
      </c>
      <c r="G644" s="205"/>
      <c r="H644" s="206" t="s">
        <v>1</v>
      </c>
      <c r="I644" s="208"/>
      <c r="J644" s="205"/>
      <c r="K644" s="205"/>
      <c r="L644" s="209"/>
      <c r="M644" s="210"/>
      <c r="N644" s="211"/>
      <c r="O644" s="211"/>
      <c r="P644" s="211"/>
      <c r="Q644" s="211"/>
      <c r="R644" s="211"/>
      <c r="S644" s="211"/>
      <c r="T644" s="212"/>
      <c r="AT644" s="213" t="s">
        <v>140</v>
      </c>
      <c r="AU644" s="213" t="s">
        <v>90</v>
      </c>
      <c r="AV644" s="13" t="s">
        <v>88</v>
      </c>
      <c r="AW644" s="13" t="s">
        <v>36</v>
      </c>
      <c r="AX644" s="13" t="s">
        <v>80</v>
      </c>
      <c r="AY644" s="213" t="s">
        <v>129</v>
      </c>
    </row>
    <row r="645" spans="1:65" s="13" customFormat="1" ht="11.25">
      <c r="B645" s="204"/>
      <c r="C645" s="205"/>
      <c r="D645" s="199" t="s">
        <v>140</v>
      </c>
      <c r="E645" s="206" t="s">
        <v>1</v>
      </c>
      <c r="F645" s="207" t="s">
        <v>1002</v>
      </c>
      <c r="G645" s="205"/>
      <c r="H645" s="206" t="s">
        <v>1</v>
      </c>
      <c r="I645" s="208"/>
      <c r="J645" s="205"/>
      <c r="K645" s="205"/>
      <c r="L645" s="209"/>
      <c r="M645" s="210"/>
      <c r="N645" s="211"/>
      <c r="O645" s="211"/>
      <c r="P645" s="211"/>
      <c r="Q645" s="211"/>
      <c r="R645" s="211"/>
      <c r="S645" s="211"/>
      <c r="T645" s="212"/>
      <c r="AT645" s="213" t="s">
        <v>140</v>
      </c>
      <c r="AU645" s="213" t="s">
        <v>90</v>
      </c>
      <c r="AV645" s="13" t="s">
        <v>88</v>
      </c>
      <c r="AW645" s="13" t="s">
        <v>36</v>
      </c>
      <c r="AX645" s="13" t="s">
        <v>80</v>
      </c>
      <c r="AY645" s="213" t="s">
        <v>129</v>
      </c>
    </row>
    <row r="646" spans="1:65" s="14" customFormat="1" ht="11.25">
      <c r="B646" s="214"/>
      <c r="C646" s="215"/>
      <c r="D646" s="199" t="s">
        <v>140</v>
      </c>
      <c r="E646" s="216" t="s">
        <v>1</v>
      </c>
      <c r="F646" s="217" t="s">
        <v>206</v>
      </c>
      <c r="G646" s="215"/>
      <c r="H646" s="218">
        <v>10</v>
      </c>
      <c r="I646" s="219"/>
      <c r="J646" s="215"/>
      <c r="K646" s="215"/>
      <c r="L646" s="220"/>
      <c r="M646" s="221"/>
      <c r="N646" s="222"/>
      <c r="O646" s="222"/>
      <c r="P646" s="222"/>
      <c r="Q646" s="222"/>
      <c r="R646" s="222"/>
      <c r="S646" s="222"/>
      <c r="T646" s="223"/>
      <c r="AT646" s="224" t="s">
        <v>140</v>
      </c>
      <c r="AU646" s="224" t="s">
        <v>90</v>
      </c>
      <c r="AV646" s="14" t="s">
        <v>90</v>
      </c>
      <c r="AW646" s="14" t="s">
        <v>36</v>
      </c>
      <c r="AX646" s="14" t="s">
        <v>80</v>
      </c>
      <c r="AY646" s="224" t="s">
        <v>129</v>
      </c>
    </row>
    <row r="647" spans="1:65" s="15" customFormat="1" ht="11.25">
      <c r="B647" s="225"/>
      <c r="C647" s="226"/>
      <c r="D647" s="199" t="s">
        <v>140</v>
      </c>
      <c r="E647" s="227" t="s">
        <v>1</v>
      </c>
      <c r="F647" s="228" t="s">
        <v>144</v>
      </c>
      <c r="G647" s="226"/>
      <c r="H647" s="229">
        <v>10</v>
      </c>
      <c r="I647" s="230"/>
      <c r="J647" s="226"/>
      <c r="K647" s="226"/>
      <c r="L647" s="231"/>
      <c r="M647" s="232"/>
      <c r="N647" s="233"/>
      <c r="O647" s="233"/>
      <c r="P647" s="233"/>
      <c r="Q647" s="233"/>
      <c r="R647" s="233"/>
      <c r="S647" s="233"/>
      <c r="T647" s="234"/>
      <c r="AT647" s="235" t="s">
        <v>140</v>
      </c>
      <c r="AU647" s="235" t="s">
        <v>90</v>
      </c>
      <c r="AV647" s="15" t="s">
        <v>136</v>
      </c>
      <c r="AW647" s="15" t="s">
        <v>36</v>
      </c>
      <c r="AX647" s="15" t="s">
        <v>88</v>
      </c>
      <c r="AY647" s="235" t="s">
        <v>129</v>
      </c>
    </row>
    <row r="648" spans="1:65" s="2" customFormat="1" ht="24">
      <c r="A648" s="34"/>
      <c r="B648" s="35"/>
      <c r="C648" s="186" t="s">
        <v>464</v>
      </c>
      <c r="D648" s="186" t="s">
        <v>131</v>
      </c>
      <c r="E648" s="187" t="s">
        <v>1186</v>
      </c>
      <c r="F648" s="188" t="s">
        <v>1187</v>
      </c>
      <c r="G648" s="189" t="s">
        <v>238</v>
      </c>
      <c r="H648" s="190">
        <v>18</v>
      </c>
      <c r="I648" s="191"/>
      <c r="J648" s="192">
        <f>ROUND(I648*H648,2)</f>
        <v>0</v>
      </c>
      <c r="K648" s="188" t="s">
        <v>1</v>
      </c>
      <c r="L648" s="39"/>
      <c r="M648" s="193" t="s">
        <v>1</v>
      </c>
      <c r="N648" s="194" t="s">
        <v>45</v>
      </c>
      <c r="O648" s="71"/>
      <c r="P648" s="195">
        <f>O648*H648</f>
        <v>0</v>
      </c>
      <c r="Q648" s="195">
        <v>1E-3</v>
      </c>
      <c r="R648" s="195">
        <f>Q648*H648</f>
        <v>1.8000000000000002E-2</v>
      </c>
      <c r="S648" s="195">
        <v>0</v>
      </c>
      <c r="T648" s="196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7" t="s">
        <v>136</v>
      </c>
      <c r="AT648" s="197" t="s">
        <v>131</v>
      </c>
      <c r="AU648" s="197" t="s">
        <v>90</v>
      </c>
      <c r="AY648" s="17" t="s">
        <v>129</v>
      </c>
      <c r="BE648" s="198">
        <f>IF(N648="základní",J648,0)</f>
        <v>0</v>
      </c>
      <c r="BF648" s="198">
        <f>IF(N648="snížená",J648,0)</f>
        <v>0</v>
      </c>
      <c r="BG648" s="198">
        <f>IF(N648="zákl. přenesená",J648,0)</f>
        <v>0</v>
      </c>
      <c r="BH648" s="198">
        <f>IF(N648="sníž. přenesená",J648,0)</f>
        <v>0</v>
      </c>
      <c r="BI648" s="198">
        <f>IF(N648="nulová",J648,0)</f>
        <v>0</v>
      </c>
      <c r="BJ648" s="17" t="s">
        <v>88</v>
      </c>
      <c r="BK648" s="198">
        <f>ROUND(I648*H648,2)</f>
        <v>0</v>
      </c>
      <c r="BL648" s="17" t="s">
        <v>136</v>
      </c>
      <c r="BM648" s="197" t="s">
        <v>1188</v>
      </c>
    </row>
    <row r="649" spans="1:65" s="2" customFormat="1" ht="29.25">
      <c r="A649" s="34"/>
      <c r="B649" s="35"/>
      <c r="C649" s="36"/>
      <c r="D649" s="199" t="s">
        <v>138</v>
      </c>
      <c r="E649" s="36"/>
      <c r="F649" s="200" t="s">
        <v>1189</v>
      </c>
      <c r="G649" s="36"/>
      <c r="H649" s="36"/>
      <c r="I649" s="201"/>
      <c r="J649" s="36"/>
      <c r="K649" s="36"/>
      <c r="L649" s="39"/>
      <c r="M649" s="202"/>
      <c r="N649" s="203"/>
      <c r="O649" s="71"/>
      <c r="P649" s="71"/>
      <c r="Q649" s="71"/>
      <c r="R649" s="71"/>
      <c r="S649" s="71"/>
      <c r="T649" s="72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7" t="s">
        <v>138</v>
      </c>
      <c r="AU649" s="17" t="s">
        <v>90</v>
      </c>
    </row>
    <row r="650" spans="1:65" s="13" customFormat="1" ht="11.25">
      <c r="B650" s="204"/>
      <c r="C650" s="205"/>
      <c r="D650" s="199" t="s">
        <v>140</v>
      </c>
      <c r="E650" s="206" t="s">
        <v>1</v>
      </c>
      <c r="F650" s="207" t="s">
        <v>1190</v>
      </c>
      <c r="G650" s="205"/>
      <c r="H650" s="206" t="s">
        <v>1</v>
      </c>
      <c r="I650" s="208"/>
      <c r="J650" s="205"/>
      <c r="K650" s="205"/>
      <c r="L650" s="209"/>
      <c r="M650" s="210"/>
      <c r="N650" s="211"/>
      <c r="O650" s="211"/>
      <c r="P650" s="211"/>
      <c r="Q650" s="211"/>
      <c r="R650" s="211"/>
      <c r="S650" s="211"/>
      <c r="T650" s="212"/>
      <c r="AT650" s="213" t="s">
        <v>140</v>
      </c>
      <c r="AU650" s="213" t="s">
        <v>90</v>
      </c>
      <c r="AV650" s="13" t="s">
        <v>88</v>
      </c>
      <c r="AW650" s="13" t="s">
        <v>36</v>
      </c>
      <c r="AX650" s="13" t="s">
        <v>80</v>
      </c>
      <c r="AY650" s="213" t="s">
        <v>129</v>
      </c>
    </row>
    <row r="651" spans="1:65" s="13" customFormat="1" ht="11.25">
      <c r="B651" s="204"/>
      <c r="C651" s="205"/>
      <c r="D651" s="199" t="s">
        <v>140</v>
      </c>
      <c r="E651" s="206" t="s">
        <v>1</v>
      </c>
      <c r="F651" s="207" t="s">
        <v>978</v>
      </c>
      <c r="G651" s="205"/>
      <c r="H651" s="206" t="s">
        <v>1</v>
      </c>
      <c r="I651" s="208"/>
      <c r="J651" s="205"/>
      <c r="K651" s="205"/>
      <c r="L651" s="209"/>
      <c r="M651" s="210"/>
      <c r="N651" s="211"/>
      <c r="O651" s="211"/>
      <c r="P651" s="211"/>
      <c r="Q651" s="211"/>
      <c r="R651" s="211"/>
      <c r="S651" s="211"/>
      <c r="T651" s="212"/>
      <c r="AT651" s="213" t="s">
        <v>140</v>
      </c>
      <c r="AU651" s="213" t="s">
        <v>90</v>
      </c>
      <c r="AV651" s="13" t="s">
        <v>88</v>
      </c>
      <c r="AW651" s="13" t="s">
        <v>36</v>
      </c>
      <c r="AX651" s="13" t="s">
        <v>80</v>
      </c>
      <c r="AY651" s="213" t="s">
        <v>129</v>
      </c>
    </row>
    <row r="652" spans="1:65" s="14" customFormat="1" ht="11.25">
      <c r="B652" s="214"/>
      <c r="C652" s="215"/>
      <c r="D652" s="199" t="s">
        <v>140</v>
      </c>
      <c r="E652" s="216" t="s">
        <v>1</v>
      </c>
      <c r="F652" s="217" t="s">
        <v>256</v>
      </c>
      <c r="G652" s="215"/>
      <c r="H652" s="218">
        <v>18</v>
      </c>
      <c r="I652" s="219"/>
      <c r="J652" s="215"/>
      <c r="K652" s="215"/>
      <c r="L652" s="220"/>
      <c r="M652" s="221"/>
      <c r="N652" s="222"/>
      <c r="O652" s="222"/>
      <c r="P652" s="222"/>
      <c r="Q652" s="222"/>
      <c r="R652" s="222"/>
      <c r="S652" s="222"/>
      <c r="T652" s="223"/>
      <c r="AT652" s="224" t="s">
        <v>140</v>
      </c>
      <c r="AU652" s="224" t="s">
        <v>90</v>
      </c>
      <c r="AV652" s="14" t="s">
        <v>90</v>
      </c>
      <c r="AW652" s="14" t="s">
        <v>36</v>
      </c>
      <c r="AX652" s="14" t="s">
        <v>80</v>
      </c>
      <c r="AY652" s="224" t="s">
        <v>129</v>
      </c>
    </row>
    <row r="653" spans="1:65" s="15" customFormat="1" ht="11.25">
      <c r="B653" s="225"/>
      <c r="C653" s="226"/>
      <c r="D653" s="199" t="s">
        <v>140</v>
      </c>
      <c r="E653" s="227" t="s">
        <v>1</v>
      </c>
      <c r="F653" s="228" t="s">
        <v>144</v>
      </c>
      <c r="G653" s="226"/>
      <c r="H653" s="229">
        <v>18</v>
      </c>
      <c r="I653" s="230"/>
      <c r="J653" s="226"/>
      <c r="K653" s="226"/>
      <c r="L653" s="231"/>
      <c r="M653" s="232"/>
      <c r="N653" s="233"/>
      <c r="O653" s="233"/>
      <c r="P653" s="233"/>
      <c r="Q653" s="233"/>
      <c r="R653" s="233"/>
      <c r="S653" s="233"/>
      <c r="T653" s="234"/>
      <c r="AT653" s="235" t="s">
        <v>140</v>
      </c>
      <c r="AU653" s="235" t="s">
        <v>90</v>
      </c>
      <c r="AV653" s="15" t="s">
        <v>136</v>
      </c>
      <c r="AW653" s="15" t="s">
        <v>36</v>
      </c>
      <c r="AX653" s="15" t="s">
        <v>88</v>
      </c>
      <c r="AY653" s="235" t="s">
        <v>129</v>
      </c>
    </row>
    <row r="654" spans="1:65" s="2" customFormat="1" ht="24">
      <c r="A654" s="34"/>
      <c r="B654" s="35"/>
      <c r="C654" s="186" t="s">
        <v>468</v>
      </c>
      <c r="D654" s="186" t="s">
        <v>131</v>
      </c>
      <c r="E654" s="187" t="s">
        <v>1191</v>
      </c>
      <c r="F654" s="188" t="s">
        <v>1192</v>
      </c>
      <c r="G654" s="189" t="s">
        <v>238</v>
      </c>
      <c r="H654" s="190">
        <v>1</v>
      </c>
      <c r="I654" s="191"/>
      <c r="J654" s="192">
        <f>ROUND(I654*H654,2)</f>
        <v>0</v>
      </c>
      <c r="K654" s="188" t="s">
        <v>1</v>
      </c>
      <c r="L654" s="39"/>
      <c r="M654" s="193" t="s">
        <v>1</v>
      </c>
      <c r="N654" s="194" t="s">
        <v>45</v>
      </c>
      <c r="O654" s="71"/>
      <c r="P654" s="195">
        <f>O654*H654</f>
        <v>0</v>
      </c>
      <c r="Q654" s="195">
        <v>1.6999999999999999E-3</v>
      </c>
      <c r="R654" s="195">
        <f>Q654*H654</f>
        <v>1.6999999999999999E-3</v>
      </c>
      <c r="S654" s="195">
        <v>0</v>
      </c>
      <c r="T654" s="196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7" t="s">
        <v>136</v>
      </c>
      <c r="AT654" s="197" t="s">
        <v>131</v>
      </c>
      <c r="AU654" s="197" t="s">
        <v>90</v>
      </c>
      <c r="AY654" s="17" t="s">
        <v>129</v>
      </c>
      <c r="BE654" s="198">
        <f>IF(N654="základní",J654,0)</f>
        <v>0</v>
      </c>
      <c r="BF654" s="198">
        <f>IF(N654="snížená",J654,0)</f>
        <v>0</v>
      </c>
      <c r="BG654" s="198">
        <f>IF(N654="zákl. přenesená",J654,0)</f>
        <v>0</v>
      </c>
      <c r="BH654" s="198">
        <f>IF(N654="sníž. přenesená",J654,0)</f>
        <v>0</v>
      </c>
      <c r="BI654" s="198">
        <f>IF(N654="nulová",J654,0)</f>
        <v>0</v>
      </c>
      <c r="BJ654" s="17" t="s">
        <v>88</v>
      </c>
      <c r="BK654" s="198">
        <f>ROUND(I654*H654,2)</f>
        <v>0</v>
      </c>
      <c r="BL654" s="17" t="s">
        <v>136</v>
      </c>
      <c r="BM654" s="197" t="s">
        <v>1193</v>
      </c>
    </row>
    <row r="655" spans="1:65" s="2" customFormat="1" ht="39">
      <c r="A655" s="34"/>
      <c r="B655" s="35"/>
      <c r="C655" s="36"/>
      <c r="D655" s="199" t="s">
        <v>138</v>
      </c>
      <c r="E655" s="36"/>
      <c r="F655" s="200" t="s">
        <v>1194</v>
      </c>
      <c r="G655" s="36"/>
      <c r="H655" s="36"/>
      <c r="I655" s="201"/>
      <c r="J655" s="36"/>
      <c r="K655" s="36"/>
      <c r="L655" s="39"/>
      <c r="M655" s="202"/>
      <c r="N655" s="203"/>
      <c r="O655" s="71"/>
      <c r="P655" s="71"/>
      <c r="Q655" s="71"/>
      <c r="R655" s="71"/>
      <c r="S655" s="71"/>
      <c r="T655" s="72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138</v>
      </c>
      <c r="AU655" s="17" t="s">
        <v>90</v>
      </c>
    </row>
    <row r="656" spans="1:65" s="13" customFormat="1" ht="11.25">
      <c r="B656" s="204"/>
      <c r="C656" s="205"/>
      <c r="D656" s="199" t="s">
        <v>140</v>
      </c>
      <c r="E656" s="206" t="s">
        <v>1</v>
      </c>
      <c r="F656" s="207" t="s">
        <v>1185</v>
      </c>
      <c r="G656" s="205"/>
      <c r="H656" s="206" t="s">
        <v>1</v>
      </c>
      <c r="I656" s="208"/>
      <c r="J656" s="205"/>
      <c r="K656" s="205"/>
      <c r="L656" s="209"/>
      <c r="M656" s="210"/>
      <c r="N656" s="211"/>
      <c r="O656" s="211"/>
      <c r="P656" s="211"/>
      <c r="Q656" s="211"/>
      <c r="R656" s="211"/>
      <c r="S656" s="211"/>
      <c r="T656" s="212"/>
      <c r="AT656" s="213" t="s">
        <v>140</v>
      </c>
      <c r="AU656" s="213" t="s">
        <v>90</v>
      </c>
      <c r="AV656" s="13" t="s">
        <v>88</v>
      </c>
      <c r="AW656" s="13" t="s">
        <v>36</v>
      </c>
      <c r="AX656" s="13" t="s">
        <v>80</v>
      </c>
      <c r="AY656" s="213" t="s">
        <v>129</v>
      </c>
    </row>
    <row r="657" spans="1:65" s="13" customFormat="1" ht="11.25">
      <c r="B657" s="204"/>
      <c r="C657" s="205"/>
      <c r="D657" s="199" t="s">
        <v>140</v>
      </c>
      <c r="E657" s="206" t="s">
        <v>1</v>
      </c>
      <c r="F657" s="207" t="s">
        <v>1195</v>
      </c>
      <c r="G657" s="205"/>
      <c r="H657" s="206" t="s">
        <v>1</v>
      </c>
      <c r="I657" s="208"/>
      <c r="J657" s="205"/>
      <c r="K657" s="205"/>
      <c r="L657" s="209"/>
      <c r="M657" s="210"/>
      <c r="N657" s="211"/>
      <c r="O657" s="211"/>
      <c r="P657" s="211"/>
      <c r="Q657" s="211"/>
      <c r="R657" s="211"/>
      <c r="S657" s="211"/>
      <c r="T657" s="212"/>
      <c r="AT657" s="213" t="s">
        <v>140</v>
      </c>
      <c r="AU657" s="213" t="s">
        <v>90</v>
      </c>
      <c r="AV657" s="13" t="s">
        <v>88</v>
      </c>
      <c r="AW657" s="13" t="s">
        <v>36</v>
      </c>
      <c r="AX657" s="13" t="s">
        <v>80</v>
      </c>
      <c r="AY657" s="213" t="s">
        <v>129</v>
      </c>
    </row>
    <row r="658" spans="1:65" s="14" customFormat="1" ht="11.25">
      <c r="B658" s="214"/>
      <c r="C658" s="215"/>
      <c r="D658" s="199" t="s">
        <v>140</v>
      </c>
      <c r="E658" s="216" t="s">
        <v>1</v>
      </c>
      <c r="F658" s="217" t="s">
        <v>88</v>
      </c>
      <c r="G658" s="215"/>
      <c r="H658" s="218">
        <v>1</v>
      </c>
      <c r="I658" s="219"/>
      <c r="J658" s="215"/>
      <c r="K658" s="215"/>
      <c r="L658" s="220"/>
      <c r="M658" s="221"/>
      <c r="N658" s="222"/>
      <c r="O658" s="222"/>
      <c r="P658" s="222"/>
      <c r="Q658" s="222"/>
      <c r="R658" s="222"/>
      <c r="S658" s="222"/>
      <c r="T658" s="223"/>
      <c r="AT658" s="224" t="s">
        <v>140</v>
      </c>
      <c r="AU658" s="224" t="s">
        <v>90</v>
      </c>
      <c r="AV658" s="14" t="s">
        <v>90</v>
      </c>
      <c r="AW658" s="14" t="s">
        <v>36</v>
      </c>
      <c r="AX658" s="14" t="s">
        <v>80</v>
      </c>
      <c r="AY658" s="224" t="s">
        <v>129</v>
      </c>
    </row>
    <row r="659" spans="1:65" s="15" customFormat="1" ht="11.25">
      <c r="B659" s="225"/>
      <c r="C659" s="226"/>
      <c r="D659" s="199" t="s">
        <v>140</v>
      </c>
      <c r="E659" s="227" t="s">
        <v>1</v>
      </c>
      <c r="F659" s="228" t="s">
        <v>144</v>
      </c>
      <c r="G659" s="226"/>
      <c r="H659" s="229">
        <v>1</v>
      </c>
      <c r="I659" s="230"/>
      <c r="J659" s="226"/>
      <c r="K659" s="226"/>
      <c r="L659" s="231"/>
      <c r="M659" s="232"/>
      <c r="N659" s="233"/>
      <c r="O659" s="233"/>
      <c r="P659" s="233"/>
      <c r="Q659" s="233"/>
      <c r="R659" s="233"/>
      <c r="S659" s="233"/>
      <c r="T659" s="234"/>
      <c r="AT659" s="235" t="s">
        <v>140</v>
      </c>
      <c r="AU659" s="235" t="s">
        <v>90</v>
      </c>
      <c r="AV659" s="15" t="s">
        <v>136</v>
      </c>
      <c r="AW659" s="15" t="s">
        <v>36</v>
      </c>
      <c r="AX659" s="15" t="s">
        <v>88</v>
      </c>
      <c r="AY659" s="235" t="s">
        <v>129</v>
      </c>
    </row>
    <row r="660" spans="1:65" s="2" customFormat="1" ht="33" customHeight="1">
      <c r="A660" s="34"/>
      <c r="B660" s="35"/>
      <c r="C660" s="186" t="s">
        <v>475</v>
      </c>
      <c r="D660" s="186" t="s">
        <v>131</v>
      </c>
      <c r="E660" s="187" t="s">
        <v>1196</v>
      </c>
      <c r="F660" s="188" t="s">
        <v>1197</v>
      </c>
      <c r="G660" s="189" t="s">
        <v>195</v>
      </c>
      <c r="H660" s="190">
        <v>5</v>
      </c>
      <c r="I660" s="191"/>
      <c r="J660" s="192">
        <f>ROUND(I660*H660,2)</f>
        <v>0</v>
      </c>
      <c r="K660" s="188" t="s">
        <v>135</v>
      </c>
      <c r="L660" s="39"/>
      <c r="M660" s="193" t="s">
        <v>1</v>
      </c>
      <c r="N660" s="194" t="s">
        <v>45</v>
      </c>
      <c r="O660" s="71"/>
      <c r="P660" s="195">
        <f>O660*H660</f>
        <v>0</v>
      </c>
      <c r="Q660" s="195">
        <v>1.1E-4</v>
      </c>
      <c r="R660" s="195">
        <f>Q660*H660</f>
        <v>5.5000000000000003E-4</v>
      </c>
      <c r="S660" s="195">
        <v>0</v>
      </c>
      <c r="T660" s="196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7" t="s">
        <v>136</v>
      </c>
      <c r="AT660" s="197" t="s">
        <v>131</v>
      </c>
      <c r="AU660" s="197" t="s">
        <v>90</v>
      </c>
      <c r="AY660" s="17" t="s">
        <v>129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7" t="s">
        <v>88</v>
      </c>
      <c r="BK660" s="198">
        <f>ROUND(I660*H660,2)</f>
        <v>0</v>
      </c>
      <c r="BL660" s="17" t="s">
        <v>136</v>
      </c>
      <c r="BM660" s="197" t="s">
        <v>1198</v>
      </c>
    </row>
    <row r="661" spans="1:65" s="2" customFormat="1" ht="19.5">
      <c r="A661" s="34"/>
      <c r="B661" s="35"/>
      <c r="C661" s="36"/>
      <c r="D661" s="199" t="s">
        <v>138</v>
      </c>
      <c r="E661" s="36"/>
      <c r="F661" s="200" t="s">
        <v>1197</v>
      </c>
      <c r="G661" s="36"/>
      <c r="H661" s="36"/>
      <c r="I661" s="201"/>
      <c r="J661" s="36"/>
      <c r="K661" s="36"/>
      <c r="L661" s="39"/>
      <c r="M661" s="202"/>
      <c r="N661" s="203"/>
      <c r="O661" s="71"/>
      <c r="P661" s="71"/>
      <c r="Q661" s="71"/>
      <c r="R661" s="71"/>
      <c r="S661" s="71"/>
      <c r="T661" s="72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138</v>
      </c>
      <c r="AU661" s="17" t="s">
        <v>90</v>
      </c>
    </row>
    <row r="662" spans="1:65" s="13" customFormat="1" ht="11.25">
      <c r="B662" s="204"/>
      <c r="C662" s="205"/>
      <c r="D662" s="199" t="s">
        <v>140</v>
      </c>
      <c r="E662" s="206" t="s">
        <v>1</v>
      </c>
      <c r="F662" s="207" t="s">
        <v>1148</v>
      </c>
      <c r="G662" s="205"/>
      <c r="H662" s="206" t="s">
        <v>1</v>
      </c>
      <c r="I662" s="208"/>
      <c r="J662" s="205"/>
      <c r="K662" s="205"/>
      <c r="L662" s="209"/>
      <c r="M662" s="210"/>
      <c r="N662" s="211"/>
      <c r="O662" s="211"/>
      <c r="P662" s="211"/>
      <c r="Q662" s="211"/>
      <c r="R662" s="211"/>
      <c r="S662" s="211"/>
      <c r="T662" s="212"/>
      <c r="AT662" s="213" t="s">
        <v>140</v>
      </c>
      <c r="AU662" s="213" t="s">
        <v>90</v>
      </c>
      <c r="AV662" s="13" t="s">
        <v>88</v>
      </c>
      <c r="AW662" s="13" t="s">
        <v>36</v>
      </c>
      <c r="AX662" s="13" t="s">
        <v>80</v>
      </c>
      <c r="AY662" s="213" t="s">
        <v>129</v>
      </c>
    </row>
    <row r="663" spans="1:65" s="13" customFormat="1" ht="11.25">
      <c r="B663" s="204"/>
      <c r="C663" s="205"/>
      <c r="D663" s="199" t="s">
        <v>140</v>
      </c>
      <c r="E663" s="206" t="s">
        <v>1</v>
      </c>
      <c r="F663" s="207" t="s">
        <v>999</v>
      </c>
      <c r="G663" s="205"/>
      <c r="H663" s="206" t="s">
        <v>1</v>
      </c>
      <c r="I663" s="208"/>
      <c r="J663" s="205"/>
      <c r="K663" s="205"/>
      <c r="L663" s="209"/>
      <c r="M663" s="210"/>
      <c r="N663" s="211"/>
      <c r="O663" s="211"/>
      <c r="P663" s="211"/>
      <c r="Q663" s="211"/>
      <c r="R663" s="211"/>
      <c r="S663" s="211"/>
      <c r="T663" s="212"/>
      <c r="AT663" s="213" t="s">
        <v>140</v>
      </c>
      <c r="AU663" s="213" t="s">
        <v>90</v>
      </c>
      <c r="AV663" s="13" t="s">
        <v>88</v>
      </c>
      <c r="AW663" s="13" t="s">
        <v>36</v>
      </c>
      <c r="AX663" s="13" t="s">
        <v>80</v>
      </c>
      <c r="AY663" s="213" t="s">
        <v>129</v>
      </c>
    </row>
    <row r="664" spans="1:65" s="14" customFormat="1" ht="11.25">
      <c r="B664" s="214"/>
      <c r="C664" s="215"/>
      <c r="D664" s="199" t="s">
        <v>140</v>
      </c>
      <c r="E664" s="216" t="s">
        <v>1</v>
      </c>
      <c r="F664" s="217" t="s">
        <v>170</v>
      </c>
      <c r="G664" s="215"/>
      <c r="H664" s="218">
        <v>5</v>
      </c>
      <c r="I664" s="219"/>
      <c r="J664" s="215"/>
      <c r="K664" s="215"/>
      <c r="L664" s="220"/>
      <c r="M664" s="221"/>
      <c r="N664" s="222"/>
      <c r="O664" s="222"/>
      <c r="P664" s="222"/>
      <c r="Q664" s="222"/>
      <c r="R664" s="222"/>
      <c r="S664" s="222"/>
      <c r="T664" s="223"/>
      <c r="AT664" s="224" t="s">
        <v>140</v>
      </c>
      <c r="AU664" s="224" t="s">
        <v>90</v>
      </c>
      <c r="AV664" s="14" t="s">
        <v>90</v>
      </c>
      <c r="AW664" s="14" t="s">
        <v>36</v>
      </c>
      <c r="AX664" s="14" t="s">
        <v>80</v>
      </c>
      <c r="AY664" s="224" t="s">
        <v>129</v>
      </c>
    </row>
    <row r="665" spans="1:65" s="15" customFormat="1" ht="11.25">
      <c r="B665" s="225"/>
      <c r="C665" s="226"/>
      <c r="D665" s="199" t="s">
        <v>140</v>
      </c>
      <c r="E665" s="227" t="s">
        <v>1</v>
      </c>
      <c r="F665" s="228" t="s">
        <v>144</v>
      </c>
      <c r="G665" s="226"/>
      <c r="H665" s="229">
        <v>5</v>
      </c>
      <c r="I665" s="230"/>
      <c r="J665" s="226"/>
      <c r="K665" s="226"/>
      <c r="L665" s="231"/>
      <c r="M665" s="232"/>
      <c r="N665" s="233"/>
      <c r="O665" s="233"/>
      <c r="P665" s="233"/>
      <c r="Q665" s="233"/>
      <c r="R665" s="233"/>
      <c r="S665" s="233"/>
      <c r="T665" s="234"/>
      <c r="AT665" s="235" t="s">
        <v>140</v>
      </c>
      <c r="AU665" s="235" t="s">
        <v>90</v>
      </c>
      <c r="AV665" s="15" t="s">
        <v>136</v>
      </c>
      <c r="AW665" s="15" t="s">
        <v>36</v>
      </c>
      <c r="AX665" s="15" t="s">
        <v>88</v>
      </c>
      <c r="AY665" s="235" t="s">
        <v>129</v>
      </c>
    </row>
    <row r="666" spans="1:65" s="2" customFormat="1" ht="24">
      <c r="A666" s="34"/>
      <c r="B666" s="35"/>
      <c r="C666" s="236" t="s">
        <v>479</v>
      </c>
      <c r="D666" s="236" t="s">
        <v>332</v>
      </c>
      <c r="E666" s="237" t="s">
        <v>1199</v>
      </c>
      <c r="F666" s="238" t="s">
        <v>1200</v>
      </c>
      <c r="G666" s="239" t="s">
        <v>195</v>
      </c>
      <c r="H666" s="240">
        <v>5</v>
      </c>
      <c r="I666" s="241"/>
      <c r="J666" s="242">
        <f>ROUND(I666*H666,2)</f>
        <v>0</v>
      </c>
      <c r="K666" s="238" t="s">
        <v>135</v>
      </c>
      <c r="L666" s="243"/>
      <c r="M666" s="244" t="s">
        <v>1</v>
      </c>
      <c r="N666" s="245" t="s">
        <v>45</v>
      </c>
      <c r="O666" s="71"/>
      <c r="P666" s="195">
        <f>O666*H666</f>
        <v>0</v>
      </c>
      <c r="Q666" s="195">
        <v>0.13600000000000001</v>
      </c>
      <c r="R666" s="195">
        <f>Q666*H666</f>
        <v>0.68</v>
      </c>
      <c r="S666" s="195">
        <v>0</v>
      </c>
      <c r="T666" s="196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7" t="s">
        <v>192</v>
      </c>
      <c r="AT666" s="197" t="s">
        <v>332</v>
      </c>
      <c r="AU666" s="197" t="s">
        <v>90</v>
      </c>
      <c r="AY666" s="17" t="s">
        <v>129</v>
      </c>
      <c r="BE666" s="198">
        <f>IF(N666="základní",J666,0)</f>
        <v>0</v>
      </c>
      <c r="BF666" s="198">
        <f>IF(N666="snížená",J666,0)</f>
        <v>0</v>
      </c>
      <c r="BG666" s="198">
        <f>IF(N666="zákl. přenesená",J666,0)</f>
        <v>0</v>
      </c>
      <c r="BH666" s="198">
        <f>IF(N666="sníž. přenesená",J666,0)</f>
        <v>0</v>
      </c>
      <c r="BI666" s="198">
        <f>IF(N666="nulová",J666,0)</f>
        <v>0</v>
      </c>
      <c r="BJ666" s="17" t="s">
        <v>88</v>
      </c>
      <c r="BK666" s="198">
        <f>ROUND(I666*H666,2)</f>
        <v>0</v>
      </c>
      <c r="BL666" s="17" t="s">
        <v>136</v>
      </c>
      <c r="BM666" s="197" t="s">
        <v>1201</v>
      </c>
    </row>
    <row r="667" spans="1:65" s="2" customFormat="1" ht="11.25">
      <c r="A667" s="34"/>
      <c r="B667" s="35"/>
      <c r="C667" s="36"/>
      <c r="D667" s="199" t="s">
        <v>138</v>
      </c>
      <c r="E667" s="36"/>
      <c r="F667" s="200" t="s">
        <v>1200</v>
      </c>
      <c r="G667" s="36"/>
      <c r="H667" s="36"/>
      <c r="I667" s="201"/>
      <c r="J667" s="36"/>
      <c r="K667" s="36"/>
      <c r="L667" s="39"/>
      <c r="M667" s="202"/>
      <c r="N667" s="203"/>
      <c r="O667" s="71"/>
      <c r="P667" s="71"/>
      <c r="Q667" s="71"/>
      <c r="R667" s="71"/>
      <c r="S667" s="71"/>
      <c r="T667" s="72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7" t="s">
        <v>138</v>
      </c>
      <c r="AU667" s="17" t="s">
        <v>90</v>
      </c>
    </row>
    <row r="668" spans="1:65" s="13" customFormat="1" ht="11.25">
      <c r="B668" s="204"/>
      <c r="C668" s="205"/>
      <c r="D668" s="199" t="s">
        <v>140</v>
      </c>
      <c r="E668" s="206" t="s">
        <v>1</v>
      </c>
      <c r="F668" s="207" t="s">
        <v>1148</v>
      </c>
      <c r="G668" s="205"/>
      <c r="H668" s="206" t="s">
        <v>1</v>
      </c>
      <c r="I668" s="208"/>
      <c r="J668" s="205"/>
      <c r="K668" s="205"/>
      <c r="L668" s="209"/>
      <c r="M668" s="210"/>
      <c r="N668" s="211"/>
      <c r="O668" s="211"/>
      <c r="P668" s="211"/>
      <c r="Q668" s="211"/>
      <c r="R668" s="211"/>
      <c r="S668" s="211"/>
      <c r="T668" s="212"/>
      <c r="AT668" s="213" t="s">
        <v>140</v>
      </c>
      <c r="AU668" s="213" t="s">
        <v>90</v>
      </c>
      <c r="AV668" s="13" t="s">
        <v>88</v>
      </c>
      <c r="AW668" s="13" t="s">
        <v>36</v>
      </c>
      <c r="AX668" s="13" t="s">
        <v>80</v>
      </c>
      <c r="AY668" s="213" t="s">
        <v>129</v>
      </c>
    </row>
    <row r="669" spans="1:65" s="13" customFormat="1" ht="11.25">
      <c r="B669" s="204"/>
      <c r="C669" s="205"/>
      <c r="D669" s="199" t="s">
        <v>140</v>
      </c>
      <c r="E669" s="206" t="s">
        <v>1</v>
      </c>
      <c r="F669" s="207" t="s">
        <v>999</v>
      </c>
      <c r="G669" s="205"/>
      <c r="H669" s="206" t="s">
        <v>1</v>
      </c>
      <c r="I669" s="208"/>
      <c r="J669" s="205"/>
      <c r="K669" s="205"/>
      <c r="L669" s="209"/>
      <c r="M669" s="210"/>
      <c r="N669" s="211"/>
      <c r="O669" s="211"/>
      <c r="P669" s="211"/>
      <c r="Q669" s="211"/>
      <c r="R669" s="211"/>
      <c r="S669" s="211"/>
      <c r="T669" s="212"/>
      <c r="AT669" s="213" t="s">
        <v>140</v>
      </c>
      <c r="AU669" s="213" t="s">
        <v>90</v>
      </c>
      <c r="AV669" s="13" t="s">
        <v>88</v>
      </c>
      <c r="AW669" s="13" t="s">
        <v>36</v>
      </c>
      <c r="AX669" s="13" t="s">
        <v>80</v>
      </c>
      <c r="AY669" s="213" t="s">
        <v>129</v>
      </c>
    </row>
    <row r="670" spans="1:65" s="14" customFormat="1" ht="11.25">
      <c r="B670" s="214"/>
      <c r="C670" s="215"/>
      <c r="D670" s="199" t="s">
        <v>140</v>
      </c>
      <c r="E670" s="216" t="s">
        <v>1</v>
      </c>
      <c r="F670" s="217" t="s">
        <v>170</v>
      </c>
      <c r="G670" s="215"/>
      <c r="H670" s="218">
        <v>5</v>
      </c>
      <c r="I670" s="219"/>
      <c r="J670" s="215"/>
      <c r="K670" s="215"/>
      <c r="L670" s="220"/>
      <c r="M670" s="221"/>
      <c r="N670" s="222"/>
      <c r="O670" s="222"/>
      <c r="P670" s="222"/>
      <c r="Q670" s="222"/>
      <c r="R670" s="222"/>
      <c r="S670" s="222"/>
      <c r="T670" s="223"/>
      <c r="AT670" s="224" t="s">
        <v>140</v>
      </c>
      <c r="AU670" s="224" t="s">
        <v>90</v>
      </c>
      <c r="AV670" s="14" t="s">
        <v>90</v>
      </c>
      <c r="AW670" s="14" t="s">
        <v>36</v>
      </c>
      <c r="AX670" s="14" t="s">
        <v>80</v>
      </c>
      <c r="AY670" s="224" t="s">
        <v>129</v>
      </c>
    </row>
    <row r="671" spans="1:65" s="15" customFormat="1" ht="11.25">
      <c r="B671" s="225"/>
      <c r="C671" s="226"/>
      <c r="D671" s="199" t="s">
        <v>140</v>
      </c>
      <c r="E671" s="227" t="s">
        <v>1</v>
      </c>
      <c r="F671" s="228" t="s">
        <v>144</v>
      </c>
      <c r="G671" s="226"/>
      <c r="H671" s="229">
        <v>5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AT671" s="235" t="s">
        <v>140</v>
      </c>
      <c r="AU671" s="235" t="s">
        <v>90</v>
      </c>
      <c r="AV671" s="15" t="s">
        <v>136</v>
      </c>
      <c r="AW671" s="15" t="s">
        <v>36</v>
      </c>
      <c r="AX671" s="15" t="s">
        <v>88</v>
      </c>
      <c r="AY671" s="235" t="s">
        <v>129</v>
      </c>
    </row>
    <row r="672" spans="1:65" s="2" customFormat="1" ht="24">
      <c r="A672" s="34"/>
      <c r="B672" s="35"/>
      <c r="C672" s="186" t="s">
        <v>484</v>
      </c>
      <c r="D672" s="186" t="s">
        <v>131</v>
      </c>
      <c r="E672" s="187" t="s">
        <v>1202</v>
      </c>
      <c r="F672" s="188" t="s">
        <v>1203</v>
      </c>
      <c r="G672" s="189" t="s">
        <v>238</v>
      </c>
      <c r="H672" s="190">
        <v>2</v>
      </c>
      <c r="I672" s="191"/>
      <c r="J672" s="192">
        <f>ROUND(I672*H672,2)</f>
        <v>0</v>
      </c>
      <c r="K672" s="188" t="s">
        <v>135</v>
      </c>
      <c r="L672" s="39"/>
      <c r="M672" s="193" t="s">
        <v>1</v>
      </c>
      <c r="N672" s="194" t="s">
        <v>45</v>
      </c>
      <c r="O672" s="71"/>
      <c r="P672" s="195">
        <f>O672*H672</f>
        <v>0</v>
      </c>
      <c r="Q672" s="195">
        <v>1E-4</v>
      </c>
      <c r="R672" s="195">
        <f>Q672*H672</f>
        <v>2.0000000000000001E-4</v>
      </c>
      <c r="S672" s="195">
        <v>0</v>
      </c>
      <c r="T672" s="196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97" t="s">
        <v>136</v>
      </c>
      <c r="AT672" s="197" t="s">
        <v>131</v>
      </c>
      <c r="AU672" s="197" t="s">
        <v>90</v>
      </c>
      <c r="AY672" s="17" t="s">
        <v>129</v>
      </c>
      <c r="BE672" s="198">
        <f>IF(N672="základní",J672,0)</f>
        <v>0</v>
      </c>
      <c r="BF672" s="198">
        <f>IF(N672="snížená",J672,0)</f>
        <v>0</v>
      </c>
      <c r="BG672" s="198">
        <f>IF(N672="zákl. přenesená",J672,0)</f>
        <v>0</v>
      </c>
      <c r="BH672" s="198">
        <f>IF(N672="sníž. přenesená",J672,0)</f>
        <v>0</v>
      </c>
      <c r="BI672" s="198">
        <f>IF(N672="nulová",J672,0)</f>
        <v>0</v>
      </c>
      <c r="BJ672" s="17" t="s">
        <v>88</v>
      </c>
      <c r="BK672" s="198">
        <f>ROUND(I672*H672,2)</f>
        <v>0</v>
      </c>
      <c r="BL672" s="17" t="s">
        <v>136</v>
      </c>
      <c r="BM672" s="197" t="s">
        <v>1204</v>
      </c>
    </row>
    <row r="673" spans="1:65" s="2" customFormat="1" ht="19.5">
      <c r="A673" s="34"/>
      <c r="B673" s="35"/>
      <c r="C673" s="36"/>
      <c r="D673" s="199" t="s">
        <v>138</v>
      </c>
      <c r="E673" s="36"/>
      <c r="F673" s="200" t="s">
        <v>1203</v>
      </c>
      <c r="G673" s="36"/>
      <c r="H673" s="36"/>
      <c r="I673" s="201"/>
      <c r="J673" s="36"/>
      <c r="K673" s="36"/>
      <c r="L673" s="39"/>
      <c r="M673" s="202"/>
      <c r="N673" s="203"/>
      <c r="O673" s="71"/>
      <c r="P673" s="71"/>
      <c r="Q673" s="71"/>
      <c r="R673" s="71"/>
      <c r="S673" s="71"/>
      <c r="T673" s="72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7" t="s">
        <v>138</v>
      </c>
      <c r="AU673" s="17" t="s">
        <v>90</v>
      </c>
    </row>
    <row r="674" spans="1:65" s="13" customFormat="1" ht="11.25">
      <c r="B674" s="204"/>
      <c r="C674" s="205"/>
      <c r="D674" s="199" t="s">
        <v>140</v>
      </c>
      <c r="E674" s="206" t="s">
        <v>1</v>
      </c>
      <c r="F674" s="207" t="s">
        <v>1205</v>
      </c>
      <c r="G674" s="205"/>
      <c r="H674" s="206" t="s">
        <v>1</v>
      </c>
      <c r="I674" s="208"/>
      <c r="J674" s="205"/>
      <c r="K674" s="205"/>
      <c r="L674" s="209"/>
      <c r="M674" s="210"/>
      <c r="N674" s="211"/>
      <c r="O674" s="211"/>
      <c r="P674" s="211"/>
      <c r="Q674" s="211"/>
      <c r="R674" s="211"/>
      <c r="S674" s="211"/>
      <c r="T674" s="212"/>
      <c r="AT674" s="213" t="s">
        <v>140</v>
      </c>
      <c r="AU674" s="213" t="s">
        <v>90</v>
      </c>
      <c r="AV674" s="13" t="s">
        <v>88</v>
      </c>
      <c r="AW674" s="13" t="s">
        <v>36</v>
      </c>
      <c r="AX674" s="13" t="s">
        <v>80</v>
      </c>
      <c r="AY674" s="213" t="s">
        <v>129</v>
      </c>
    </row>
    <row r="675" spans="1:65" s="13" customFormat="1" ht="11.25">
      <c r="B675" s="204"/>
      <c r="C675" s="205"/>
      <c r="D675" s="199" t="s">
        <v>140</v>
      </c>
      <c r="E675" s="206" t="s">
        <v>1</v>
      </c>
      <c r="F675" s="207" t="s">
        <v>999</v>
      </c>
      <c r="G675" s="205"/>
      <c r="H675" s="206" t="s">
        <v>1</v>
      </c>
      <c r="I675" s="208"/>
      <c r="J675" s="205"/>
      <c r="K675" s="205"/>
      <c r="L675" s="209"/>
      <c r="M675" s="210"/>
      <c r="N675" s="211"/>
      <c r="O675" s="211"/>
      <c r="P675" s="211"/>
      <c r="Q675" s="211"/>
      <c r="R675" s="211"/>
      <c r="S675" s="211"/>
      <c r="T675" s="212"/>
      <c r="AT675" s="213" t="s">
        <v>140</v>
      </c>
      <c r="AU675" s="213" t="s">
        <v>90</v>
      </c>
      <c r="AV675" s="13" t="s">
        <v>88</v>
      </c>
      <c r="AW675" s="13" t="s">
        <v>36</v>
      </c>
      <c r="AX675" s="13" t="s">
        <v>80</v>
      </c>
      <c r="AY675" s="213" t="s">
        <v>129</v>
      </c>
    </row>
    <row r="676" spans="1:65" s="14" customFormat="1" ht="11.25">
      <c r="B676" s="214"/>
      <c r="C676" s="215"/>
      <c r="D676" s="199" t="s">
        <v>140</v>
      </c>
      <c r="E676" s="216" t="s">
        <v>1</v>
      </c>
      <c r="F676" s="217" t="s">
        <v>90</v>
      </c>
      <c r="G676" s="215"/>
      <c r="H676" s="218">
        <v>2</v>
      </c>
      <c r="I676" s="219"/>
      <c r="J676" s="215"/>
      <c r="K676" s="215"/>
      <c r="L676" s="220"/>
      <c r="M676" s="221"/>
      <c r="N676" s="222"/>
      <c r="O676" s="222"/>
      <c r="P676" s="222"/>
      <c r="Q676" s="222"/>
      <c r="R676" s="222"/>
      <c r="S676" s="222"/>
      <c r="T676" s="223"/>
      <c r="AT676" s="224" t="s">
        <v>140</v>
      </c>
      <c r="AU676" s="224" t="s">
        <v>90</v>
      </c>
      <c r="AV676" s="14" t="s">
        <v>90</v>
      </c>
      <c r="AW676" s="14" t="s">
        <v>36</v>
      </c>
      <c r="AX676" s="14" t="s">
        <v>80</v>
      </c>
      <c r="AY676" s="224" t="s">
        <v>129</v>
      </c>
    </row>
    <row r="677" spans="1:65" s="15" customFormat="1" ht="11.25">
      <c r="B677" s="225"/>
      <c r="C677" s="226"/>
      <c r="D677" s="199" t="s">
        <v>140</v>
      </c>
      <c r="E677" s="227" t="s">
        <v>1</v>
      </c>
      <c r="F677" s="228" t="s">
        <v>144</v>
      </c>
      <c r="G677" s="226"/>
      <c r="H677" s="229">
        <v>2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AT677" s="235" t="s">
        <v>140</v>
      </c>
      <c r="AU677" s="235" t="s">
        <v>90</v>
      </c>
      <c r="AV677" s="15" t="s">
        <v>136</v>
      </c>
      <c r="AW677" s="15" t="s">
        <v>36</v>
      </c>
      <c r="AX677" s="15" t="s">
        <v>88</v>
      </c>
      <c r="AY677" s="235" t="s">
        <v>129</v>
      </c>
    </row>
    <row r="678" spans="1:65" s="2" customFormat="1" ht="24">
      <c r="A678" s="34"/>
      <c r="B678" s="35"/>
      <c r="C678" s="236" t="s">
        <v>489</v>
      </c>
      <c r="D678" s="236" t="s">
        <v>332</v>
      </c>
      <c r="E678" s="237" t="s">
        <v>1206</v>
      </c>
      <c r="F678" s="238" t="s">
        <v>1207</v>
      </c>
      <c r="G678" s="239" t="s">
        <v>238</v>
      </c>
      <c r="H678" s="240">
        <v>2.0299999999999998</v>
      </c>
      <c r="I678" s="241"/>
      <c r="J678" s="242">
        <f>ROUND(I678*H678,2)</f>
        <v>0</v>
      </c>
      <c r="K678" s="238" t="s">
        <v>135</v>
      </c>
      <c r="L678" s="243"/>
      <c r="M678" s="244" t="s">
        <v>1</v>
      </c>
      <c r="N678" s="245" t="s">
        <v>45</v>
      </c>
      <c r="O678" s="71"/>
      <c r="P678" s="195">
        <f>O678*H678</f>
        <v>0</v>
      </c>
      <c r="Q678" s="195">
        <v>1.4E-2</v>
      </c>
      <c r="R678" s="195">
        <f>Q678*H678</f>
        <v>2.8419999999999997E-2</v>
      </c>
      <c r="S678" s="195">
        <v>0</v>
      </c>
      <c r="T678" s="196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7" t="s">
        <v>192</v>
      </c>
      <c r="AT678" s="197" t="s">
        <v>332</v>
      </c>
      <c r="AU678" s="197" t="s">
        <v>90</v>
      </c>
      <c r="AY678" s="17" t="s">
        <v>129</v>
      </c>
      <c r="BE678" s="198">
        <f>IF(N678="základní",J678,0)</f>
        <v>0</v>
      </c>
      <c r="BF678" s="198">
        <f>IF(N678="snížená",J678,0)</f>
        <v>0</v>
      </c>
      <c r="BG678" s="198">
        <f>IF(N678="zákl. přenesená",J678,0)</f>
        <v>0</v>
      </c>
      <c r="BH678" s="198">
        <f>IF(N678="sníž. přenesená",J678,0)</f>
        <v>0</v>
      </c>
      <c r="BI678" s="198">
        <f>IF(N678="nulová",J678,0)</f>
        <v>0</v>
      </c>
      <c r="BJ678" s="17" t="s">
        <v>88</v>
      </c>
      <c r="BK678" s="198">
        <f>ROUND(I678*H678,2)</f>
        <v>0</v>
      </c>
      <c r="BL678" s="17" t="s">
        <v>136</v>
      </c>
      <c r="BM678" s="197" t="s">
        <v>1208</v>
      </c>
    </row>
    <row r="679" spans="1:65" s="2" customFormat="1" ht="19.5">
      <c r="A679" s="34"/>
      <c r="B679" s="35"/>
      <c r="C679" s="36"/>
      <c r="D679" s="199" t="s">
        <v>138</v>
      </c>
      <c r="E679" s="36"/>
      <c r="F679" s="200" t="s">
        <v>1207</v>
      </c>
      <c r="G679" s="36"/>
      <c r="H679" s="36"/>
      <c r="I679" s="201"/>
      <c r="J679" s="36"/>
      <c r="K679" s="36"/>
      <c r="L679" s="39"/>
      <c r="M679" s="202"/>
      <c r="N679" s="203"/>
      <c r="O679" s="71"/>
      <c r="P679" s="71"/>
      <c r="Q679" s="71"/>
      <c r="R679" s="71"/>
      <c r="S679" s="71"/>
      <c r="T679" s="72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138</v>
      </c>
      <c r="AU679" s="17" t="s">
        <v>90</v>
      </c>
    </row>
    <row r="680" spans="1:65" s="13" customFormat="1" ht="11.25">
      <c r="B680" s="204"/>
      <c r="C680" s="205"/>
      <c r="D680" s="199" t="s">
        <v>140</v>
      </c>
      <c r="E680" s="206" t="s">
        <v>1</v>
      </c>
      <c r="F680" s="207" t="s">
        <v>1205</v>
      </c>
      <c r="G680" s="205"/>
      <c r="H680" s="206" t="s">
        <v>1</v>
      </c>
      <c r="I680" s="208"/>
      <c r="J680" s="205"/>
      <c r="K680" s="205"/>
      <c r="L680" s="209"/>
      <c r="M680" s="210"/>
      <c r="N680" s="211"/>
      <c r="O680" s="211"/>
      <c r="P680" s="211"/>
      <c r="Q680" s="211"/>
      <c r="R680" s="211"/>
      <c r="S680" s="211"/>
      <c r="T680" s="212"/>
      <c r="AT680" s="213" t="s">
        <v>140</v>
      </c>
      <c r="AU680" s="213" t="s">
        <v>90</v>
      </c>
      <c r="AV680" s="13" t="s">
        <v>88</v>
      </c>
      <c r="AW680" s="13" t="s">
        <v>36</v>
      </c>
      <c r="AX680" s="13" t="s">
        <v>80</v>
      </c>
      <c r="AY680" s="213" t="s">
        <v>129</v>
      </c>
    </row>
    <row r="681" spans="1:65" s="13" customFormat="1" ht="11.25">
      <c r="B681" s="204"/>
      <c r="C681" s="205"/>
      <c r="D681" s="199" t="s">
        <v>140</v>
      </c>
      <c r="E681" s="206" t="s">
        <v>1</v>
      </c>
      <c r="F681" s="207" t="s">
        <v>999</v>
      </c>
      <c r="G681" s="205"/>
      <c r="H681" s="206" t="s">
        <v>1</v>
      </c>
      <c r="I681" s="208"/>
      <c r="J681" s="205"/>
      <c r="K681" s="205"/>
      <c r="L681" s="209"/>
      <c r="M681" s="210"/>
      <c r="N681" s="211"/>
      <c r="O681" s="211"/>
      <c r="P681" s="211"/>
      <c r="Q681" s="211"/>
      <c r="R681" s="211"/>
      <c r="S681" s="211"/>
      <c r="T681" s="212"/>
      <c r="AT681" s="213" t="s">
        <v>140</v>
      </c>
      <c r="AU681" s="213" t="s">
        <v>90</v>
      </c>
      <c r="AV681" s="13" t="s">
        <v>88</v>
      </c>
      <c r="AW681" s="13" t="s">
        <v>36</v>
      </c>
      <c r="AX681" s="13" t="s">
        <v>80</v>
      </c>
      <c r="AY681" s="213" t="s">
        <v>129</v>
      </c>
    </row>
    <row r="682" spans="1:65" s="14" customFormat="1" ht="11.25">
      <c r="B682" s="214"/>
      <c r="C682" s="215"/>
      <c r="D682" s="199" t="s">
        <v>140</v>
      </c>
      <c r="E682" s="216" t="s">
        <v>1</v>
      </c>
      <c r="F682" s="217" t="s">
        <v>90</v>
      </c>
      <c r="G682" s="215"/>
      <c r="H682" s="218">
        <v>2</v>
      </c>
      <c r="I682" s="219"/>
      <c r="J682" s="215"/>
      <c r="K682" s="215"/>
      <c r="L682" s="220"/>
      <c r="M682" s="221"/>
      <c r="N682" s="222"/>
      <c r="O682" s="222"/>
      <c r="P682" s="222"/>
      <c r="Q682" s="222"/>
      <c r="R682" s="222"/>
      <c r="S682" s="222"/>
      <c r="T682" s="223"/>
      <c r="AT682" s="224" t="s">
        <v>140</v>
      </c>
      <c r="AU682" s="224" t="s">
        <v>90</v>
      </c>
      <c r="AV682" s="14" t="s">
        <v>90</v>
      </c>
      <c r="AW682" s="14" t="s">
        <v>36</v>
      </c>
      <c r="AX682" s="14" t="s">
        <v>80</v>
      </c>
      <c r="AY682" s="224" t="s">
        <v>129</v>
      </c>
    </row>
    <row r="683" spans="1:65" s="15" customFormat="1" ht="11.25">
      <c r="B683" s="225"/>
      <c r="C683" s="226"/>
      <c r="D683" s="199" t="s">
        <v>140</v>
      </c>
      <c r="E683" s="227" t="s">
        <v>1</v>
      </c>
      <c r="F683" s="228" t="s">
        <v>144</v>
      </c>
      <c r="G683" s="226"/>
      <c r="H683" s="229">
        <v>2</v>
      </c>
      <c r="I683" s="230"/>
      <c r="J683" s="226"/>
      <c r="K683" s="226"/>
      <c r="L683" s="231"/>
      <c r="M683" s="232"/>
      <c r="N683" s="233"/>
      <c r="O683" s="233"/>
      <c r="P683" s="233"/>
      <c r="Q683" s="233"/>
      <c r="R683" s="233"/>
      <c r="S683" s="233"/>
      <c r="T683" s="234"/>
      <c r="AT683" s="235" t="s">
        <v>140</v>
      </c>
      <c r="AU683" s="235" t="s">
        <v>90</v>
      </c>
      <c r="AV683" s="15" t="s">
        <v>136</v>
      </c>
      <c r="AW683" s="15" t="s">
        <v>36</v>
      </c>
      <c r="AX683" s="15" t="s">
        <v>88</v>
      </c>
      <c r="AY683" s="235" t="s">
        <v>129</v>
      </c>
    </row>
    <row r="684" spans="1:65" s="14" customFormat="1" ht="11.25">
      <c r="B684" s="214"/>
      <c r="C684" s="215"/>
      <c r="D684" s="199" t="s">
        <v>140</v>
      </c>
      <c r="E684" s="215"/>
      <c r="F684" s="217" t="s">
        <v>586</v>
      </c>
      <c r="G684" s="215"/>
      <c r="H684" s="218">
        <v>2.0299999999999998</v>
      </c>
      <c r="I684" s="219"/>
      <c r="J684" s="215"/>
      <c r="K684" s="215"/>
      <c r="L684" s="220"/>
      <c r="M684" s="221"/>
      <c r="N684" s="222"/>
      <c r="O684" s="222"/>
      <c r="P684" s="222"/>
      <c r="Q684" s="222"/>
      <c r="R684" s="222"/>
      <c r="S684" s="222"/>
      <c r="T684" s="223"/>
      <c r="AT684" s="224" t="s">
        <v>140</v>
      </c>
      <c r="AU684" s="224" t="s">
        <v>90</v>
      </c>
      <c r="AV684" s="14" t="s">
        <v>90</v>
      </c>
      <c r="AW684" s="14" t="s">
        <v>4</v>
      </c>
      <c r="AX684" s="14" t="s">
        <v>88</v>
      </c>
      <c r="AY684" s="224" t="s">
        <v>129</v>
      </c>
    </row>
    <row r="685" spans="1:65" s="2" customFormat="1" ht="33" customHeight="1">
      <c r="A685" s="34"/>
      <c r="B685" s="35"/>
      <c r="C685" s="186" t="s">
        <v>493</v>
      </c>
      <c r="D685" s="186" t="s">
        <v>131</v>
      </c>
      <c r="E685" s="187" t="s">
        <v>1209</v>
      </c>
      <c r="F685" s="188" t="s">
        <v>1210</v>
      </c>
      <c r="G685" s="189" t="s">
        <v>195</v>
      </c>
      <c r="H685" s="190">
        <v>30</v>
      </c>
      <c r="I685" s="191"/>
      <c r="J685" s="192">
        <f>ROUND(I685*H685,2)</f>
        <v>0</v>
      </c>
      <c r="K685" s="188" t="s">
        <v>135</v>
      </c>
      <c r="L685" s="39"/>
      <c r="M685" s="193" t="s">
        <v>1</v>
      </c>
      <c r="N685" s="194" t="s">
        <v>45</v>
      </c>
      <c r="O685" s="71"/>
      <c r="P685" s="195">
        <f>O685*H685</f>
        <v>0</v>
      </c>
      <c r="Q685" s="195">
        <v>1.0000000000000001E-5</v>
      </c>
      <c r="R685" s="195">
        <f>Q685*H685</f>
        <v>3.0000000000000003E-4</v>
      </c>
      <c r="S685" s="195">
        <v>0</v>
      </c>
      <c r="T685" s="196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7" t="s">
        <v>136</v>
      </c>
      <c r="AT685" s="197" t="s">
        <v>131</v>
      </c>
      <c r="AU685" s="197" t="s">
        <v>90</v>
      </c>
      <c r="AY685" s="17" t="s">
        <v>129</v>
      </c>
      <c r="BE685" s="198">
        <f>IF(N685="základní",J685,0)</f>
        <v>0</v>
      </c>
      <c r="BF685" s="198">
        <f>IF(N685="snížená",J685,0)</f>
        <v>0</v>
      </c>
      <c r="BG685" s="198">
        <f>IF(N685="zákl. přenesená",J685,0)</f>
        <v>0</v>
      </c>
      <c r="BH685" s="198">
        <f>IF(N685="sníž. přenesená",J685,0)</f>
        <v>0</v>
      </c>
      <c r="BI685" s="198">
        <f>IF(N685="nulová",J685,0)</f>
        <v>0</v>
      </c>
      <c r="BJ685" s="17" t="s">
        <v>88</v>
      </c>
      <c r="BK685" s="198">
        <f>ROUND(I685*H685,2)</f>
        <v>0</v>
      </c>
      <c r="BL685" s="17" t="s">
        <v>136</v>
      </c>
      <c r="BM685" s="197" t="s">
        <v>1211</v>
      </c>
    </row>
    <row r="686" spans="1:65" s="2" customFormat="1" ht="29.25">
      <c r="A686" s="34"/>
      <c r="B686" s="35"/>
      <c r="C686" s="36"/>
      <c r="D686" s="199" t="s">
        <v>138</v>
      </c>
      <c r="E686" s="36"/>
      <c r="F686" s="200" t="s">
        <v>1212</v>
      </c>
      <c r="G686" s="36"/>
      <c r="H686" s="36"/>
      <c r="I686" s="201"/>
      <c r="J686" s="36"/>
      <c r="K686" s="36"/>
      <c r="L686" s="39"/>
      <c r="M686" s="202"/>
      <c r="N686" s="203"/>
      <c r="O686" s="71"/>
      <c r="P686" s="71"/>
      <c r="Q686" s="71"/>
      <c r="R686" s="71"/>
      <c r="S686" s="71"/>
      <c r="T686" s="72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138</v>
      </c>
      <c r="AU686" s="17" t="s">
        <v>90</v>
      </c>
    </row>
    <row r="687" spans="1:65" s="13" customFormat="1" ht="11.25">
      <c r="B687" s="204"/>
      <c r="C687" s="205"/>
      <c r="D687" s="199" t="s">
        <v>140</v>
      </c>
      <c r="E687" s="206" t="s">
        <v>1</v>
      </c>
      <c r="F687" s="207" t="s">
        <v>1185</v>
      </c>
      <c r="G687" s="205"/>
      <c r="H687" s="206" t="s">
        <v>1</v>
      </c>
      <c r="I687" s="208"/>
      <c r="J687" s="205"/>
      <c r="K687" s="205"/>
      <c r="L687" s="209"/>
      <c r="M687" s="210"/>
      <c r="N687" s="211"/>
      <c r="O687" s="211"/>
      <c r="P687" s="211"/>
      <c r="Q687" s="211"/>
      <c r="R687" s="211"/>
      <c r="S687" s="211"/>
      <c r="T687" s="212"/>
      <c r="AT687" s="213" t="s">
        <v>140</v>
      </c>
      <c r="AU687" s="213" t="s">
        <v>90</v>
      </c>
      <c r="AV687" s="13" t="s">
        <v>88</v>
      </c>
      <c r="AW687" s="13" t="s">
        <v>36</v>
      </c>
      <c r="AX687" s="13" t="s">
        <v>80</v>
      </c>
      <c r="AY687" s="213" t="s">
        <v>129</v>
      </c>
    </row>
    <row r="688" spans="1:65" s="13" customFormat="1" ht="11.25">
      <c r="B688" s="204"/>
      <c r="C688" s="205"/>
      <c r="D688" s="199" t="s">
        <v>140</v>
      </c>
      <c r="E688" s="206" t="s">
        <v>1</v>
      </c>
      <c r="F688" s="207" t="s">
        <v>1180</v>
      </c>
      <c r="G688" s="205"/>
      <c r="H688" s="206" t="s">
        <v>1</v>
      </c>
      <c r="I688" s="208"/>
      <c r="J688" s="205"/>
      <c r="K688" s="205"/>
      <c r="L688" s="209"/>
      <c r="M688" s="210"/>
      <c r="N688" s="211"/>
      <c r="O688" s="211"/>
      <c r="P688" s="211"/>
      <c r="Q688" s="211"/>
      <c r="R688" s="211"/>
      <c r="S688" s="211"/>
      <c r="T688" s="212"/>
      <c r="AT688" s="213" t="s">
        <v>140</v>
      </c>
      <c r="AU688" s="213" t="s">
        <v>90</v>
      </c>
      <c r="AV688" s="13" t="s">
        <v>88</v>
      </c>
      <c r="AW688" s="13" t="s">
        <v>36</v>
      </c>
      <c r="AX688" s="13" t="s">
        <v>80</v>
      </c>
      <c r="AY688" s="213" t="s">
        <v>129</v>
      </c>
    </row>
    <row r="689" spans="1:65" s="14" customFormat="1" ht="11.25">
      <c r="B689" s="214"/>
      <c r="C689" s="215"/>
      <c r="D689" s="199" t="s">
        <v>140</v>
      </c>
      <c r="E689" s="216" t="s">
        <v>1</v>
      </c>
      <c r="F689" s="217" t="s">
        <v>337</v>
      </c>
      <c r="G689" s="215"/>
      <c r="H689" s="218">
        <v>30</v>
      </c>
      <c r="I689" s="219"/>
      <c r="J689" s="215"/>
      <c r="K689" s="215"/>
      <c r="L689" s="220"/>
      <c r="M689" s="221"/>
      <c r="N689" s="222"/>
      <c r="O689" s="222"/>
      <c r="P689" s="222"/>
      <c r="Q689" s="222"/>
      <c r="R689" s="222"/>
      <c r="S689" s="222"/>
      <c r="T689" s="223"/>
      <c r="AT689" s="224" t="s">
        <v>140</v>
      </c>
      <c r="AU689" s="224" t="s">
        <v>90</v>
      </c>
      <c r="AV689" s="14" t="s">
        <v>90</v>
      </c>
      <c r="AW689" s="14" t="s">
        <v>36</v>
      </c>
      <c r="AX689" s="14" t="s">
        <v>80</v>
      </c>
      <c r="AY689" s="224" t="s">
        <v>129</v>
      </c>
    </row>
    <row r="690" spans="1:65" s="15" customFormat="1" ht="11.25">
      <c r="B690" s="225"/>
      <c r="C690" s="226"/>
      <c r="D690" s="199" t="s">
        <v>140</v>
      </c>
      <c r="E690" s="227" t="s">
        <v>1</v>
      </c>
      <c r="F690" s="228" t="s">
        <v>144</v>
      </c>
      <c r="G690" s="226"/>
      <c r="H690" s="229">
        <v>30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AT690" s="235" t="s">
        <v>140</v>
      </c>
      <c r="AU690" s="235" t="s">
        <v>90</v>
      </c>
      <c r="AV690" s="15" t="s">
        <v>136</v>
      </c>
      <c r="AW690" s="15" t="s">
        <v>36</v>
      </c>
      <c r="AX690" s="15" t="s">
        <v>88</v>
      </c>
      <c r="AY690" s="235" t="s">
        <v>129</v>
      </c>
    </row>
    <row r="691" spans="1:65" s="2" customFormat="1" ht="24">
      <c r="A691" s="34"/>
      <c r="B691" s="35"/>
      <c r="C691" s="236" t="s">
        <v>498</v>
      </c>
      <c r="D691" s="236" t="s">
        <v>332</v>
      </c>
      <c r="E691" s="237" t="s">
        <v>1213</v>
      </c>
      <c r="F691" s="238" t="s">
        <v>1214</v>
      </c>
      <c r="G691" s="239" t="s">
        <v>238</v>
      </c>
      <c r="H691" s="240">
        <v>10.3</v>
      </c>
      <c r="I691" s="241"/>
      <c r="J691" s="242">
        <f>ROUND(I691*H691,2)</f>
        <v>0</v>
      </c>
      <c r="K691" s="238" t="s">
        <v>1</v>
      </c>
      <c r="L691" s="243"/>
      <c r="M691" s="244" t="s">
        <v>1</v>
      </c>
      <c r="N691" s="245" t="s">
        <v>45</v>
      </c>
      <c r="O691" s="71"/>
      <c r="P691" s="195">
        <f>O691*H691</f>
        <v>0</v>
      </c>
      <c r="Q691" s="195">
        <v>1.29E-2</v>
      </c>
      <c r="R691" s="195">
        <f>Q691*H691</f>
        <v>0.13287000000000002</v>
      </c>
      <c r="S691" s="195">
        <v>0</v>
      </c>
      <c r="T691" s="196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7" t="s">
        <v>192</v>
      </c>
      <c r="AT691" s="197" t="s">
        <v>332</v>
      </c>
      <c r="AU691" s="197" t="s">
        <v>90</v>
      </c>
      <c r="AY691" s="17" t="s">
        <v>129</v>
      </c>
      <c r="BE691" s="198">
        <f>IF(N691="základní",J691,0)</f>
        <v>0</v>
      </c>
      <c r="BF691" s="198">
        <f>IF(N691="snížená",J691,0)</f>
        <v>0</v>
      </c>
      <c r="BG691" s="198">
        <f>IF(N691="zákl. přenesená",J691,0)</f>
        <v>0</v>
      </c>
      <c r="BH691" s="198">
        <f>IF(N691="sníž. přenesená",J691,0)</f>
        <v>0</v>
      </c>
      <c r="BI691" s="198">
        <f>IF(N691="nulová",J691,0)</f>
        <v>0</v>
      </c>
      <c r="BJ691" s="17" t="s">
        <v>88</v>
      </c>
      <c r="BK691" s="198">
        <f>ROUND(I691*H691,2)</f>
        <v>0</v>
      </c>
      <c r="BL691" s="17" t="s">
        <v>136</v>
      </c>
      <c r="BM691" s="197" t="s">
        <v>1215</v>
      </c>
    </row>
    <row r="692" spans="1:65" s="2" customFormat="1" ht="11.25">
      <c r="A692" s="34"/>
      <c r="B692" s="35"/>
      <c r="C692" s="36"/>
      <c r="D692" s="199" t="s">
        <v>138</v>
      </c>
      <c r="E692" s="36"/>
      <c r="F692" s="200" t="s">
        <v>1214</v>
      </c>
      <c r="G692" s="36"/>
      <c r="H692" s="36"/>
      <c r="I692" s="201"/>
      <c r="J692" s="36"/>
      <c r="K692" s="36"/>
      <c r="L692" s="39"/>
      <c r="M692" s="202"/>
      <c r="N692" s="203"/>
      <c r="O692" s="71"/>
      <c r="P692" s="71"/>
      <c r="Q692" s="71"/>
      <c r="R692" s="71"/>
      <c r="S692" s="71"/>
      <c r="T692" s="72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138</v>
      </c>
      <c r="AU692" s="17" t="s">
        <v>90</v>
      </c>
    </row>
    <row r="693" spans="1:65" s="13" customFormat="1" ht="11.25">
      <c r="B693" s="204"/>
      <c r="C693" s="205"/>
      <c r="D693" s="199" t="s">
        <v>140</v>
      </c>
      <c r="E693" s="206" t="s">
        <v>1</v>
      </c>
      <c r="F693" s="207" t="s">
        <v>1185</v>
      </c>
      <c r="G693" s="205"/>
      <c r="H693" s="206" t="s">
        <v>1</v>
      </c>
      <c r="I693" s="208"/>
      <c r="J693" s="205"/>
      <c r="K693" s="205"/>
      <c r="L693" s="209"/>
      <c r="M693" s="210"/>
      <c r="N693" s="211"/>
      <c r="O693" s="211"/>
      <c r="P693" s="211"/>
      <c r="Q693" s="211"/>
      <c r="R693" s="211"/>
      <c r="S693" s="211"/>
      <c r="T693" s="212"/>
      <c r="AT693" s="213" t="s">
        <v>140</v>
      </c>
      <c r="AU693" s="213" t="s">
        <v>90</v>
      </c>
      <c r="AV693" s="13" t="s">
        <v>88</v>
      </c>
      <c r="AW693" s="13" t="s">
        <v>36</v>
      </c>
      <c r="AX693" s="13" t="s">
        <v>80</v>
      </c>
      <c r="AY693" s="213" t="s">
        <v>129</v>
      </c>
    </row>
    <row r="694" spans="1:65" s="13" customFormat="1" ht="11.25">
      <c r="B694" s="204"/>
      <c r="C694" s="205"/>
      <c r="D694" s="199" t="s">
        <v>140</v>
      </c>
      <c r="E694" s="206" t="s">
        <v>1</v>
      </c>
      <c r="F694" s="207" t="s">
        <v>1180</v>
      </c>
      <c r="G694" s="205"/>
      <c r="H694" s="206" t="s">
        <v>1</v>
      </c>
      <c r="I694" s="208"/>
      <c r="J694" s="205"/>
      <c r="K694" s="205"/>
      <c r="L694" s="209"/>
      <c r="M694" s="210"/>
      <c r="N694" s="211"/>
      <c r="O694" s="211"/>
      <c r="P694" s="211"/>
      <c r="Q694" s="211"/>
      <c r="R694" s="211"/>
      <c r="S694" s="211"/>
      <c r="T694" s="212"/>
      <c r="AT694" s="213" t="s">
        <v>140</v>
      </c>
      <c r="AU694" s="213" t="s">
        <v>90</v>
      </c>
      <c r="AV694" s="13" t="s">
        <v>88</v>
      </c>
      <c r="AW694" s="13" t="s">
        <v>36</v>
      </c>
      <c r="AX694" s="13" t="s">
        <v>80</v>
      </c>
      <c r="AY694" s="213" t="s">
        <v>129</v>
      </c>
    </row>
    <row r="695" spans="1:65" s="14" customFormat="1" ht="11.25">
      <c r="B695" s="214"/>
      <c r="C695" s="215"/>
      <c r="D695" s="199" t="s">
        <v>140</v>
      </c>
      <c r="E695" s="216" t="s">
        <v>1</v>
      </c>
      <c r="F695" s="217" t="s">
        <v>206</v>
      </c>
      <c r="G695" s="215"/>
      <c r="H695" s="218">
        <v>10</v>
      </c>
      <c r="I695" s="219"/>
      <c r="J695" s="215"/>
      <c r="K695" s="215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140</v>
      </c>
      <c r="AU695" s="224" t="s">
        <v>90</v>
      </c>
      <c r="AV695" s="14" t="s">
        <v>90</v>
      </c>
      <c r="AW695" s="14" t="s">
        <v>36</v>
      </c>
      <c r="AX695" s="14" t="s">
        <v>80</v>
      </c>
      <c r="AY695" s="224" t="s">
        <v>129</v>
      </c>
    </row>
    <row r="696" spans="1:65" s="15" customFormat="1" ht="11.25">
      <c r="B696" s="225"/>
      <c r="C696" s="226"/>
      <c r="D696" s="199" t="s">
        <v>140</v>
      </c>
      <c r="E696" s="227" t="s">
        <v>1</v>
      </c>
      <c r="F696" s="228" t="s">
        <v>144</v>
      </c>
      <c r="G696" s="226"/>
      <c r="H696" s="229">
        <v>10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AT696" s="235" t="s">
        <v>140</v>
      </c>
      <c r="AU696" s="235" t="s">
        <v>90</v>
      </c>
      <c r="AV696" s="15" t="s">
        <v>136</v>
      </c>
      <c r="AW696" s="15" t="s">
        <v>36</v>
      </c>
      <c r="AX696" s="15" t="s">
        <v>88</v>
      </c>
      <c r="AY696" s="235" t="s">
        <v>129</v>
      </c>
    </row>
    <row r="697" spans="1:65" s="14" customFormat="1" ht="11.25">
      <c r="B697" s="214"/>
      <c r="C697" s="215"/>
      <c r="D697" s="199" t="s">
        <v>140</v>
      </c>
      <c r="E697" s="215"/>
      <c r="F697" s="217" t="s">
        <v>1216</v>
      </c>
      <c r="G697" s="215"/>
      <c r="H697" s="218">
        <v>10.3</v>
      </c>
      <c r="I697" s="219"/>
      <c r="J697" s="215"/>
      <c r="K697" s="215"/>
      <c r="L697" s="220"/>
      <c r="M697" s="221"/>
      <c r="N697" s="222"/>
      <c r="O697" s="222"/>
      <c r="P697" s="222"/>
      <c r="Q697" s="222"/>
      <c r="R697" s="222"/>
      <c r="S697" s="222"/>
      <c r="T697" s="223"/>
      <c r="AT697" s="224" t="s">
        <v>140</v>
      </c>
      <c r="AU697" s="224" t="s">
        <v>90</v>
      </c>
      <c r="AV697" s="14" t="s">
        <v>90</v>
      </c>
      <c r="AW697" s="14" t="s">
        <v>4</v>
      </c>
      <c r="AX697" s="14" t="s">
        <v>88</v>
      </c>
      <c r="AY697" s="224" t="s">
        <v>129</v>
      </c>
    </row>
    <row r="698" spans="1:65" s="2" customFormat="1" ht="33" customHeight="1">
      <c r="A698" s="34"/>
      <c r="B698" s="35"/>
      <c r="C698" s="186" t="s">
        <v>502</v>
      </c>
      <c r="D698" s="186" t="s">
        <v>131</v>
      </c>
      <c r="E698" s="187" t="s">
        <v>1217</v>
      </c>
      <c r="F698" s="188" t="s">
        <v>1218</v>
      </c>
      <c r="G698" s="189" t="s">
        <v>195</v>
      </c>
      <c r="H698" s="190">
        <v>63</v>
      </c>
      <c r="I698" s="191"/>
      <c r="J698" s="192">
        <f>ROUND(I698*H698,2)</f>
        <v>0</v>
      </c>
      <c r="K698" s="188" t="s">
        <v>135</v>
      </c>
      <c r="L698" s="39"/>
      <c r="M698" s="193" t="s">
        <v>1</v>
      </c>
      <c r="N698" s="194" t="s">
        <v>45</v>
      </c>
      <c r="O698" s="71"/>
      <c r="P698" s="195">
        <f>O698*H698</f>
        <v>0</v>
      </c>
      <c r="Q698" s="195">
        <v>1.0000000000000001E-5</v>
      </c>
      <c r="R698" s="195">
        <f>Q698*H698</f>
        <v>6.3000000000000003E-4</v>
      </c>
      <c r="S698" s="195">
        <v>0</v>
      </c>
      <c r="T698" s="196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97" t="s">
        <v>136</v>
      </c>
      <c r="AT698" s="197" t="s">
        <v>131</v>
      </c>
      <c r="AU698" s="197" t="s">
        <v>90</v>
      </c>
      <c r="AY698" s="17" t="s">
        <v>129</v>
      </c>
      <c r="BE698" s="198">
        <f>IF(N698="základní",J698,0)</f>
        <v>0</v>
      </c>
      <c r="BF698" s="198">
        <f>IF(N698="snížená",J698,0)</f>
        <v>0</v>
      </c>
      <c r="BG698" s="198">
        <f>IF(N698="zákl. přenesená",J698,0)</f>
        <v>0</v>
      </c>
      <c r="BH698" s="198">
        <f>IF(N698="sníž. přenesená",J698,0)</f>
        <v>0</v>
      </c>
      <c r="BI698" s="198">
        <f>IF(N698="nulová",J698,0)</f>
        <v>0</v>
      </c>
      <c r="BJ698" s="17" t="s">
        <v>88</v>
      </c>
      <c r="BK698" s="198">
        <f>ROUND(I698*H698,2)</f>
        <v>0</v>
      </c>
      <c r="BL698" s="17" t="s">
        <v>136</v>
      </c>
      <c r="BM698" s="197" t="s">
        <v>1219</v>
      </c>
    </row>
    <row r="699" spans="1:65" s="2" customFormat="1" ht="29.25">
      <c r="A699" s="34"/>
      <c r="B699" s="35"/>
      <c r="C699" s="36"/>
      <c r="D699" s="199" t="s">
        <v>138</v>
      </c>
      <c r="E699" s="36"/>
      <c r="F699" s="200" t="s">
        <v>1220</v>
      </c>
      <c r="G699" s="36"/>
      <c r="H699" s="36"/>
      <c r="I699" s="201"/>
      <c r="J699" s="36"/>
      <c r="K699" s="36"/>
      <c r="L699" s="39"/>
      <c r="M699" s="202"/>
      <c r="N699" s="203"/>
      <c r="O699" s="71"/>
      <c r="P699" s="71"/>
      <c r="Q699" s="71"/>
      <c r="R699" s="71"/>
      <c r="S699" s="71"/>
      <c r="T699" s="72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T699" s="17" t="s">
        <v>138</v>
      </c>
      <c r="AU699" s="17" t="s">
        <v>90</v>
      </c>
    </row>
    <row r="700" spans="1:65" s="13" customFormat="1" ht="11.25">
      <c r="B700" s="204"/>
      <c r="C700" s="205"/>
      <c r="D700" s="199" t="s">
        <v>140</v>
      </c>
      <c r="E700" s="206" t="s">
        <v>1</v>
      </c>
      <c r="F700" s="207" t="s">
        <v>1221</v>
      </c>
      <c r="G700" s="205"/>
      <c r="H700" s="206" t="s">
        <v>1</v>
      </c>
      <c r="I700" s="208"/>
      <c r="J700" s="205"/>
      <c r="K700" s="205"/>
      <c r="L700" s="209"/>
      <c r="M700" s="210"/>
      <c r="N700" s="211"/>
      <c r="O700" s="211"/>
      <c r="P700" s="211"/>
      <c r="Q700" s="211"/>
      <c r="R700" s="211"/>
      <c r="S700" s="211"/>
      <c r="T700" s="212"/>
      <c r="AT700" s="213" t="s">
        <v>140</v>
      </c>
      <c r="AU700" s="213" t="s">
        <v>90</v>
      </c>
      <c r="AV700" s="13" t="s">
        <v>88</v>
      </c>
      <c r="AW700" s="13" t="s">
        <v>36</v>
      </c>
      <c r="AX700" s="13" t="s">
        <v>80</v>
      </c>
      <c r="AY700" s="213" t="s">
        <v>129</v>
      </c>
    </row>
    <row r="701" spans="1:65" s="13" customFormat="1" ht="11.25">
      <c r="B701" s="204"/>
      <c r="C701" s="205"/>
      <c r="D701" s="199" t="s">
        <v>140</v>
      </c>
      <c r="E701" s="206" t="s">
        <v>1</v>
      </c>
      <c r="F701" s="207" t="s">
        <v>168</v>
      </c>
      <c r="G701" s="205"/>
      <c r="H701" s="206" t="s">
        <v>1</v>
      </c>
      <c r="I701" s="208"/>
      <c r="J701" s="205"/>
      <c r="K701" s="205"/>
      <c r="L701" s="209"/>
      <c r="M701" s="210"/>
      <c r="N701" s="211"/>
      <c r="O701" s="211"/>
      <c r="P701" s="211"/>
      <c r="Q701" s="211"/>
      <c r="R701" s="211"/>
      <c r="S701" s="211"/>
      <c r="T701" s="212"/>
      <c r="AT701" s="213" t="s">
        <v>140</v>
      </c>
      <c r="AU701" s="213" t="s">
        <v>90</v>
      </c>
      <c r="AV701" s="13" t="s">
        <v>88</v>
      </c>
      <c r="AW701" s="13" t="s">
        <v>36</v>
      </c>
      <c r="AX701" s="13" t="s">
        <v>80</v>
      </c>
      <c r="AY701" s="213" t="s">
        <v>129</v>
      </c>
    </row>
    <row r="702" spans="1:65" s="14" customFormat="1" ht="11.25">
      <c r="B702" s="214"/>
      <c r="C702" s="215"/>
      <c r="D702" s="199" t="s">
        <v>140</v>
      </c>
      <c r="E702" s="216" t="s">
        <v>1</v>
      </c>
      <c r="F702" s="217" t="s">
        <v>520</v>
      </c>
      <c r="G702" s="215"/>
      <c r="H702" s="218">
        <v>63</v>
      </c>
      <c r="I702" s="219"/>
      <c r="J702" s="215"/>
      <c r="K702" s="215"/>
      <c r="L702" s="220"/>
      <c r="M702" s="221"/>
      <c r="N702" s="222"/>
      <c r="O702" s="222"/>
      <c r="P702" s="222"/>
      <c r="Q702" s="222"/>
      <c r="R702" s="222"/>
      <c r="S702" s="222"/>
      <c r="T702" s="223"/>
      <c r="AT702" s="224" t="s">
        <v>140</v>
      </c>
      <c r="AU702" s="224" t="s">
        <v>90</v>
      </c>
      <c r="AV702" s="14" t="s">
        <v>90</v>
      </c>
      <c r="AW702" s="14" t="s">
        <v>36</v>
      </c>
      <c r="AX702" s="14" t="s">
        <v>80</v>
      </c>
      <c r="AY702" s="224" t="s">
        <v>129</v>
      </c>
    </row>
    <row r="703" spans="1:65" s="15" customFormat="1" ht="11.25">
      <c r="B703" s="225"/>
      <c r="C703" s="226"/>
      <c r="D703" s="199" t="s">
        <v>140</v>
      </c>
      <c r="E703" s="227" t="s">
        <v>1</v>
      </c>
      <c r="F703" s="228" t="s">
        <v>144</v>
      </c>
      <c r="G703" s="226"/>
      <c r="H703" s="229">
        <v>63</v>
      </c>
      <c r="I703" s="230"/>
      <c r="J703" s="226"/>
      <c r="K703" s="226"/>
      <c r="L703" s="231"/>
      <c r="M703" s="232"/>
      <c r="N703" s="233"/>
      <c r="O703" s="233"/>
      <c r="P703" s="233"/>
      <c r="Q703" s="233"/>
      <c r="R703" s="233"/>
      <c r="S703" s="233"/>
      <c r="T703" s="234"/>
      <c r="AT703" s="235" t="s">
        <v>140</v>
      </c>
      <c r="AU703" s="235" t="s">
        <v>90</v>
      </c>
      <c r="AV703" s="15" t="s">
        <v>136</v>
      </c>
      <c r="AW703" s="15" t="s">
        <v>36</v>
      </c>
      <c r="AX703" s="15" t="s">
        <v>88</v>
      </c>
      <c r="AY703" s="235" t="s">
        <v>129</v>
      </c>
    </row>
    <row r="704" spans="1:65" s="2" customFormat="1" ht="24">
      <c r="A704" s="34"/>
      <c r="B704" s="35"/>
      <c r="C704" s="236" t="s">
        <v>506</v>
      </c>
      <c r="D704" s="236" t="s">
        <v>332</v>
      </c>
      <c r="E704" s="237" t="s">
        <v>1222</v>
      </c>
      <c r="F704" s="238" t="s">
        <v>1223</v>
      </c>
      <c r="G704" s="239" t="s">
        <v>238</v>
      </c>
      <c r="H704" s="240">
        <v>21.63</v>
      </c>
      <c r="I704" s="241"/>
      <c r="J704" s="242">
        <f>ROUND(I704*H704,2)</f>
        <v>0</v>
      </c>
      <c r="K704" s="238" t="s">
        <v>1</v>
      </c>
      <c r="L704" s="243"/>
      <c r="M704" s="244" t="s">
        <v>1</v>
      </c>
      <c r="N704" s="245" t="s">
        <v>45</v>
      </c>
      <c r="O704" s="71"/>
      <c r="P704" s="195">
        <f>O704*H704</f>
        <v>0</v>
      </c>
      <c r="Q704" s="195">
        <v>2.0199999999999999E-2</v>
      </c>
      <c r="R704" s="195">
        <f>Q704*H704</f>
        <v>0.43692599999999998</v>
      </c>
      <c r="S704" s="195">
        <v>0</v>
      </c>
      <c r="T704" s="196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7" t="s">
        <v>192</v>
      </c>
      <c r="AT704" s="197" t="s">
        <v>332</v>
      </c>
      <c r="AU704" s="197" t="s">
        <v>90</v>
      </c>
      <c r="AY704" s="17" t="s">
        <v>129</v>
      </c>
      <c r="BE704" s="198">
        <f>IF(N704="základní",J704,0)</f>
        <v>0</v>
      </c>
      <c r="BF704" s="198">
        <f>IF(N704="snížená",J704,0)</f>
        <v>0</v>
      </c>
      <c r="BG704" s="198">
        <f>IF(N704="zákl. přenesená",J704,0)</f>
        <v>0</v>
      </c>
      <c r="BH704" s="198">
        <f>IF(N704="sníž. přenesená",J704,0)</f>
        <v>0</v>
      </c>
      <c r="BI704" s="198">
        <f>IF(N704="nulová",J704,0)</f>
        <v>0</v>
      </c>
      <c r="BJ704" s="17" t="s">
        <v>88</v>
      </c>
      <c r="BK704" s="198">
        <f>ROUND(I704*H704,2)</f>
        <v>0</v>
      </c>
      <c r="BL704" s="17" t="s">
        <v>136</v>
      </c>
      <c r="BM704" s="197" t="s">
        <v>1224</v>
      </c>
    </row>
    <row r="705" spans="1:65" s="2" customFormat="1" ht="11.25">
      <c r="A705" s="34"/>
      <c r="B705" s="35"/>
      <c r="C705" s="36"/>
      <c r="D705" s="199" t="s">
        <v>138</v>
      </c>
      <c r="E705" s="36"/>
      <c r="F705" s="200" t="s">
        <v>1223</v>
      </c>
      <c r="G705" s="36"/>
      <c r="H705" s="36"/>
      <c r="I705" s="201"/>
      <c r="J705" s="36"/>
      <c r="K705" s="36"/>
      <c r="L705" s="39"/>
      <c r="M705" s="202"/>
      <c r="N705" s="203"/>
      <c r="O705" s="71"/>
      <c r="P705" s="71"/>
      <c r="Q705" s="71"/>
      <c r="R705" s="71"/>
      <c r="S705" s="71"/>
      <c r="T705" s="72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7" t="s">
        <v>138</v>
      </c>
      <c r="AU705" s="17" t="s">
        <v>90</v>
      </c>
    </row>
    <row r="706" spans="1:65" s="13" customFormat="1" ht="11.25">
      <c r="B706" s="204"/>
      <c r="C706" s="205"/>
      <c r="D706" s="199" t="s">
        <v>140</v>
      </c>
      <c r="E706" s="206" t="s">
        <v>1</v>
      </c>
      <c r="F706" s="207" t="s">
        <v>1221</v>
      </c>
      <c r="G706" s="205"/>
      <c r="H706" s="206" t="s">
        <v>1</v>
      </c>
      <c r="I706" s="208"/>
      <c r="J706" s="205"/>
      <c r="K706" s="205"/>
      <c r="L706" s="209"/>
      <c r="M706" s="210"/>
      <c r="N706" s="211"/>
      <c r="O706" s="211"/>
      <c r="P706" s="211"/>
      <c r="Q706" s="211"/>
      <c r="R706" s="211"/>
      <c r="S706" s="211"/>
      <c r="T706" s="212"/>
      <c r="AT706" s="213" t="s">
        <v>140</v>
      </c>
      <c r="AU706" s="213" t="s">
        <v>90</v>
      </c>
      <c r="AV706" s="13" t="s">
        <v>88</v>
      </c>
      <c r="AW706" s="13" t="s">
        <v>36</v>
      </c>
      <c r="AX706" s="13" t="s">
        <v>80</v>
      </c>
      <c r="AY706" s="213" t="s">
        <v>129</v>
      </c>
    </row>
    <row r="707" spans="1:65" s="13" customFormat="1" ht="11.25">
      <c r="B707" s="204"/>
      <c r="C707" s="205"/>
      <c r="D707" s="199" t="s">
        <v>140</v>
      </c>
      <c r="E707" s="206" t="s">
        <v>1</v>
      </c>
      <c r="F707" s="207" t="s">
        <v>168</v>
      </c>
      <c r="G707" s="205"/>
      <c r="H707" s="206" t="s">
        <v>1</v>
      </c>
      <c r="I707" s="208"/>
      <c r="J707" s="205"/>
      <c r="K707" s="205"/>
      <c r="L707" s="209"/>
      <c r="M707" s="210"/>
      <c r="N707" s="211"/>
      <c r="O707" s="211"/>
      <c r="P707" s="211"/>
      <c r="Q707" s="211"/>
      <c r="R707" s="211"/>
      <c r="S707" s="211"/>
      <c r="T707" s="212"/>
      <c r="AT707" s="213" t="s">
        <v>140</v>
      </c>
      <c r="AU707" s="213" t="s">
        <v>90</v>
      </c>
      <c r="AV707" s="13" t="s">
        <v>88</v>
      </c>
      <c r="AW707" s="13" t="s">
        <v>36</v>
      </c>
      <c r="AX707" s="13" t="s">
        <v>80</v>
      </c>
      <c r="AY707" s="213" t="s">
        <v>129</v>
      </c>
    </row>
    <row r="708" spans="1:65" s="14" customFormat="1" ht="11.25">
      <c r="B708" s="214"/>
      <c r="C708" s="215"/>
      <c r="D708" s="199" t="s">
        <v>140</v>
      </c>
      <c r="E708" s="216" t="s">
        <v>1</v>
      </c>
      <c r="F708" s="217" t="s">
        <v>7</v>
      </c>
      <c r="G708" s="215"/>
      <c r="H708" s="218">
        <v>21</v>
      </c>
      <c r="I708" s="219"/>
      <c r="J708" s="215"/>
      <c r="K708" s="215"/>
      <c r="L708" s="220"/>
      <c r="M708" s="221"/>
      <c r="N708" s="222"/>
      <c r="O708" s="222"/>
      <c r="P708" s="222"/>
      <c r="Q708" s="222"/>
      <c r="R708" s="222"/>
      <c r="S708" s="222"/>
      <c r="T708" s="223"/>
      <c r="AT708" s="224" t="s">
        <v>140</v>
      </c>
      <c r="AU708" s="224" t="s">
        <v>90</v>
      </c>
      <c r="AV708" s="14" t="s">
        <v>90</v>
      </c>
      <c r="AW708" s="14" t="s">
        <v>36</v>
      </c>
      <c r="AX708" s="14" t="s">
        <v>80</v>
      </c>
      <c r="AY708" s="224" t="s">
        <v>129</v>
      </c>
    </row>
    <row r="709" spans="1:65" s="15" customFormat="1" ht="11.25">
      <c r="B709" s="225"/>
      <c r="C709" s="226"/>
      <c r="D709" s="199" t="s">
        <v>140</v>
      </c>
      <c r="E709" s="227" t="s">
        <v>1</v>
      </c>
      <c r="F709" s="228" t="s">
        <v>144</v>
      </c>
      <c r="G709" s="226"/>
      <c r="H709" s="229">
        <v>21</v>
      </c>
      <c r="I709" s="230"/>
      <c r="J709" s="226"/>
      <c r="K709" s="226"/>
      <c r="L709" s="231"/>
      <c r="M709" s="232"/>
      <c r="N709" s="233"/>
      <c r="O709" s="233"/>
      <c r="P709" s="233"/>
      <c r="Q709" s="233"/>
      <c r="R709" s="233"/>
      <c r="S709" s="233"/>
      <c r="T709" s="234"/>
      <c r="AT709" s="235" t="s">
        <v>140</v>
      </c>
      <c r="AU709" s="235" t="s">
        <v>90</v>
      </c>
      <c r="AV709" s="15" t="s">
        <v>136</v>
      </c>
      <c r="AW709" s="15" t="s">
        <v>36</v>
      </c>
      <c r="AX709" s="15" t="s">
        <v>88</v>
      </c>
      <c r="AY709" s="235" t="s">
        <v>129</v>
      </c>
    </row>
    <row r="710" spans="1:65" s="14" customFormat="1" ht="11.25">
      <c r="B710" s="214"/>
      <c r="C710" s="215"/>
      <c r="D710" s="199" t="s">
        <v>140</v>
      </c>
      <c r="E710" s="215"/>
      <c r="F710" s="217" t="s">
        <v>1225</v>
      </c>
      <c r="G710" s="215"/>
      <c r="H710" s="218">
        <v>21.63</v>
      </c>
      <c r="I710" s="219"/>
      <c r="J710" s="215"/>
      <c r="K710" s="215"/>
      <c r="L710" s="220"/>
      <c r="M710" s="221"/>
      <c r="N710" s="222"/>
      <c r="O710" s="222"/>
      <c r="P710" s="222"/>
      <c r="Q710" s="222"/>
      <c r="R710" s="222"/>
      <c r="S710" s="222"/>
      <c r="T710" s="223"/>
      <c r="AT710" s="224" t="s">
        <v>140</v>
      </c>
      <c r="AU710" s="224" t="s">
        <v>90</v>
      </c>
      <c r="AV710" s="14" t="s">
        <v>90</v>
      </c>
      <c r="AW710" s="14" t="s">
        <v>4</v>
      </c>
      <c r="AX710" s="14" t="s">
        <v>88</v>
      </c>
      <c r="AY710" s="224" t="s">
        <v>129</v>
      </c>
    </row>
    <row r="711" spans="1:65" s="2" customFormat="1" ht="33" customHeight="1">
      <c r="A711" s="34"/>
      <c r="B711" s="35"/>
      <c r="C711" s="186" t="s">
        <v>511</v>
      </c>
      <c r="D711" s="186" t="s">
        <v>131</v>
      </c>
      <c r="E711" s="187" t="s">
        <v>1226</v>
      </c>
      <c r="F711" s="188" t="s">
        <v>1227</v>
      </c>
      <c r="G711" s="189" t="s">
        <v>195</v>
      </c>
      <c r="H711" s="190">
        <v>291</v>
      </c>
      <c r="I711" s="191"/>
      <c r="J711" s="192">
        <f>ROUND(I711*H711,2)</f>
        <v>0</v>
      </c>
      <c r="K711" s="188" t="s">
        <v>135</v>
      </c>
      <c r="L711" s="39"/>
      <c r="M711" s="193" t="s">
        <v>1</v>
      </c>
      <c r="N711" s="194" t="s">
        <v>45</v>
      </c>
      <c r="O711" s="71"/>
      <c r="P711" s="195">
        <f>O711*H711</f>
        <v>0</v>
      </c>
      <c r="Q711" s="195">
        <v>2.0000000000000002E-5</v>
      </c>
      <c r="R711" s="195">
        <f>Q711*H711</f>
        <v>5.8200000000000005E-3</v>
      </c>
      <c r="S711" s="195">
        <v>0</v>
      </c>
      <c r="T711" s="196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97" t="s">
        <v>136</v>
      </c>
      <c r="AT711" s="197" t="s">
        <v>131</v>
      </c>
      <c r="AU711" s="197" t="s">
        <v>90</v>
      </c>
      <c r="AY711" s="17" t="s">
        <v>129</v>
      </c>
      <c r="BE711" s="198">
        <f>IF(N711="základní",J711,0)</f>
        <v>0</v>
      </c>
      <c r="BF711" s="198">
        <f>IF(N711="snížená",J711,0)</f>
        <v>0</v>
      </c>
      <c r="BG711" s="198">
        <f>IF(N711="zákl. přenesená",J711,0)</f>
        <v>0</v>
      </c>
      <c r="BH711" s="198">
        <f>IF(N711="sníž. přenesená",J711,0)</f>
        <v>0</v>
      </c>
      <c r="BI711" s="198">
        <f>IF(N711="nulová",J711,0)</f>
        <v>0</v>
      </c>
      <c r="BJ711" s="17" t="s">
        <v>88</v>
      </c>
      <c r="BK711" s="198">
        <f>ROUND(I711*H711,2)</f>
        <v>0</v>
      </c>
      <c r="BL711" s="17" t="s">
        <v>136</v>
      </c>
      <c r="BM711" s="197" t="s">
        <v>1228</v>
      </c>
    </row>
    <row r="712" spans="1:65" s="2" customFormat="1" ht="29.25">
      <c r="A712" s="34"/>
      <c r="B712" s="35"/>
      <c r="C712" s="36"/>
      <c r="D712" s="199" t="s">
        <v>138</v>
      </c>
      <c r="E712" s="36"/>
      <c r="F712" s="200" t="s">
        <v>1229</v>
      </c>
      <c r="G712" s="36"/>
      <c r="H712" s="36"/>
      <c r="I712" s="201"/>
      <c r="J712" s="36"/>
      <c r="K712" s="36"/>
      <c r="L712" s="39"/>
      <c r="M712" s="202"/>
      <c r="N712" s="203"/>
      <c r="O712" s="71"/>
      <c r="P712" s="71"/>
      <c r="Q712" s="71"/>
      <c r="R712" s="71"/>
      <c r="S712" s="71"/>
      <c r="T712" s="72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7" t="s">
        <v>138</v>
      </c>
      <c r="AU712" s="17" t="s">
        <v>90</v>
      </c>
    </row>
    <row r="713" spans="1:65" s="13" customFormat="1" ht="11.25">
      <c r="B713" s="204"/>
      <c r="C713" s="205"/>
      <c r="D713" s="199" t="s">
        <v>140</v>
      </c>
      <c r="E713" s="206" t="s">
        <v>1</v>
      </c>
      <c r="F713" s="207" t="s">
        <v>1230</v>
      </c>
      <c r="G713" s="205"/>
      <c r="H713" s="206" t="s">
        <v>1</v>
      </c>
      <c r="I713" s="208"/>
      <c r="J713" s="205"/>
      <c r="K713" s="205"/>
      <c r="L713" s="209"/>
      <c r="M713" s="210"/>
      <c r="N713" s="211"/>
      <c r="O713" s="211"/>
      <c r="P713" s="211"/>
      <c r="Q713" s="211"/>
      <c r="R713" s="211"/>
      <c r="S713" s="211"/>
      <c r="T713" s="212"/>
      <c r="AT713" s="213" t="s">
        <v>140</v>
      </c>
      <c r="AU713" s="213" t="s">
        <v>90</v>
      </c>
      <c r="AV713" s="13" t="s">
        <v>88</v>
      </c>
      <c r="AW713" s="13" t="s">
        <v>36</v>
      </c>
      <c r="AX713" s="13" t="s">
        <v>80</v>
      </c>
      <c r="AY713" s="213" t="s">
        <v>129</v>
      </c>
    </row>
    <row r="714" spans="1:65" s="13" customFormat="1" ht="11.25">
      <c r="B714" s="204"/>
      <c r="C714" s="205"/>
      <c r="D714" s="199" t="s">
        <v>140</v>
      </c>
      <c r="E714" s="206" t="s">
        <v>1</v>
      </c>
      <c r="F714" s="207" t="s">
        <v>970</v>
      </c>
      <c r="G714" s="205"/>
      <c r="H714" s="206" t="s">
        <v>1</v>
      </c>
      <c r="I714" s="208"/>
      <c r="J714" s="205"/>
      <c r="K714" s="205"/>
      <c r="L714" s="209"/>
      <c r="M714" s="210"/>
      <c r="N714" s="211"/>
      <c r="O714" s="211"/>
      <c r="P714" s="211"/>
      <c r="Q714" s="211"/>
      <c r="R714" s="211"/>
      <c r="S714" s="211"/>
      <c r="T714" s="212"/>
      <c r="AT714" s="213" t="s">
        <v>140</v>
      </c>
      <c r="AU714" s="213" t="s">
        <v>90</v>
      </c>
      <c r="AV714" s="13" t="s">
        <v>88</v>
      </c>
      <c r="AW714" s="13" t="s">
        <v>36</v>
      </c>
      <c r="AX714" s="13" t="s">
        <v>80</v>
      </c>
      <c r="AY714" s="213" t="s">
        <v>129</v>
      </c>
    </row>
    <row r="715" spans="1:65" s="14" customFormat="1" ht="11.25">
      <c r="B715" s="214"/>
      <c r="C715" s="215"/>
      <c r="D715" s="199" t="s">
        <v>140</v>
      </c>
      <c r="E715" s="216" t="s">
        <v>1</v>
      </c>
      <c r="F715" s="217" t="s">
        <v>1090</v>
      </c>
      <c r="G715" s="215"/>
      <c r="H715" s="218">
        <v>160</v>
      </c>
      <c r="I715" s="219"/>
      <c r="J715" s="215"/>
      <c r="K715" s="215"/>
      <c r="L715" s="220"/>
      <c r="M715" s="221"/>
      <c r="N715" s="222"/>
      <c r="O715" s="222"/>
      <c r="P715" s="222"/>
      <c r="Q715" s="222"/>
      <c r="R715" s="222"/>
      <c r="S715" s="222"/>
      <c r="T715" s="223"/>
      <c r="AT715" s="224" t="s">
        <v>140</v>
      </c>
      <c r="AU715" s="224" t="s">
        <v>90</v>
      </c>
      <c r="AV715" s="14" t="s">
        <v>90</v>
      </c>
      <c r="AW715" s="14" t="s">
        <v>36</v>
      </c>
      <c r="AX715" s="14" t="s">
        <v>80</v>
      </c>
      <c r="AY715" s="224" t="s">
        <v>129</v>
      </c>
    </row>
    <row r="716" spans="1:65" s="13" customFormat="1" ht="11.25">
      <c r="B716" s="204"/>
      <c r="C716" s="205"/>
      <c r="D716" s="199" t="s">
        <v>140</v>
      </c>
      <c r="E716" s="206" t="s">
        <v>1</v>
      </c>
      <c r="F716" s="207" t="s">
        <v>972</v>
      </c>
      <c r="G716" s="205"/>
      <c r="H716" s="206" t="s">
        <v>1</v>
      </c>
      <c r="I716" s="208"/>
      <c r="J716" s="205"/>
      <c r="K716" s="205"/>
      <c r="L716" s="209"/>
      <c r="M716" s="210"/>
      <c r="N716" s="211"/>
      <c r="O716" s="211"/>
      <c r="P716" s="211"/>
      <c r="Q716" s="211"/>
      <c r="R716" s="211"/>
      <c r="S716" s="211"/>
      <c r="T716" s="212"/>
      <c r="AT716" s="213" t="s">
        <v>140</v>
      </c>
      <c r="AU716" s="213" t="s">
        <v>90</v>
      </c>
      <c r="AV716" s="13" t="s">
        <v>88</v>
      </c>
      <c r="AW716" s="13" t="s">
        <v>36</v>
      </c>
      <c r="AX716" s="13" t="s">
        <v>80</v>
      </c>
      <c r="AY716" s="213" t="s">
        <v>129</v>
      </c>
    </row>
    <row r="717" spans="1:65" s="14" customFormat="1" ht="11.25">
      <c r="B717" s="214"/>
      <c r="C717" s="215"/>
      <c r="D717" s="199" t="s">
        <v>140</v>
      </c>
      <c r="E717" s="216" t="s">
        <v>1</v>
      </c>
      <c r="F717" s="217" t="s">
        <v>830</v>
      </c>
      <c r="G717" s="215"/>
      <c r="H717" s="218">
        <v>128</v>
      </c>
      <c r="I717" s="219"/>
      <c r="J717" s="215"/>
      <c r="K717" s="215"/>
      <c r="L717" s="220"/>
      <c r="M717" s="221"/>
      <c r="N717" s="222"/>
      <c r="O717" s="222"/>
      <c r="P717" s="222"/>
      <c r="Q717" s="222"/>
      <c r="R717" s="222"/>
      <c r="S717" s="222"/>
      <c r="T717" s="223"/>
      <c r="AT717" s="224" t="s">
        <v>140</v>
      </c>
      <c r="AU717" s="224" t="s">
        <v>90</v>
      </c>
      <c r="AV717" s="14" t="s">
        <v>90</v>
      </c>
      <c r="AW717" s="14" t="s">
        <v>36</v>
      </c>
      <c r="AX717" s="14" t="s">
        <v>80</v>
      </c>
      <c r="AY717" s="224" t="s">
        <v>129</v>
      </c>
    </row>
    <row r="718" spans="1:65" s="13" customFormat="1" ht="11.25">
      <c r="B718" s="204"/>
      <c r="C718" s="205"/>
      <c r="D718" s="199" t="s">
        <v>140</v>
      </c>
      <c r="E718" s="206" t="s">
        <v>1</v>
      </c>
      <c r="F718" s="207" t="s">
        <v>1035</v>
      </c>
      <c r="G718" s="205"/>
      <c r="H718" s="206" t="s">
        <v>1</v>
      </c>
      <c r="I718" s="208"/>
      <c r="J718" s="205"/>
      <c r="K718" s="205"/>
      <c r="L718" s="209"/>
      <c r="M718" s="210"/>
      <c r="N718" s="211"/>
      <c r="O718" s="211"/>
      <c r="P718" s="211"/>
      <c r="Q718" s="211"/>
      <c r="R718" s="211"/>
      <c r="S718" s="211"/>
      <c r="T718" s="212"/>
      <c r="AT718" s="213" t="s">
        <v>140</v>
      </c>
      <c r="AU718" s="213" t="s">
        <v>90</v>
      </c>
      <c r="AV718" s="13" t="s">
        <v>88</v>
      </c>
      <c r="AW718" s="13" t="s">
        <v>36</v>
      </c>
      <c r="AX718" s="13" t="s">
        <v>80</v>
      </c>
      <c r="AY718" s="213" t="s">
        <v>129</v>
      </c>
    </row>
    <row r="719" spans="1:65" s="14" customFormat="1" ht="11.25">
      <c r="B719" s="214"/>
      <c r="C719" s="215"/>
      <c r="D719" s="199" t="s">
        <v>140</v>
      </c>
      <c r="E719" s="216" t="s">
        <v>1</v>
      </c>
      <c r="F719" s="217" t="s">
        <v>150</v>
      </c>
      <c r="G719" s="215"/>
      <c r="H719" s="218">
        <v>3</v>
      </c>
      <c r="I719" s="219"/>
      <c r="J719" s="215"/>
      <c r="K719" s="215"/>
      <c r="L719" s="220"/>
      <c r="M719" s="221"/>
      <c r="N719" s="222"/>
      <c r="O719" s="222"/>
      <c r="P719" s="222"/>
      <c r="Q719" s="222"/>
      <c r="R719" s="222"/>
      <c r="S719" s="222"/>
      <c r="T719" s="223"/>
      <c r="AT719" s="224" t="s">
        <v>140</v>
      </c>
      <c r="AU719" s="224" t="s">
        <v>90</v>
      </c>
      <c r="AV719" s="14" t="s">
        <v>90</v>
      </c>
      <c r="AW719" s="14" t="s">
        <v>36</v>
      </c>
      <c r="AX719" s="14" t="s">
        <v>80</v>
      </c>
      <c r="AY719" s="224" t="s">
        <v>129</v>
      </c>
    </row>
    <row r="720" spans="1:65" s="15" customFormat="1" ht="11.25">
      <c r="B720" s="225"/>
      <c r="C720" s="226"/>
      <c r="D720" s="199" t="s">
        <v>140</v>
      </c>
      <c r="E720" s="227" t="s">
        <v>1</v>
      </c>
      <c r="F720" s="228" t="s">
        <v>144</v>
      </c>
      <c r="G720" s="226"/>
      <c r="H720" s="229">
        <v>291</v>
      </c>
      <c r="I720" s="230"/>
      <c r="J720" s="226"/>
      <c r="K720" s="226"/>
      <c r="L720" s="231"/>
      <c r="M720" s="232"/>
      <c r="N720" s="233"/>
      <c r="O720" s="233"/>
      <c r="P720" s="233"/>
      <c r="Q720" s="233"/>
      <c r="R720" s="233"/>
      <c r="S720" s="233"/>
      <c r="T720" s="234"/>
      <c r="AT720" s="235" t="s">
        <v>140</v>
      </c>
      <c r="AU720" s="235" t="s">
        <v>90</v>
      </c>
      <c r="AV720" s="15" t="s">
        <v>136</v>
      </c>
      <c r="AW720" s="15" t="s">
        <v>36</v>
      </c>
      <c r="AX720" s="15" t="s">
        <v>88</v>
      </c>
      <c r="AY720" s="235" t="s">
        <v>129</v>
      </c>
    </row>
    <row r="721" spans="1:65" s="2" customFormat="1" ht="24">
      <c r="A721" s="34"/>
      <c r="B721" s="35"/>
      <c r="C721" s="236" t="s">
        <v>516</v>
      </c>
      <c r="D721" s="236" t="s">
        <v>332</v>
      </c>
      <c r="E721" s="237" t="s">
        <v>1231</v>
      </c>
      <c r="F721" s="238" t="s">
        <v>1232</v>
      </c>
      <c r="G721" s="239" t="s">
        <v>238</v>
      </c>
      <c r="H721" s="240">
        <v>101</v>
      </c>
      <c r="I721" s="241"/>
      <c r="J721" s="242">
        <f>ROUND(I721*H721,2)</f>
        <v>0</v>
      </c>
      <c r="K721" s="238" t="s">
        <v>1</v>
      </c>
      <c r="L721" s="243"/>
      <c r="M721" s="244" t="s">
        <v>1</v>
      </c>
      <c r="N721" s="245" t="s">
        <v>45</v>
      </c>
      <c r="O721" s="71"/>
      <c r="P721" s="195">
        <f>O721*H721</f>
        <v>0</v>
      </c>
      <c r="Q721" s="195">
        <v>4.99E-2</v>
      </c>
      <c r="R721" s="195">
        <f>Q721*H721</f>
        <v>5.0399000000000003</v>
      </c>
      <c r="S721" s="195">
        <v>0</v>
      </c>
      <c r="T721" s="196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97" t="s">
        <v>192</v>
      </c>
      <c r="AT721" s="197" t="s">
        <v>332</v>
      </c>
      <c r="AU721" s="197" t="s">
        <v>90</v>
      </c>
      <c r="AY721" s="17" t="s">
        <v>129</v>
      </c>
      <c r="BE721" s="198">
        <f>IF(N721="základní",J721,0)</f>
        <v>0</v>
      </c>
      <c r="BF721" s="198">
        <f>IF(N721="snížená",J721,0)</f>
        <v>0</v>
      </c>
      <c r="BG721" s="198">
        <f>IF(N721="zákl. přenesená",J721,0)</f>
        <v>0</v>
      </c>
      <c r="BH721" s="198">
        <f>IF(N721="sníž. přenesená",J721,0)</f>
        <v>0</v>
      </c>
      <c r="BI721" s="198">
        <f>IF(N721="nulová",J721,0)</f>
        <v>0</v>
      </c>
      <c r="BJ721" s="17" t="s">
        <v>88</v>
      </c>
      <c r="BK721" s="198">
        <f>ROUND(I721*H721,2)</f>
        <v>0</v>
      </c>
      <c r="BL721" s="17" t="s">
        <v>136</v>
      </c>
      <c r="BM721" s="197" t="s">
        <v>1233</v>
      </c>
    </row>
    <row r="722" spans="1:65" s="2" customFormat="1" ht="11.25">
      <c r="A722" s="34"/>
      <c r="B722" s="35"/>
      <c r="C722" s="36"/>
      <c r="D722" s="199" t="s">
        <v>138</v>
      </c>
      <c r="E722" s="36"/>
      <c r="F722" s="200" t="s">
        <v>1232</v>
      </c>
      <c r="G722" s="36"/>
      <c r="H722" s="36"/>
      <c r="I722" s="201"/>
      <c r="J722" s="36"/>
      <c r="K722" s="36"/>
      <c r="L722" s="39"/>
      <c r="M722" s="202"/>
      <c r="N722" s="203"/>
      <c r="O722" s="71"/>
      <c r="P722" s="71"/>
      <c r="Q722" s="71"/>
      <c r="R722" s="71"/>
      <c r="S722" s="71"/>
      <c r="T722" s="72"/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T722" s="17" t="s">
        <v>138</v>
      </c>
      <c r="AU722" s="17" t="s">
        <v>90</v>
      </c>
    </row>
    <row r="723" spans="1:65" s="13" customFormat="1" ht="11.25">
      <c r="B723" s="204"/>
      <c r="C723" s="205"/>
      <c r="D723" s="199" t="s">
        <v>140</v>
      </c>
      <c r="E723" s="206" t="s">
        <v>1</v>
      </c>
      <c r="F723" s="207" t="s">
        <v>1230</v>
      </c>
      <c r="G723" s="205"/>
      <c r="H723" s="206" t="s">
        <v>1</v>
      </c>
      <c r="I723" s="208"/>
      <c r="J723" s="205"/>
      <c r="K723" s="205"/>
      <c r="L723" s="209"/>
      <c r="M723" s="210"/>
      <c r="N723" s="211"/>
      <c r="O723" s="211"/>
      <c r="P723" s="211"/>
      <c r="Q723" s="211"/>
      <c r="R723" s="211"/>
      <c r="S723" s="211"/>
      <c r="T723" s="212"/>
      <c r="AT723" s="213" t="s">
        <v>140</v>
      </c>
      <c r="AU723" s="213" t="s">
        <v>90</v>
      </c>
      <c r="AV723" s="13" t="s">
        <v>88</v>
      </c>
      <c r="AW723" s="13" t="s">
        <v>36</v>
      </c>
      <c r="AX723" s="13" t="s">
        <v>80</v>
      </c>
      <c r="AY723" s="213" t="s">
        <v>129</v>
      </c>
    </row>
    <row r="724" spans="1:65" s="13" customFormat="1" ht="11.25">
      <c r="B724" s="204"/>
      <c r="C724" s="205"/>
      <c r="D724" s="199" t="s">
        <v>140</v>
      </c>
      <c r="E724" s="206" t="s">
        <v>1</v>
      </c>
      <c r="F724" s="207" t="s">
        <v>970</v>
      </c>
      <c r="G724" s="205"/>
      <c r="H724" s="206" t="s">
        <v>1</v>
      </c>
      <c r="I724" s="208"/>
      <c r="J724" s="205"/>
      <c r="K724" s="205"/>
      <c r="L724" s="209"/>
      <c r="M724" s="210"/>
      <c r="N724" s="211"/>
      <c r="O724" s="211"/>
      <c r="P724" s="211"/>
      <c r="Q724" s="211"/>
      <c r="R724" s="211"/>
      <c r="S724" s="211"/>
      <c r="T724" s="212"/>
      <c r="AT724" s="213" t="s">
        <v>140</v>
      </c>
      <c r="AU724" s="213" t="s">
        <v>90</v>
      </c>
      <c r="AV724" s="13" t="s">
        <v>88</v>
      </c>
      <c r="AW724" s="13" t="s">
        <v>36</v>
      </c>
      <c r="AX724" s="13" t="s">
        <v>80</v>
      </c>
      <c r="AY724" s="213" t="s">
        <v>129</v>
      </c>
    </row>
    <row r="725" spans="1:65" s="14" customFormat="1" ht="11.25">
      <c r="B725" s="214"/>
      <c r="C725" s="215"/>
      <c r="D725" s="199" t="s">
        <v>140</v>
      </c>
      <c r="E725" s="216" t="s">
        <v>1</v>
      </c>
      <c r="F725" s="217" t="s">
        <v>484</v>
      </c>
      <c r="G725" s="215"/>
      <c r="H725" s="218">
        <v>55</v>
      </c>
      <c r="I725" s="219"/>
      <c r="J725" s="215"/>
      <c r="K725" s="215"/>
      <c r="L725" s="220"/>
      <c r="M725" s="221"/>
      <c r="N725" s="222"/>
      <c r="O725" s="222"/>
      <c r="P725" s="222"/>
      <c r="Q725" s="222"/>
      <c r="R725" s="222"/>
      <c r="S725" s="222"/>
      <c r="T725" s="223"/>
      <c r="AT725" s="224" t="s">
        <v>140</v>
      </c>
      <c r="AU725" s="224" t="s">
        <v>90</v>
      </c>
      <c r="AV725" s="14" t="s">
        <v>90</v>
      </c>
      <c r="AW725" s="14" t="s">
        <v>36</v>
      </c>
      <c r="AX725" s="14" t="s">
        <v>80</v>
      </c>
      <c r="AY725" s="224" t="s">
        <v>129</v>
      </c>
    </row>
    <row r="726" spans="1:65" s="13" customFormat="1" ht="11.25">
      <c r="B726" s="204"/>
      <c r="C726" s="205"/>
      <c r="D726" s="199" t="s">
        <v>140</v>
      </c>
      <c r="E726" s="206" t="s">
        <v>1</v>
      </c>
      <c r="F726" s="207" t="s">
        <v>972</v>
      </c>
      <c r="G726" s="205"/>
      <c r="H726" s="206" t="s">
        <v>1</v>
      </c>
      <c r="I726" s="208"/>
      <c r="J726" s="205"/>
      <c r="K726" s="205"/>
      <c r="L726" s="209"/>
      <c r="M726" s="210"/>
      <c r="N726" s="211"/>
      <c r="O726" s="211"/>
      <c r="P726" s="211"/>
      <c r="Q726" s="211"/>
      <c r="R726" s="211"/>
      <c r="S726" s="211"/>
      <c r="T726" s="212"/>
      <c r="AT726" s="213" t="s">
        <v>140</v>
      </c>
      <c r="AU726" s="213" t="s">
        <v>90</v>
      </c>
      <c r="AV726" s="13" t="s">
        <v>88</v>
      </c>
      <c r="AW726" s="13" t="s">
        <v>36</v>
      </c>
      <c r="AX726" s="13" t="s">
        <v>80</v>
      </c>
      <c r="AY726" s="213" t="s">
        <v>129</v>
      </c>
    </row>
    <row r="727" spans="1:65" s="14" customFormat="1" ht="11.25">
      <c r="B727" s="214"/>
      <c r="C727" s="215"/>
      <c r="D727" s="199" t="s">
        <v>140</v>
      </c>
      <c r="E727" s="216" t="s">
        <v>1</v>
      </c>
      <c r="F727" s="217" t="s">
        <v>418</v>
      </c>
      <c r="G727" s="215"/>
      <c r="H727" s="218">
        <v>43</v>
      </c>
      <c r="I727" s="219"/>
      <c r="J727" s="215"/>
      <c r="K727" s="215"/>
      <c r="L727" s="220"/>
      <c r="M727" s="221"/>
      <c r="N727" s="222"/>
      <c r="O727" s="222"/>
      <c r="P727" s="222"/>
      <c r="Q727" s="222"/>
      <c r="R727" s="222"/>
      <c r="S727" s="222"/>
      <c r="T727" s="223"/>
      <c r="AT727" s="224" t="s">
        <v>140</v>
      </c>
      <c r="AU727" s="224" t="s">
        <v>90</v>
      </c>
      <c r="AV727" s="14" t="s">
        <v>90</v>
      </c>
      <c r="AW727" s="14" t="s">
        <v>36</v>
      </c>
      <c r="AX727" s="14" t="s">
        <v>80</v>
      </c>
      <c r="AY727" s="224" t="s">
        <v>129</v>
      </c>
    </row>
    <row r="728" spans="1:65" s="13" customFormat="1" ht="11.25">
      <c r="B728" s="204"/>
      <c r="C728" s="205"/>
      <c r="D728" s="199" t="s">
        <v>140</v>
      </c>
      <c r="E728" s="206" t="s">
        <v>1</v>
      </c>
      <c r="F728" s="207" t="s">
        <v>1035</v>
      </c>
      <c r="G728" s="205"/>
      <c r="H728" s="206" t="s">
        <v>1</v>
      </c>
      <c r="I728" s="208"/>
      <c r="J728" s="205"/>
      <c r="K728" s="205"/>
      <c r="L728" s="209"/>
      <c r="M728" s="210"/>
      <c r="N728" s="211"/>
      <c r="O728" s="211"/>
      <c r="P728" s="211"/>
      <c r="Q728" s="211"/>
      <c r="R728" s="211"/>
      <c r="S728" s="211"/>
      <c r="T728" s="212"/>
      <c r="AT728" s="213" t="s">
        <v>140</v>
      </c>
      <c r="AU728" s="213" t="s">
        <v>90</v>
      </c>
      <c r="AV728" s="13" t="s">
        <v>88</v>
      </c>
      <c r="AW728" s="13" t="s">
        <v>36</v>
      </c>
      <c r="AX728" s="13" t="s">
        <v>80</v>
      </c>
      <c r="AY728" s="213" t="s">
        <v>129</v>
      </c>
    </row>
    <row r="729" spans="1:65" s="14" customFormat="1" ht="11.25">
      <c r="B729" s="214"/>
      <c r="C729" s="215"/>
      <c r="D729" s="199" t="s">
        <v>140</v>
      </c>
      <c r="E729" s="216" t="s">
        <v>1</v>
      </c>
      <c r="F729" s="217" t="s">
        <v>150</v>
      </c>
      <c r="G729" s="215"/>
      <c r="H729" s="218">
        <v>3</v>
      </c>
      <c r="I729" s="219"/>
      <c r="J729" s="215"/>
      <c r="K729" s="215"/>
      <c r="L729" s="220"/>
      <c r="M729" s="221"/>
      <c r="N729" s="222"/>
      <c r="O729" s="222"/>
      <c r="P729" s="222"/>
      <c r="Q729" s="222"/>
      <c r="R729" s="222"/>
      <c r="S729" s="222"/>
      <c r="T729" s="223"/>
      <c r="AT729" s="224" t="s">
        <v>140</v>
      </c>
      <c r="AU729" s="224" t="s">
        <v>90</v>
      </c>
      <c r="AV729" s="14" t="s">
        <v>90</v>
      </c>
      <c r="AW729" s="14" t="s">
        <v>36</v>
      </c>
      <c r="AX729" s="14" t="s">
        <v>80</v>
      </c>
      <c r="AY729" s="224" t="s">
        <v>129</v>
      </c>
    </row>
    <row r="730" spans="1:65" s="15" customFormat="1" ht="11.25">
      <c r="B730" s="225"/>
      <c r="C730" s="226"/>
      <c r="D730" s="199" t="s">
        <v>140</v>
      </c>
      <c r="E730" s="227" t="s">
        <v>1</v>
      </c>
      <c r="F730" s="228" t="s">
        <v>144</v>
      </c>
      <c r="G730" s="226"/>
      <c r="H730" s="229">
        <v>101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AT730" s="235" t="s">
        <v>140</v>
      </c>
      <c r="AU730" s="235" t="s">
        <v>90</v>
      </c>
      <c r="AV730" s="15" t="s">
        <v>136</v>
      </c>
      <c r="AW730" s="15" t="s">
        <v>36</v>
      </c>
      <c r="AX730" s="15" t="s">
        <v>88</v>
      </c>
      <c r="AY730" s="235" t="s">
        <v>129</v>
      </c>
    </row>
    <row r="731" spans="1:65" s="2" customFormat="1" ht="33" customHeight="1">
      <c r="A731" s="34"/>
      <c r="B731" s="35"/>
      <c r="C731" s="186" t="s">
        <v>520</v>
      </c>
      <c r="D731" s="186" t="s">
        <v>131</v>
      </c>
      <c r="E731" s="187" t="s">
        <v>1234</v>
      </c>
      <c r="F731" s="188" t="s">
        <v>1235</v>
      </c>
      <c r="G731" s="189" t="s">
        <v>238</v>
      </c>
      <c r="H731" s="190">
        <v>18</v>
      </c>
      <c r="I731" s="191"/>
      <c r="J731" s="192">
        <f>ROUND(I731*H731,2)</f>
        <v>0</v>
      </c>
      <c r="K731" s="188" t="s">
        <v>135</v>
      </c>
      <c r="L731" s="39"/>
      <c r="M731" s="193" t="s">
        <v>1</v>
      </c>
      <c r="N731" s="194" t="s">
        <v>45</v>
      </c>
      <c r="O731" s="71"/>
      <c r="P731" s="195">
        <f>O731*H731</f>
        <v>0</v>
      </c>
      <c r="Q731" s="195">
        <v>0</v>
      </c>
      <c r="R731" s="195">
        <f>Q731*H731</f>
        <v>0</v>
      </c>
      <c r="S731" s="195">
        <v>0</v>
      </c>
      <c r="T731" s="196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97" t="s">
        <v>136</v>
      </c>
      <c r="AT731" s="197" t="s">
        <v>131</v>
      </c>
      <c r="AU731" s="197" t="s">
        <v>90</v>
      </c>
      <c r="AY731" s="17" t="s">
        <v>129</v>
      </c>
      <c r="BE731" s="198">
        <f>IF(N731="základní",J731,0)</f>
        <v>0</v>
      </c>
      <c r="BF731" s="198">
        <f>IF(N731="snížená",J731,0)</f>
        <v>0</v>
      </c>
      <c r="BG731" s="198">
        <f>IF(N731="zákl. přenesená",J731,0)</f>
        <v>0</v>
      </c>
      <c r="BH731" s="198">
        <f>IF(N731="sníž. přenesená",J731,0)</f>
        <v>0</v>
      </c>
      <c r="BI731" s="198">
        <f>IF(N731="nulová",J731,0)</f>
        <v>0</v>
      </c>
      <c r="BJ731" s="17" t="s">
        <v>88</v>
      </c>
      <c r="BK731" s="198">
        <f>ROUND(I731*H731,2)</f>
        <v>0</v>
      </c>
      <c r="BL731" s="17" t="s">
        <v>136</v>
      </c>
      <c r="BM731" s="197" t="s">
        <v>1236</v>
      </c>
    </row>
    <row r="732" spans="1:65" s="2" customFormat="1" ht="19.5">
      <c r="A732" s="34"/>
      <c r="B732" s="35"/>
      <c r="C732" s="36"/>
      <c r="D732" s="199" t="s">
        <v>138</v>
      </c>
      <c r="E732" s="36"/>
      <c r="F732" s="200" t="s">
        <v>1237</v>
      </c>
      <c r="G732" s="36"/>
      <c r="H732" s="36"/>
      <c r="I732" s="201"/>
      <c r="J732" s="36"/>
      <c r="K732" s="36"/>
      <c r="L732" s="39"/>
      <c r="M732" s="202"/>
      <c r="N732" s="203"/>
      <c r="O732" s="71"/>
      <c r="P732" s="71"/>
      <c r="Q732" s="71"/>
      <c r="R732" s="71"/>
      <c r="S732" s="71"/>
      <c r="T732" s="72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T732" s="17" t="s">
        <v>138</v>
      </c>
      <c r="AU732" s="17" t="s">
        <v>90</v>
      </c>
    </row>
    <row r="733" spans="1:65" s="13" customFormat="1" ht="11.25">
      <c r="B733" s="204"/>
      <c r="C733" s="205"/>
      <c r="D733" s="199" t="s">
        <v>140</v>
      </c>
      <c r="E733" s="206" t="s">
        <v>1</v>
      </c>
      <c r="F733" s="207" t="s">
        <v>1185</v>
      </c>
      <c r="G733" s="205"/>
      <c r="H733" s="206" t="s">
        <v>1</v>
      </c>
      <c r="I733" s="208"/>
      <c r="J733" s="205"/>
      <c r="K733" s="205"/>
      <c r="L733" s="209"/>
      <c r="M733" s="210"/>
      <c r="N733" s="211"/>
      <c r="O733" s="211"/>
      <c r="P733" s="211"/>
      <c r="Q733" s="211"/>
      <c r="R733" s="211"/>
      <c r="S733" s="211"/>
      <c r="T733" s="212"/>
      <c r="AT733" s="213" t="s">
        <v>140</v>
      </c>
      <c r="AU733" s="213" t="s">
        <v>90</v>
      </c>
      <c r="AV733" s="13" t="s">
        <v>88</v>
      </c>
      <c r="AW733" s="13" t="s">
        <v>36</v>
      </c>
      <c r="AX733" s="13" t="s">
        <v>80</v>
      </c>
      <c r="AY733" s="213" t="s">
        <v>129</v>
      </c>
    </row>
    <row r="734" spans="1:65" s="13" customFormat="1" ht="11.25">
      <c r="B734" s="204"/>
      <c r="C734" s="205"/>
      <c r="D734" s="199" t="s">
        <v>140</v>
      </c>
      <c r="E734" s="206" t="s">
        <v>1</v>
      </c>
      <c r="F734" s="207" t="s">
        <v>1180</v>
      </c>
      <c r="G734" s="205"/>
      <c r="H734" s="206" t="s">
        <v>1</v>
      </c>
      <c r="I734" s="208"/>
      <c r="J734" s="205"/>
      <c r="K734" s="205"/>
      <c r="L734" s="209"/>
      <c r="M734" s="210"/>
      <c r="N734" s="211"/>
      <c r="O734" s="211"/>
      <c r="P734" s="211"/>
      <c r="Q734" s="211"/>
      <c r="R734" s="211"/>
      <c r="S734" s="211"/>
      <c r="T734" s="212"/>
      <c r="AT734" s="213" t="s">
        <v>140</v>
      </c>
      <c r="AU734" s="213" t="s">
        <v>90</v>
      </c>
      <c r="AV734" s="13" t="s">
        <v>88</v>
      </c>
      <c r="AW734" s="13" t="s">
        <v>36</v>
      </c>
      <c r="AX734" s="13" t="s">
        <v>80</v>
      </c>
      <c r="AY734" s="213" t="s">
        <v>129</v>
      </c>
    </row>
    <row r="735" spans="1:65" s="14" customFormat="1" ht="11.25">
      <c r="B735" s="214"/>
      <c r="C735" s="215"/>
      <c r="D735" s="199" t="s">
        <v>140</v>
      </c>
      <c r="E735" s="216" t="s">
        <v>1</v>
      </c>
      <c r="F735" s="217" t="s">
        <v>1238</v>
      </c>
      <c r="G735" s="215"/>
      <c r="H735" s="218">
        <v>18</v>
      </c>
      <c r="I735" s="219"/>
      <c r="J735" s="215"/>
      <c r="K735" s="215"/>
      <c r="L735" s="220"/>
      <c r="M735" s="221"/>
      <c r="N735" s="222"/>
      <c r="O735" s="222"/>
      <c r="P735" s="222"/>
      <c r="Q735" s="222"/>
      <c r="R735" s="222"/>
      <c r="S735" s="222"/>
      <c r="T735" s="223"/>
      <c r="AT735" s="224" t="s">
        <v>140</v>
      </c>
      <c r="AU735" s="224" t="s">
        <v>90</v>
      </c>
      <c r="AV735" s="14" t="s">
        <v>90</v>
      </c>
      <c r="AW735" s="14" t="s">
        <v>36</v>
      </c>
      <c r="AX735" s="14" t="s">
        <v>80</v>
      </c>
      <c r="AY735" s="224" t="s">
        <v>129</v>
      </c>
    </row>
    <row r="736" spans="1:65" s="15" customFormat="1" ht="11.25">
      <c r="B736" s="225"/>
      <c r="C736" s="226"/>
      <c r="D736" s="199" t="s">
        <v>140</v>
      </c>
      <c r="E736" s="227" t="s">
        <v>1</v>
      </c>
      <c r="F736" s="228" t="s">
        <v>144</v>
      </c>
      <c r="G736" s="226"/>
      <c r="H736" s="229">
        <v>18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AT736" s="235" t="s">
        <v>140</v>
      </c>
      <c r="AU736" s="235" t="s">
        <v>90</v>
      </c>
      <c r="AV736" s="15" t="s">
        <v>136</v>
      </c>
      <c r="AW736" s="15" t="s">
        <v>36</v>
      </c>
      <c r="AX736" s="15" t="s">
        <v>88</v>
      </c>
      <c r="AY736" s="235" t="s">
        <v>129</v>
      </c>
    </row>
    <row r="737" spans="1:65" s="2" customFormat="1" ht="21.75" customHeight="1">
      <c r="A737" s="34"/>
      <c r="B737" s="35"/>
      <c r="C737" s="236" t="s">
        <v>526</v>
      </c>
      <c r="D737" s="236" t="s">
        <v>332</v>
      </c>
      <c r="E737" s="237" t="s">
        <v>1239</v>
      </c>
      <c r="F737" s="238" t="s">
        <v>1240</v>
      </c>
      <c r="G737" s="239" t="s">
        <v>238</v>
      </c>
      <c r="H737" s="240">
        <v>10</v>
      </c>
      <c r="I737" s="241"/>
      <c r="J737" s="242">
        <f>ROUND(I737*H737,2)</f>
        <v>0</v>
      </c>
      <c r="K737" s="238" t="s">
        <v>1</v>
      </c>
      <c r="L737" s="243"/>
      <c r="M737" s="244" t="s">
        <v>1</v>
      </c>
      <c r="N737" s="245" t="s">
        <v>45</v>
      </c>
      <c r="O737" s="71"/>
      <c r="P737" s="195">
        <f>O737*H737</f>
        <v>0</v>
      </c>
      <c r="Q737" s="195">
        <v>8.0000000000000004E-4</v>
      </c>
      <c r="R737" s="195">
        <f>Q737*H737</f>
        <v>8.0000000000000002E-3</v>
      </c>
      <c r="S737" s="195">
        <v>0</v>
      </c>
      <c r="T737" s="196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97" t="s">
        <v>192</v>
      </c>
      <c r="AT737" s="197" t="s">
        <v>332</v>
      </c>
      <c r="AU737" s="197" t="s">
        <v>90</v>
      </c>
      <c r="AY737" s="17" t="s">
        <v>129</v>
      </c>
      <c r="BE737" s="198">
        <f>IF(N737="základní",J737,0)</f>
        <v>0</v>
      </c>
      <c r="BF737" s="198">
        <f>IF(N737="snížená",J737,0)</f>
        <v>0</v>
      </c>
      <c r="BG737" s="198">
        <f>IF(N737="zákl. přenesená",J737,0)</f>
        <v>0</v>
      </c>
      <c r="BH737" s="198">
        <f>IF(N737="sníž. přenesená",J737,0)</f>
        <v>0</v>
      </c>
      <c r="BI737" s="198">
        <f>IF(N737="nulová",J737,0)</f>
        <v>0</v>
      </c>
      <c r="BJ737" s="17" t="s">
        <v>88</v>
      </c>
      <c r="BK737" s="198">
        <f>ROUND(I737*H737,2)</f>
        <v>0</v>
      </c>
      <c r="BL737" s="17" t="s">
        <v>136</v>
      </c>
      <c r="BM737" s="197" t="s">
        <v>1241</v>
      </c>
    </row>
    <row r="738" spans="1:65" s="2" customFormat="1" ht="11.25">
      <c r="A738" s="34"/>
      <c r="B738" s="35"/>
      <c r="C738" s="36"/>
      <c r="D738" s="199" t="s">
        <v>138</v>
      </c>
      <c r="E738" s="36"/>
      <c r="F738" s="200" t="s">
        <v>1240</v>
      </c>
      <c r="G738" s="36"/>
      <c r="H738" s="36"/>
      <c r="I738" s="201"/>
      <c r="J738" s="36"/>
      <c r="K738" s="36"/>
      <c r="L738" s="39"/>
      <c r="M738" s="202"/>
      <c r="N738" s="203"/>
      <c r="O738" s="71"/>
      <c r="P738" s="71"/>
      <c r="Q738" s="71"/>
      <c r="R738" s="71"/>
      <c r="S738" s="71"/>
      <c r="T738" s="72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T738" s="17" t="s">
        <v>138</v>
      </c>
      <c r="AU738" s="17" t="s">
        <v>90</v>
      </c>
    </row>
    <row r="739" spans="1:65" s="13" customFormat="1" ht="11.25">
      <c r="B739" s="204"/>
      <c r="C739" s="205"/>
      <c r="D739" s="199" t="s">
        <v>140</v>
      </c>
      <c r="E739" s="206" t="s">
        <v>1</v>
      </c>
      <c r="F739" s="207" t="s">
        <v>1185</v>
      </c>
      <c r="G739" s="205"/>
      <c r="H739" s="206" t="s">
        <v>1</v>
      </c>
      <c r="I739" s="208"/>
      <c r="J739" s="205"/>
      <c r="K739" s="205"/>
      <c r="L739" s="209"/>
      <c r="M739" s="210"/>
      <c r="N739" s="211"/>
      <c r="O739" s="211"/>
      <c r="P739" s="211"/>
      <c r="Q739" s="211"/>
      <c r="R739" s="211"/>
      <c r="S739" s="211"/>
      <c r="T739" s="212"/>
      <c r="AT739" s="213" t="s">
        <v>140</v>
      </c>
      <c r="AU739" s="213" t="s">
        <v>90</v>
      </c>
      <c r="AV739" s="13" t="s">
        <v>88</v>
      </c>
      <c r="AW739" s="13" t="s">
        <v>36</v>
      </c>
      <c r="AX739" s="13" t="s">
        <v>80</v>
      </c>
      <c r="AY739" s="213" t="s">
        <v>129</v>
      </c>
    </row>
    <row r="740" spans="1:65" s="13" customFormat="1" ht="11.25">
      <c r="B740" s="204"/>
      <c r="C740" s="205"/>
      <c r="D740" s="199" t="s">
        <v>140</v>
      </c>
      <c r="E740" s="206" t="s">
        <v>1</v>
      </c>
      <c r="F740" s="207" t="s">
        <v>1180</v>
      </c>
      <c r="G740" s="205"/>
      <c r="H740" s="206" t="s">
        <v>1</v>
      </c>
      <c r="I740" s="208"/>
      <c r="J740" s="205"/>
      <c r="K740" s="205"/>
      <c r="L740" s="209"/>
      <c r="M740" s="210"/>
      <c r="N740" s="211"/>
      <c r="O740" s="211"/>
      <c r="P740" s="211"/>
      <c r="Q740" s="211"/>
      <c r="R740" s="211"/>
      <c r="S740" s="211"/>
      <c r="T740" s="212"/>
      <c r="AT740" s="213" t="s">
        <v>140</v>
      </c>
      <c r="AU740" s="213" t="s">
        <v>90</v>
      </c>
      <c r="AV740" s="13" t="s">
        <v>88</v>
      </c>
      <c r="AW740" s="13" t="s">
        <v>36</v>
      </c>
      <c r="AX740" s="13" t="s">
        <v>80</v>
      </c>
      <c r="AY740" s="213" t="s">
        <v>129</v>
      </c>
    </row>
    <row r="741" spans="1:65" s="14" customFormat="1" ht="11.25">
      <c r="B741" s="214"/>
      <c r="C741" s="215"/>
      <c r="D741" s="199" t="s">
        <v>140</v>
      </c>
      <c r="E741" s="216" t="s">
        <v>1</v>
      </c>
      <c r="F741" s="217" t="s">
        <v>206</v>
      </c>
      <c r="G741" s="215"/>
      <c r="H741" s="218">
        <v>10</v>
      </c>
      <c r="I741" s="219"/>
      <c r="J741" s="215"/>
      <c r="K741" s="215"/>
      <c r="L741" s="220"/>
      <c r="M741" s="221"/>
      <c r="N741" s="222"/>
      <c r="O741" s="222"/>
      <c r="P741" s="222"/>
      <c r="Q741" s="222"/>
      <c r="R741" s="222"/>
      <c r="S741" s="222"/>
      <c r="T741" s="223"/>
      <c r="AT741" s="224" t="s">
        <v>140</v>
      </c>
      <c r="AU741" s="224" t="s">
        <v>90</v>
      </c>
      <c r="AV741" s="14" t="s">
        <v>90</v>
      </c>
      <c r="AW741" s="14" t="s">
        <v>36</v>
      </c>
      <c r="AX741" s="14" t="s">
        <v>80</v>
      </c>
      <c r="AY741" s="224" t="s">
        <v>129</v>
      </c>
    </row>
    <row r="742" spans="1:65" s="15" customFormat="1" ht="11.25">
      <c r="B742" s="225"/>
      <c r="C742" s="226"/>
      <c r="D742" s="199" t="s">
        <v>140</v>
      </c>
      <c r="E742" s="227" t="s">
        <v>1</v>
      </c>
      <c r="F742" s="228" t="s">
        <v>144</v>
      </c>
      <c r="G742" s="226"/>
      <c r="H742" s="229">
        <v>10</v>
      </c>
      <c r="I742" s="230"/>
      <c r="J742" s="226"/>
      <c r="K742" s="226"/>
      <c r="L742" s="231"/>
      <c r="M742" s="232"/>
      <c r="N742" s="233"/>
      <c r="O742" s="233"/>
      <c r="P742" s="233"/>
      <c r="Q742" s="233"/>
      <c r="R742" s="233"/>
      <c r="S742" s="233"/>
      <c r="T742" s="234"/>
      <c r="AT742" s="235" t="s">
        <v>140</v>
      </c>
      <c r="AU742" s="235" t="s">
        <v>90</v>
      </c>
      <c r="AV742" s="15" t="s">
        <v>136</v>
      </c>
      <c r="AW742" s="15" t="s">
        <v>36</v>
      </c>
      <c r="AX742" s="15" t="s">
        <v>88</v>
      </c>
      <c r="AY742" s="235" t="s">
        <v>129</v>
      </c>
    </row>
    <row r="743" spans="1:65" s="2" customFormat="1" ht="16.5" customHeight="1">
      <c r="A743" s="34"/>
      <c r="B743" s="35"/>
      <c r="C743" s="236" t="s">
        <v>530</v>
      </c>
      <c r="D743" s="236" t="s">
        <v>332</v>
      </c>
      <c r="E743" s="237" t="s">
        <v>1242</v>
      </c>
      <c r="F743" s="238" t="s">
        <v>1243</v>
      </c>
      <c r="G743" s="239" t="s">
        <v>238</v>
      </c>
      <c r="H743" s="240">
        <v>8</v>
      </c>
      <c r="I743" s="241"/>
      <c r="J743" s="242">
        <f>ROUND(I743*H743,2)</f>
        <v>0</v>
      </c>
      <c r="K743" s="238" t="s">
        <v>1</v>
      </c>
      <c r="L743" s="243"/>
      <c r="M743" s="244" t="s">
        <v>1</v>
      </c>
      <c r="N743" s="245" t="s">
        <v>45</v>
      </c>
      <c r="O743" s="71"/>
      <c r="P743" s="195">
        <f>O743*H743</f>
        <v>0</v>
      </c>
      <c r="Q743" s="195">
        <v>5.0000000000000001E-4</v>
      </c>
      <c r="R743" s="195">
        <f>Q743*H743</f>
        <v>4.0000000000000001E-3</v>
      </c>
      <c r="S743" s="195">
        <v>0</v>
      </c>
      <c r="T743" s="196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97" t="s">
        <v>192</v>
      </c>
      <c r="AT743" s="197" t="s">
        <v>332</v>
      </c>
      <c r="AU743" s="197" t="s">
        <v>90</v>
      </c>
      <c r="AY743" s="17" t="s">
        <v>129</v>
      </c>
      <c r="BE743" s="198">
        <f>IF(N743="základní",J743,0)</f>
        <v>0</v>
      </c>
      <c r="BF743" s="198">
        <f>IF(N743="snížená",J743,0)</f>
        <v>0</v>
      </c>
      <c r="BG743" s="198">
        <f>IF(N743="zákl. přenesená",J743,0)</f>
        <v>0</v>
      </c>
      <c r="BH743" s="198">
        <f>IF(N743="sníž. přenesená",J743,0)</f>
        <v>0</v>
      </c>
      <c r="BI743" s="198">
        <f>IF(N743="nulová",J743,0)</f>
        <v>0</v>
      </c>
      <c r="BJ743" s="17" t="s">
        <v>88</v>
      </c>
      <c r="BK743" s="198">
        <f>ROUND(I743*H743,2)</f>
        <v>0</v>
      </c>
      <c r="BL743" s="17" t="s">
        <v>136</v>
      </c>
      <c r="BM743" s="197" t="s">
        <v>1244</v>
      </c>
    </row>
    <row r="744" spans="1:65" s="2" customFormat="1" ht="11.25">
      <c r="A744" s="34"/>
      <c r="B744" s="35"/>
      <c r="C744" s="36"/>
      <c r="D744" s="199" t="s">
        <v>138</v>
      </c>
      <c r="E744" s="36"/>
      <c r="F744" s="200" t="s">
        <v>1243</v>
      </c>
      <c r="G744" s="36"/>
      <c r="H744" s="36"/>
      <c r="I744" s="201"/>
      <c r="J744" s="36"/>
      <c r="K744" s="36"/>
      <c r="L744" s="39"/>
      <c r="M744" s="202"/>
      <c r="N744" s="203"/>
      <c r="O744" s="71"/>
      <c r="P744" s="71"/>
      <c r="Q744" s="71"/>
      <c r="R744" s="71"/>
      <c r="S744" s="71"/>
      <c r="T744" s="72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T744" s="17" t="s">
        <v>138</v>
      </c>
      <c r="AU744" s="17" t="s">
        <v>90</v>
      </c>
    </row>
    <row r="745" spans="1:65" s="13" customFormat="1" ht="11.25">
      <c r="B745" s="204"/>
      <c r="C745" s="205"/>
      <c r="D745" s="199" t="s">
        <v>140</v>
      </c>
      <c r="E745" s="206" t="s">
        <v>1</v>
      </c>
      <c r="F745" s="207" t="s">
        <v>1185</v>
      </c>
      <c r="G745" s="205"/>
      <c r="H745" s="206" t="s">
        <v>1</v>
      </c>
      <c r="I745" s="208"/>
      <c r="J745" s="205"/>
      <c r="K745" s="205"/>
      <c r="L745" s="209"/>
      <c r="M745" s="210"/>
      <c r="N745" s="211"/>
      <c r="O745" s="211"/>
      <c r="P745" s="211"/>
      <c r="Q745" s="211"/>
      <c r="R745" s="211"/>
      <c r="S745" s="211"/>
      <c r="T745" s="212"/>
      <c r="AT745" s="213" t="s">
        <v>140</v>
      </c>
      <c r="AU745" s="213" t="s">
        <v>90</v>
      </c>
      <c r="AV745" s="13" t="s">
        <v>88</v>
      </c>
      <c r="AW745" s="13" t="s">
        <v>36</v>
      </c>
      <c r="AX745" s="13" t="s">
        <v>80</v>
      </c>
      <c r="AY745" s="213" t="s">
        <v>129</v>
      </c>
    </row>
    <row r="746" spans="1:65" s="13" customFormat="1" ht="11.25">
      <c r="B746" s="204"/>
      <c r="C746" s="205"/>
      <c r="D746" s="199" t="s">
        <v>140</v>
      </c>
      <c r="E746" s="206" t="s">
        <v>1</v>
      </c>
      <c r="F746" s="207" t="s">
        <v>1180</v>
      </c>
      <c r="G746" s="205"/>
      <c r="H746" s="206" t="s">
        <v>1</v>
      </c>
      <c r="I746" s="208"/>
      <c r="J746" s="205"/>
      <c r="K746" s="205"/>
      <c r="L746" s="209"/>
      <c r="M746" s="210"/>
      <c r="N746" s="211"/>
      <c r="O746" s="211"/>
      <c r="P746" s="211"/>
      <c r="Q746" s="211"/>
      <c r="R746" s="211"/>
      <c r="S746" s="211"/>
      <c r="T746" s="212"/>
      <c r="AT746" s="213" t="s">
        <v>140</v>
      </c>
      <c r="AU746" s="213" t="s">
        <v>90</v>
      </c>
      <c r="AV746" s="13" t="s">
        <v>88</v>
      </c>
      <c r="AW746" s="13" t="s">
        <v>36</v>
      </c>
      <c r="AX746" s="13" t="s">
        <v>80</v>
      </c>
      <c r="AY746" s="213" t="s">
        <v>129</v>
      </c>
    </row>
    <row r="747" spans="1:65" s="14" customFormat="1" ht="11.25">
      <c r="B747" s="214"/>
      <c r="C747" s="215"/>
      <c r="D747" s="199" t="s">
        <v>140</v>
      </c>
      <c r="E747" s="216" t="s">
        <v>1</v>
      </c>
      <c r="F747" s="217" t="s">
        <v>192</v>
      </c>
      <c r="G747" s="215"/>
      <c r="H747" s="218">
        <v>8</v>
      </c>
      <c r="I747" s="219"/>
      <c r="J747" s="215"/>
      <c r="K747" s="215"/>
      <c r="L747" s="220"/>
      <c r="M747" s="221"/>
      <c r="N747" s="222"/>
      <c r="O747" s="222"/>
      <c r="P747" s="222"/>
      <c r="Q747" s="222"/>
      <c r="R747" s="222"/>
      <c r="S747" s="222"/>
      <c r="T747" s="223"/>
      <c r="AT747" s="224" t="s">
        <v>140</v>
      </c>
      <c r="AU747" s="224" t="s">
        <v>90</v>
      </c>
      <c r="AV747" s="14" t="s">
        <v>90</v>
      </c>
      <c r="AW747" s="14" t="s">
        <v>36</v>
      </c>
      <c r="AX747" s="14" t="s">
        <v>80</v>
      </c>
      <c r="AY747" s="224" t="s">
        <v>129</v>
      </c>
    </row>
    <row r="748" spans="1:65" s="15" customFormat="1" ht="11.25">
      <c r="B748" s="225"/>
      <c r="C748" s="226"/>
      <c r="D748" s="199" t="s">
        <v>140</v>
      </c>
      <c r="E748" s="227" t="s">
        <v>1</v>
      </c>
      <c r="F748" s="228" t="s">
        <v>144</v>
      </c>
      <c r="G748" s="226"/>
      <c r="H748" s="229">
        <v>8</v>
      </c>
      <c r="I748" s="230"/>
      <c r="J748" s="226"/>
      <c r="K748" s="226"/>
      <c r="L748" s="231"/>
      <c r="M748" s="232"/>
      <c r="N748" s="233"/>
      <c r="O748" s="233"/>
      <c r="P748" s="233"/>
      <c r="Q748" s="233"/>
      <c r="R748" s="233"/>
      <c r="S748" s="233"/>
      <c r="T748" s="234"/>
      <c r="AT748" s="235" t="s">
        <v>140</v>
      </c>
      <c r="AU748" s="235" t="s">
        <v>90</v>
      </c>
      <c r="AV748" s="15" t="s">
        <v>136</v>
      </c>
      <c r="AW748" s="15" t="s">
        <v>36</v>
      </c>
      <c r="AX748" s="15" t="s">
        <v>88</v>
      </c>
      <c r="AY748" s="235" t="s">
        <v>129</v>
      </c>
    </row>
    <row r="749" spans="1:65" s="2" customFormat="1" ht="33" customHeight="1">
      <c r="A749" s="34"/>
      <c r="B749" s="35"/>
      <c r="C749" s="186" t="s">
        <v>534</v>
      </c>
      <c r="D749" s="186" t="s">
        <v>131</v>
      </c>
      <c r="E749" s="187" t="s">
        <v>1245</v>
      </c>
      <c r="F749" s="188" t="s">
        <v>1246</v>
      </c>
      <c r="G749" s="189" t="s">
        <v>238</v>
      </c>
      <c r="H749" s="190">
        <v>21</v>
      </c>
      <c r="I749" s="191"/>
      <c r="J749" s="192">
        <f>ROUND(I749*H749,2)</f>
        <v>0</v>
      </c>
      <c r="K749" s="188" t="s">
        <v>135</v>
      </c>
      <c r="L749" s="39"/>
      <c r="M749" s="193" t="s">
        <v>1</v>
      </c>
      <c r="N749" s="194" t="s">
        <v>45</v>
      </c>
      <c r="O749" s="71"/>
      <c r="P749" s="195">
        <f>O749*H749</f>
        <v>0</v>
      </c>
      <c r="Q749" s="195">
        <v>1.0000000000000001E-5</v>
      </c>
      <c r="R749" s="195">
        <f>Q749*H749</f>
        <v>2.1000000000000001E-4</v>
      </c>
      <c r="S749" s="195">
        <v>0</v>
      </c>
      <c r="T749" s="196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7" t="s">
        <v>136</v>
      </c>
      <c r="AT749" s="197" t="s">
        <v>131</v>
      </c>
      <c r="AU749" s="197" t="s">
        <v>90</v>
      </c>
      <c r="AY749" s="17" t="s">
        <v>129</v>
      </c>
      <c r="BE749" s="198">
        <f>IF(N749="základní",J749,0)</f>
        <v>0</v>
      </c>
      <c r="BF749" s="198">
        <f>IF(N749="snížená",J749,0)</f>
        <v>0</v>
      </c>
      <c r="BG749" s="198">
        <f>IF(N749="zákl. přenesená",J749,0)</f>
        <v>0</v>
      </c>
      <c r="BH749" s="198">
        <f>IF(N749="sníž. přenesená",J749,0)</f>
        <v>0</v>
      </c>
      <c r="BI749" s="198">
        <f>IF(N749="nulová",J749,0)</f>
        <v>0</v>
      </c>
      <c r="BJ749" s="17" t="s">
        <v>88</v>
      </c>
      <c r="BK749" s="198">
        <f>ROUND(I749*H749,2)</f>
        <v>0</v>
      </c>
      <c r="BL749" s="17" t="s">
        <v>136</v>
      </c>
      <c r="BM749" s="197" t="s">
        <v>1247</v>
      </c>
    </row>
    <row r="750" spans="1:65" s="2" customFormat="1" ht="19.5">
      <c r="A750" s="34"/>
      <c r="B750" s="35"/>
      <c r="C750" s="36"/>
      <c r="D750" s="199" t="s">
        <v>138</v>
      </c>
      <c r="E750" s="36"/>
      <c r="F750" s="200" t="s">
        <v>1248</v>
      </c>
      <c r="G750" s="36"/>
      <c r="H750" s="36"/>
      <c r="I750" s="201"/>
      <c r="J750" s="36"/>
      <c r="K750" s="36"/>
      <c r="L750" s="39"/>
      <c r="M750" s="202"/>
      <c r="N750" s="203"/>
      <c r="O750" s="71"/>
      <c r="P750" s="71"/>
      <c r="Q750" s="71"/>
      <c r="R750" s="71"/>
      <c r="S750" s="71"/>
      <c r="T750" s="72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7" t="s">
        <v>138</v>
      </c>
      <c r="AU750" s="17" t="s">
        <v>90</v>
      </c>
    </row>
    <row r="751" spans="1:65" s="13" customFormat="1" ht="11.25">
      <c r="B751" s="204"/>
      <c r="C751" s="205"/>
      <c r="D751" s="199" t="s">
        <v>140</v>
      </c>
      <c r="E751" s="206" t="s">
        <v>1</v>
      </c>
      <c r="F751" s="207" t="s">
        <v>1221</v>
      </c>
      <c r="G751" s="205"/>
      <c r="H751" s="206" t="s">
        <v>1</v>
      </c>
      <c r="I751" s="208"/>
      <c r="J751" s="205"/>
      <c r="K751" s="205"/>
      <c r="L751" s="209"/>
      <c r="M751" s="210"/>
      <c r="N751" s="211"/>
      <c r="O751" s="211"/>
      <c r="P751" s="211"/>
      <c r="Q751" s="211"/>
      <c r="R751" s="211"/>
      <c r="S751" s="211"/>
      <c r="T751" s="212"/>
      <c r="AT751" s="213" t="s">
        <v>140</v>
      </c>
      <c r="AU751" s="213" t="s">
        <v>90</v>
      </c>
      <c r="AV751" s="13" t="s">
        <v>88</v>
      </c>
      <c r="AW751" s="13" t="s">
        <v>36</v>
      </c>
      <c r="AX751" s="13" t="s">
        <v>80</v>
      </c>
      <c r="AY751" s="213" t="s">
        <v>129</v>
      </c>
    </row>
    <row r="752" spans="1:65" s="13" customFormat="1" ht="11.25">
      <c r="B752" s="204"/>
      <c r="C752" s="205"/>
      <c r="D752" s="199" t="s">
        <v>140</v>
      </c>
      <c r="E752" s="206" t="s">
        <v>1</v>
      </c>
      <c r="F752" s="207" t="s">
        <v>168</v>
      </c>
      <c r="G752" s="205"/>
      <c r="H752" s="206" t="s">
        <v>1</v>
      </c>
      <c r="I752" s="208"/>
      <c r="J752" s="205"/>
      <c r="K752" s="205"/>
      <c r="L752" s="209"/>
      <c r="M752" s="210"/>
      <c r="N752" s="211"/>
      <c r="O752" s="211"/>
      <c r="P752" s="211"/>
      <c r="Q752" s="211"/>
      <c r="R752" s="211"/>
      <c r="S752" s="211"/>
      <c r="T752" s="212"/>
      <c r="AT752" s="213" t="s">
        <v>140</v>
      </c>
      <c r="AU752" s="213" t="s">
        <v>90</v>
      </c>
      <c r="AV752" s="13" t="s">
        <v>88</v>
      </c>
      <c r="AW752" s="13" t="s">
        <v>36</v>
      </c>
      <c r="AX752" s="13" t="s">
        <v>80</v>
      </c>
      <c r="AY752" s="213" t="s">
        <v>129</v>
      </c>
    </row>
    <row r="753" spans="1:65" s="14" customFormat="1" ht="11.25">
      <c r="B753" s="214"/>
      <c r="C753" s="215"/>
      <c r="D753" s="199" t="s">
        <v>140</v>
      </c>
      <c r="E753" s="216" t="s">
        <v>1</v>
      </c>
      <c r="F753" s="217" t="s">
        <v>1249</v>
      </c>
      <c r="G753" s="215"/>
      <c r="H753" s="218">
        <v>21</v>
      </c>
      <c r="I753" s="219"/>
      <c r="J753" s="215"/>
      <c r="K753" s="215"/>
      <c r="L753" s="220"/>
      <c r="M753" s="221"/>
      <c r="N753" s="222"/>
      <c r="O753" s="222"/>
      <c r="P753" s="222"/>
      <c r="Q753" s="222"/>
      <c r="R753" s="222"/>
      <c r="S753" s="222"/>
      <c r="T753" s="223"/>
      <c r="AT753" s="224" t="s">
        <v>140</v>
      </c>
      <c r="AU753" s="224" t="s">
        <v>90</v>
      </c>
      <c r="AV753" s="14" t="s">
        <v>90</v>
      </c>
      <c r="AW753" s="14" t="s">
        <v>36</v>
      </c>
      <c r="AX753" s="14" t="s">
        <v>80</v>
      </c>
      <c r="AY753" s="224" t="s">
        <v>129</v>
      </c>
    </row>
    <row r="754" spans="1:65" s="15" customFormat="1" ht="11.25">
      <c r="B754" s="225"/>
      <c r="C754" s="226"/>
      <c r="D754" s="199" t="s">
        <v>140</v>
      </c>
      <c r="E754" s="227" t="s">
        <v>1</v>
      </c>
      <c r="F754" s="228" t="s">
        <v>144</v>
      </c>
      <c r="G754" s="226"/>
      <c r="H754" s="229">
        <v>21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AT754" s="235" t="s">
        <v>140</v>
      </c>
      <c r="AU754" s="235" t="s">
        <v>90</v>
      </c>
      <c r="AV754" s="15" t="s">
        <v>136</v>
      </c>
      <c r="AW754" s="15" t="s">
        <v>36</v>
      </c>
      <c r="AX754" s="15" t="s">
        <v>88</v>
      </c>
      <c r="AY754" s="235" t="s">
        <v>129</v>
      </c>
    </row>
    <row r="755" spans="1:65" s="2" customFormat="1" ht="21.75" customHeight="1">
      <c r="A755" s="34"/>
      <c r="B755" s="35"/>
      <c r="C755" s="236" t="s">
        <v>538</v>
      </c>
      <c r="D755" s="236" t="s">
        <v>332</v>
      </c>
      <c r="E755" s="237" t="s">
        <v>1250</v>
      </c>
      <c r="F755" s="238" t="s">
        <v>1251</v>
      </c>
      <c r="G755" s="239" t="s">
        <v>238</v>
      </c>
      <c r="H755" s="240">
        <v>18</v>
      </c>
      <c r="I755" s="241"/>
      <c r="J755" s="242">
        <f>ROUND(I755*H755,2)</f>
        <v>0</v>
      </c>
      <c r="K755" s="238" t="s">
        <v>1</v>
      </c>
      <c r="L755" s="243"/>
      <c r="M755" s="244" t="s">
        <v>1</v>
      </c>
      <c r="N755" s="245" t="s">
        <v>45</v>
      </c>
      <c r="O755" s="71"/>
      <c r="P755" s="195">
        <f>O755*H755</f>
        <v>0</v>
      </c>
      <c r="Q755" s="195">
        <v>1.5E-3</v>
      </c>
      <c r="R755" s="195">
        <f>Q755*H755</f>
        <v>2.7E-2</v>
      </c>
      <c r="S755" s="195">
        <v>0</v>
      </c>
      <c r="T755" s="196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7" t="s">
        <v>192</v>
      </c>
      <c r="AT755" s="197" t="s">
        <v>332</v>
      </c>
      <c r="AU755" s="197" t="s">
        <v>90</v>
      </c>
      <c r="AY755" s="17" t="s">
        <v>129</v>
      </c>
      <c r="BE755" s="198">
        <f>IF(N755="základní",J755,0)</f>
        <v>0</v>
      </c>
      <c r="BF755" s="198">
        <f>IF(N755="snížená",J755,0)</f>
        <v>0</v>
      </c>
      <c r="BG755" s="198">
        <f>IF(N755="zákl. přenesená",J755,0)</f>
        <v>0</v>
      </c>
      <c r="BH755" s="198">
        <f>IF(N755="sníž. přenesená",J755,0)</f>
        <v>0</v>
      </c>
      <c r="BI755" s="198">
        <f>IF(N755="nulová",J755,0)</f>
        <v>0</v>
      </c>
      <c r="BJ755" s="17" t="s">
        <v>88</v>
      </c>
      <c r="BK755" s="198">
        <f>ROUND(I755*H755,2)</f>
        <v>0</v>
      </c>
      <c r="BL755" s="17" t="s">
        <v>136</v>
      </c>
      <c r="BM755" s="197" t="s">
        <v>1252</v>
      </c>
    </row>
    <row r="756" spans="1:65" s="2" customFormat="1" ht="11.25">
      <c r="A756" s="34"/>
      <c r="B756" s="35"/>
      <c r="C756" s="36"/>
      <c r="D756" s="199" t="s">
        <v>138</v>
      </c>
      <c r="E756" s="36"/>
      <c r="F756" s="200" t="s">
        <v>1251</v>
      </c>
      <c r="G756" s="36"/>
      <c r="H756" s="36"/>
      <c r="I756" s="201"/>
      <c r="J756" s="36"/>
      <c r="K756" s="36"/>
      <c r="L756" s="39"/>
      <c r="M756" s="202"/>
      <c r="N756" s="203"/>
      <c r="O756" s="71"/>
      <c r="P756" s="71"/>
      <c r="Q756" s="71"/>
      <c r="R756" s="71"/>
      <c r="S756" s="71"/>
      <c r="T756" s="72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7" t="s">
        <v>138</v>
      </c>
      <c r="AU756" s="17" t="s">
        <v>90</v>
      </c>
    </row>
    <row r="757" spans="1:65" s="13" customFormat="1" ht="11.25">
      <c r="B757" s="204"/>
      <c r="C757" s="205"/>
      <c r="D757" s="199" t="s">
        <v>140</v>
      </c>
      <c r="E757" s="206" t="s">
        <v>1</v>
      </c>
      <c r="F757" s="207" t="s">
        <v>1221</v>
      </c>
      <c r="G757" s="205"/>
      <c r="H757" s="206" t="s">
        <v>1</v>
      </c>
      <c r="I757" s="208"/>
      <c r="J757" s="205"/>
      <c r="K757" s="205"/>
      <c r="L757" s="209"/>
      <c r="M757" s="210"/>
      <c r="N757" s="211"/>
      <c r="O757" s="211"/>
      <c r="P757" s="211"/>
      <c r="Q757" s="211"/>
      <c r="R757" s="211"/>
      <c r="S757" s="211"/>
      <c r="T757" s="212"/>
      <c r="AT757" s="213" t="s">
        <v>140</v>
      </c>
      <c r="AU757" s="213" t="s">
        <v>90</v>
      </c>
      <c r="AV757" s="13" t="s">
        <v>88</v>
      </c>
      <c r="AW757" s="13" t="s">
        <v>36</v>
      </c>
      <c r="AX757" s="13" t="s">
        <v>80</v>
      </c>
      <c r="AY757" s="213" t="s">
        <v>129</v>
      </c>
    </row>
    <row r="758" spans="1:65" s="13" customFormat="1" ht="11.25">
      <c r="B758" s="204"/>
      <c r="C758" s="205"/>
      <c r="D758" s="199" t="s">
        <v>140</v>
      </c>
      <c r="E758" s="206" t="s">
        <v>1</v>
      </c>
      <c r="F758" s="207" t="s">
        <v>168</v>
      </c>
      <c r="G758" s="205"/>
      <c r="H758" s="206" t="s">
        <v>1</v>
      </c>
      <c r="I758" s="208"/>
      <c r="J758" s="205"/>
      <c r="K758" s="205"/>
      <c r="L758" s="209"/>
      <c r="M758" s="210"/>
      <c r="N758" s="211"/>
      <c r="O758" s="211"/>
      <c r="P758" s="211"/>
      <c r="Q758" s="211"/>
      <c r="R758" s="211"/>
      <c r="S758" s="211"/>
      <c r="T758" s="212"/>
      <c r="AT758" s="213" t="s">
        <v>140</v>
      </c>
      <c r="AU758" s="213" t="s">
        <v>90</v>
      </c>
      <c r="AV758" s="13" t="s">
        <v>88</v>
      </c>
      <c r="AW758" s="13" t="s">
        <v>36</v>
      </c>
      <c r="AX758" s="13" t="s">
        <v>80</v>
      </c>
      <c r="AY758" s="213" t="s">
        <v>129</v>
      </c>
    </row>
    <row r="759" spans="1:65" s="14" customFormat="1" ht="11.25">
      <c r="B759" s="214"/>
      <c r="C759" s="215"/>
      <c r="D759" s="199" t="s">
        <v>140</v>
      </c>
      <c r="E759" s="216" t="s">
        <v>1</v>
      </c>
      <c r="F759" s="217" t="s">
        <v>256</v>
      </c>
      <c r="G759" s="215"/>
      <c r="H759" s="218">
        <v>18</v>
      </c>
      <c r="I759" s="219"/>
      <c r="J759" s="215"/>
      <c r="K759" s="215"/>
      <c r="L759" s="220"/>
      <c r="M759" s="221"/>
      <c r="N759" s="222"/>
      <c r="O759" s="222"/>
      <c r="P759" s="222"/>
      <c r="Q759" s="222"/>
      <c r="R759" s="222"/>
      <c r="S759" s="222"/>
      <c r="T759" s="223"/>
      <c r="AT759" s="224" t="s">
        <v>140</v>
      </c>
      <c r="AU759" s="224" t="s">
        <v>90</v>
      </c>
      <c r="AV759" s="14" t="s">
        <v>90</v>
      </c>
      <c r="AW759" s="14" t="s">
        <v>36</v>
      </c>
      <c r="AX759" s="14" t="s">
        <v>80</v>
      </c>
      <c r="AY759" s="224" t="s">
        <v>129</v>
      </c>
    </row>
    <row r="760" spans="1:65" s="15" customFormat="1" ht="11.25">
      <c r="B760" s="225"/>
      <c r="C760" s="226"/>
      <c r="D760" s="199" t="s">
        <v>140</v>
      </c>
      <c r="E760" s="227" t="s">
        <v>1</v>
      </c>
      <c r="F760" s="228" t="s">
        <v>144</v>
      </c>
      <c r="G760" s="226"/>
      <c r="H760" s="229">
        <v>18</v>
      </c>
      <c r="I760" s="230"/>
      <c r="J760" s="226"/>
      <c r="K760" s="226"/>
      <c r="L760" s="231"/>
      <c r="M760" s="232"/>
      <c r="N760" s="233"/>
      <c r="O760" s="233"/>
      <c r="P760" s="233"/>
      <c r="Q760" s="233"/>
      <c r="R760" s="233"/>
      <c r="S760" s="233"/>
      <c r="T760" s="234"/>
      <c r="AT760" s="235" t="s">
        <v>140</v>
      </c>
      <c r="AU760" s="235" t="s">
        <v>90</v>
      </c>
      <c r="AV760" s="15" t="s">
        <v>136</v>
      </c>
      <c r="AW760" s="15" t="s">
        <v>36</v>
      </c>
      <c r="AX760" s="15" t="s">
        <v>88</v>
      </c>
      <c r="AY760" s="235" t="s">
        <v>129</v>
      </c>
    </row>
    <row r="761" spans="1:65" s="2" customFormat="1" ht="16.5" customHeight="1">
      <c r="A761" s="34"/>
      <c r="B761" s="35"/>
      <c r="C761" s="236" t="s">
        <v>542</v>
      </c>
      <c r="D761" s="236" t="s">
        <v>332</v>
      </c>
      <c r="E761" s="237" t="s">
        <v>1253</v>
      </c>
      <c r="F761" s="238" t="s">
        <v>1254</v>
      </c>
      <c r="G761" s="239" t="s">
        <v>238</v>
      </c>
      <c r="H761" s="240">
        <v>3</v>
      </c>
      <c r="I761" s="241"/>
      <c r="J761" s="242">
        <f>ROUND(I761*H761,2)</f>
        <v>0</v>
      </c>
      <c r="K761" s="238" t="s">
        <v>1</v>
      </c>
      <c r="L761" s="243"/>
      <c r="M761" s="244" t="s">
        <v>1</v>
      </c>
      <c r="N761" s="245" t="s">
        <v>45</v>
      </c>
      <c r="O761" s="71"/>
      <c r="P761" s="195">
        <f>O761*H761</f>
        <v>0</v>
      </c>
      <c r="Q761" s="195">
        <v>8.0000000000000004E-4</v>
      </c>
      <c r="R761" s="195">
        <f>Q761*H761</f>
        <v>2.4000000000000002E-3</v>
      </c>
      <c r="S761" s="195">
        <v>0</v>
      </c>
      <c r="T761" s="196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97" t="s">
        <v>192</v>
      </c>
      <c r="AT761" s="197" t="s">
        <v>332</v>
      </c>
      <c r="AU761" s="197" t="s">
        <v>90</v>
      </c>
      <c r="AY761" s="17" t="s">
        <v>129</v>
      </c>
      <c r="BE761" s="198">
        <f>IF(N761="základní",J761,0)</f>
        <v>0</v>
      </c>
      <c r="BF761" s="198">
        <f>IF(N761="snížená",J761,0)</f>
        <v>0</v>
      </c>
      <c r="BG761" s="198">
        <f>IF(N761="zákl. přenesená",J761,0)</f>
        <v>0</v>
      </c>
      <c r="BH761" s="198">
        <f>IF(N761="sníž. přenesená",J761,0)</f>
        <v>0</v>
      </c>
      <c r="BI761" s="198">
        <f>IF(N761="nulová",J761,0)</f>
        <v>0</v>
      </c>
      <c r="BJ761" s="17" t="s">
        <v>88</v>
      </c>
      <c r="BK761" s="198">
        <f>ROUND(I761*H761,2)</f>
        <v>0</v>
      </c>
      <c r="BL761" s="17" t="s">
        <v>136</v>
      </c>
      <c r="BM761" s="197" t="s">
        <v>1255</v>
      </c>
    </row>
    <row r="762" spans="1:65" s="2" customFormat="1" ht="11.25">
      <c r="A762" s="34"/>
      <c r="B762" s="35"/>
      <c r="C762" s="36"/>
      <c r="D762" s="199" t="s">
        <v>138</v>
      </c>
      <c r="E762" s="36"/>
      <c r="F762" s="200" t="s">
        <v>1254</v>
      </c>
      <c r="G762" s="36"/>
      <c r="H762" s="36"/>
      <c r="I762" s="201"/>
      <c r="J762" s="36"/>
      <c r="K762" s="36"/>
      <c r="L762" s="39"/>
      <c r="M762" s="202"/>
      <c r="N762" s="203"/>
      <c r="O762" s="71"/>
      <c r="P762" s="71"/>
      <c r="Q762" s="71"/>
      <c r="R762" s="71"/>
      <c r="S762" s="71"/>
      <c r="T762" s="72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7" t="s">
        <v>138</v>
      </c>
      <c r="AU762" s="17" t="s">
        <v>90</v>
      </c>
    </row>
    <row r="763" spans="1:65" s="13" customFormat="1" ht="11.25">
      <c r="B763" s="204"/>
      <c r="C763" s="205"/>
      <c r="D763" s="199" t="s">
        <v>140</v>
      </c>
      <c r="E763" s="206" t="s">
        <v>1</v>
      </c>
      <c r="F763" s="207" t="s">
        <v>1221</v>
      </c>
      <c r="G763" s="205"/>
      <c r="H763" s="206" t="s">
        <v>1</v>
      </c>
      <c r="I763" s="208"/>
      <c r="J763" s="205"/>
      <c r="K763" s="205"/>
      <c r="L763" s="209"/>
      <c r="M763" s="210"/>
      <c r="N763" s="211"/>
      <c r="O763" s="211"/>
      <c r="P763" s="211"/>
      <c r="Q763" s="211"/>
      <c r="R763" s="211"/>
      <c r="S763" s="211"/>
      <c r="T763" s="212"/>
      <c r="AT763" s="213" t="s">
        <v>140</v>
      </c>
      <c r="AU763" s="213" t="s">
        <v>90</v>
      </c>
      <c r="AV763" s="13" t="s">
        <v>88</v>
      </c>
      <c r="AW763" s="13" t="s">
        <v>36</v>
      </c>
      <c r="AX763" s="13" t="s">
        <v>80</v>
      </c>
      <c r="AY763" s="213" t="s">
        <v>129</v>
      </c>
    </row>
    <row r="764" spans="1:65" s="13" customFormat="1" ht="11.25">
      <c r="B764" s="204"/>
      <c r="C764" s="205"/>
      <c r="D764" s="199" t="s">
        <v>140</v>
      </c>
      <c r="E764" s="206" t="s">
        <v>1</v>
      </c>
      <c r="F764" s="207" t="s">
        <v>168</v>
      </c>
      <c r="G764" s="205"/>
      <c r="H764" s="206" t="s">
        <v>1</v>
      </c>
      <c r="I764" s="208"/>
      <c r="J764" s="205"/>
      <c r="K764" s="205"/>
      <c r="L764" s="209"/>
      <c r="M764" s="210"/>
      <c r="N764" s="211"/>
      <c r="O764" s="211"/>
      <c r="P764" s="211"/>
      <c r="Q764" s="211"/>
      <c r="R764" s="211"/>
      <c r="S764" s="211"/>
      <c r="T764" s="212"/>
      <c r="AT764" s="213" t="s">
        <v>140</v>
      </c>
      <c r="AU764" s="213" t="s">
        <v>90</v>
      </c>
      <c r="AV764" s="13" t="s">
        <v>88</v>
      </c>
      <c r="AW764" s="13" t="s">
        <v>36</v>
      </c>
      <c r="AX764" s="13" t="s">
        <v>80</v>
      </c>
      <c r="AY764" s="213" t="s">
        <v>129</v>
      </c>
    </row>
    <row r="765" spans="1:65" s="14" customFormat="1" ht="11.25">
      <c r="B765" s="214"/>
      <c r="C765" s="215"/>
      <c r="D765" s="199" t="s">
        <v>140</v>
      </c>
      <c r="E765" s="216" t="s">
        <v>1</v>
      </c>
      <c r="F765" s="217" t="s">
        <v>150</v>
      </c>
      <c r="G765" s="215"/>
      <c r="H765" s="218">
        <v>3</v>
      </c>
      <c r="I765" s="219"/>
      <c r="J765" s="215"/>
      <c r="K765" s="215"/>
      <c r="L765" s="220"/>
      <c r="M765" s="221"/>
      <c r="N765" s="222"/>
      <c r="O765" s="222"/>
      <c r="P765" s="222"/>
      <c r="Q765" s="222"/>
      <c r="R765" s="222"/>
      <c r="S765" s="222"/>
      <c r="T765" s="223"/>
      <c r="AT765" s="224" t="s">
        <v>140</v>
      </c>
      <c r="AU765" s="224" t="s">
        <v>90</v>
      </c>
      <c r="AV765" s="14" t="s">
        <v>90</v>
      </c>
      <c r="AW765" s="14" t="s">
        <v>36</v>
      </c>
      <c r="AX765" s="14" t="s">
        <v>80</v>
      </c>
      <c r="AY765" s="224" t="s">
        <v>129</v>
      </c>
    </row>
    <row r="766" spans="1:65" s="15" customFormat="1" ht="11.25">
      <c r="B766" s="225"/>
      <c r="C766" s="226"/>
      <c r="D766" s="199" t="s">
        <v>140</v>
      </c>
      <c r="E766" s="227" t="s">
        <v>1</v>
      </c>
      <c r="F766" s="228" t="s">
        <v>144</v>
      </c>
      <c r="G766" s="226"/>
      <c r="H766" s="229">
        <v>3</v>
      </c>
      <c r="I766" s="230"/>
      <c r="J766" s="226"/>
      <c r="K766" s="226"/>
      <c r="L766" s="231"/>
      <c r="M766" s="232"/>
      <c r="N766" s="233"/>
      <c r="O766" s="233"/>
      <c r="P766" s="233"/>
      <c r="Q766" s="233"/>
      <c r="R766" s="233"/>
      <c r="S766" s="233"/>
      <c r="T766" s="234"/>
      <c r="AT766" s="235" t="s">
        <v>140</v>
      </c>
      <c r="AU766" s="235" t="s">
        <v>90</v>
      </c>
      <c r="AV766" s="15" t="s">
        <v>136</v>
      </c>
      <c r="AW766" s="15" t="s">
        <v>36</v>
      </c>
      <c r="AX766" s="15" t="s">
        <v>88</v>
      </c>
      <c r="AY766" s="235" t="s">
        <v>129</v>
      </c>
    </row>
    <row r="767" spans="1:65" s="2" customFormat="1" ht="33" customHeight="1">
      <c r="A767" s="34"/>
      <c r="B767" s="35"/>
      <c r="C767" s="186" t="s">
        <v>547</v>
      </c>
      <c r="D767" s="186" t="s">
        <v>131</v>
      </c>
      <c r="E767" s="187" t="s">
        <v>1256</v>
      </c>
      <c r="F767" s="188" t="s">
        <v>1257</v>
      </c>
      <c r="G767" s="189" t="s">
        <v>238</v>
      </c>
      <c r="H767" s="190">
        <v>17</v>
      </c>
      <c r="I767" s="191"/>
      <c r="J767" s="192">
        <f>ROUND(I767*H767,2)</f>
        <v>0</v>
      </c>
      <c r="K767" s="188" t="s">
        <v>135</v>
      </c>
      <c r="L767" s="39"/>
      <c r="M767" s="193" t="s">
        <v>1</v>
      </c>
      <c r="N767" s="194" t="s">
        <v>45</v>
      </c>
      <c r="O767" s="71"/>
      <c r="P767" s="195">
        <f>O767*H767</f>
        <v>0</v>
      </c>
      <c r="Q767" s="195">
        <v>1.0000000000000001E-5</v>
      </c>
      <c r="R767" s="195">
        <f>Q767*H767</f>
        <v>1.7000000000000001E-4</v>
      </c>
      <c r="S767" s="195">
        <v>0</v>
      </c>
      <c r="T767" s="196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7" t="s">
        <v>136</v>
      </c>
      <c r="AT767" s="197" t="s">
        <v>131</v>
      </c>
      <c r="AU767" s="197" t="s">
        <v>90</v>
      </c>
      <c r="AY767" s="17" t="s">
        <v>129</v>
      </c>
      <c r="BE767" s="198">
        <f>IF(N767="základní",J767,0)</f>
        <v>0</v>
      </c>
      <c r="BF767" s="198">
        <f>IF(N767="snížená",J767,0)</f>
        <v>0</v>
      </c>
      <c r="BG767" s="198">
        <f>IF(N767="zákl. přenesená",J767,0)</f>
        <v>0</v>
      </c>
      <c r="BH767" s="198">
        <f>IF(N767="sníž. přenesená",J767,0)</f>
        <v>0</v>
      </c>
      <c r="BI767" s="198">
        <f>IF(N767="nulová",J767,0)</f>
        <v>0</v>
      </c>
      <c r="BJ767" s="17" t="s">
        <v>88</v>
      </c>
      <c r="BK767" s="198">
        <f>ROUND(I767*H767,2)</f>
        <v>0</v>
      </c>
      <c r="BL767" s="17" t="s">
        <v>136</v>
      </c>
      <c r="BM767" s="197" t="s">
        <v>1258</v>
      </c>
    </row>
    <row r="768" spans="1:65" s="2" customFormat="1" ht="19.5">
      <c r="A768" s="34"/>
      <c r="B768" s="35"/>
      <c r="C768" s="36"/>
      <c r="D768" s="199" t="s">
        <v>138</v>
      </c>
      <c r="E768" s="36"/>
      <c r="F768" s="200" t="s">
        <v>1259</v>
      </c>
      <c r="G768" s="36"/>
      <c r="H768" s="36"/>
      <c r="I768" s="201"/>
      <c r="J768" s="36"/>
      <c r="K768" s="36"/>
      <c r="L768" s="39"/>
      <c r="M768" s="202"/>
      <c r="N768" s="203"/>
      <c r="O768" s="71"/>
      <c r="P768" s="71"/>
      <c r="Q768" s="71"/>
      <c r="R768" s="71"/>
      <c r="S768" s="71"/>
      <c r="T768" s="72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7" t="s">
        <v>138</v>
      </c>
      <c r="AU768" s="17" t="s">
        <v>90</v>
      </c>
    </row>
    <row r="769" spans="1:65" s="13" customFormat="1" ht="22.5">
      <c r="B769" s="204"/>
      <c r="C769" s="205"/>
      <c r="D769" s="199" t="s">
        <v>140</v>
      </c>
      <c r="E769" s="206" t="s">
        <v>1</v>
      </c>
      <c r="F769" s="207" t="s">
        <v>969</v>
      </c>
      <c r="G769" s="205"/>
      <c r="H769" s="206" t="s">
        <v>1</v>
      </c>
      <c r="I769" s="208"/>
      <c r="J769" s="205"/>
      <c r="K769" s="205"/>
      <c r="L769" s="209"/>
      <c r="M769" s="210"/>
      <c r="N769" s="211"/>
      <c r="O769" s="211"/>
      <c r="P769" s="211"/>
      <c r="Q769" s="211"/>
      <c r="R769" s="211"/>
      <c r="S769" s="211"/>
      <c r="T769" s="212"/>
      <c r="AT769" s="213" t="s">
        <v>140</v>
      </c>
      <c r="AU769" s="213" t="s">
        <v>90</v>
      </c>
      <c r="AV769" s="13" t="s">
        <v>88</v>
      </c>
      <c r="AW769" s="13" t="s">
        <v>36</v>
      </c>
      <c r="AX769" s="13" t="s">
        <v>80</v>
      </c>
      <c r="AY769" s="213" t="s">
        <v>129</v>
      </c>
    </row>
    <row r="770" spans="1:65" s="13" customFormat="1" ht="11.25">
      <c r="B770" s="204"/>
      <c r="C770" s="205"/>
      <c r="D770" s="199" t="s">
        <v>140</v>
      </c>
      <c r="E770" s="206" t="s">
        <v>1</v>
      </c>
      <c r="F770" s="207" t="s">
        <v>970</v>
      </c>
      <c r="G770" s="205"/>
      <c r="H770" s="206" t="s">
        <v>1</v>
      </c>
      <c r="I770" s="208"/>
      <c r="J770" s="205"/>
      <c r="K770" s="205"/>
      <c r="L770" s="209"/>
      <c r="M770" s="210"/>
      <c r="N770" s="211"/>
      <c r="O770" s="211"/>
      <c r="P770" s="211"/>
      <c r="Q770" s="211"/>
      <c r="R770" s="211"/>
      <c r="S770" s="211"/>
      <c r="T770" s="212"/>
      <c r="AT770" s="213" t="s">
        <v>140</v>
      </c>
      <c r="AU770" s="213" t="s">
        <v>90</v>
      </c>
      <c r="AV770" s="13" t="s">
        <v>88</v>
      </c>
      <c r="AW770" s="13" t="s">
        <v>36</v>
      </c>
      <c r="AX770" s="13" t="s">
        <v>80</v>
      </c>
      <c r="AY770" s="213" t="s">
        <v>129</v>
      </c>
    </row>
    <row r="771" spans="1:65" s="14" customFormat="1" ht="11.25">
      <c r="B771" s="214"/>
      <c r="C771" s="215"/>
      <c r="D771" s="199" t="s">
        <v>140</v>
      </c>
      <c r="E771" s="216" t="s">
        <v>1</v>
      </c>
      <c r="F771" s="217" t="s">
        <v>206</v>
      </c>
      <c r="G771" s="215"/>
      <c r="H771" s="218">
        <v>10</v>
      </c>
      <c r="I771" s="219"/>
      <c r="J771" s="215"/>
      <c r="K771" s="215"/>
      <c r="L771" s="220"/>
      <c r="M771" s="221"/>
      <c r="N771" s="222"/>
      <c r="O771" s="222"/>
      <c r="P771" s="222"/>
      <c r="Q771" s="222"/>
      <c r="R771" s="222"/>
      <c r="S771" s="222"/>
      <c r="T771" s="223"/>
      <c r="AT771" s="224" t="s">
        <v>140</v>
      </c>
      <c r="AU771" s="224" t="s">
        <v>90</v>
      </c>
      <c r="AV771" s="14" t="s">
        <v>90</v>
      </c>
      <c r="AW771" s="14" t="s">
        <v>36</v>
      </c>
      <c r="AX771" s="14" t="s">
        <v>80</v>
      </c>
      <c r="AY771" s="224" t="s">
        <v>129</v>
      </c>
    </row>
    <row r="772" spans="1:65" s="13" customFormat="1" ht="11.25">
      <c r="B772" s="204"/>
      <c r="C772" s="205"/>
      <c r="D772" s="199" t="s">
        <v>140</v>
      </c>
      <c r="E772" s="206" t="s">
        <v>1</v>
      </c>
      <c r="F772" s="207" t="s">
        <v>972</v>
      </c>
      <c r="G772" s="205"/>
      <c r="H772" s="206" t="s">
        <v>1</v>
      </c>
      <c r="I772" s="208"/>
      <c r="J772" s="205"/>
      <c r="K772" s="205"/>
      <c r="L772" s="209"/>
      <c r="M772" s="210"/>
      <c r="N772" s="211"/>
      <c r="O772" s="211"/>
      <c r="P772" s="211"/>
      <c r="Q772" s="211"/>
      <c r="R772" s="211"/>
      <c r="S772" s="211"/>
      <c r="T772" s="212"/>
      <c r="AT772" s="213" t="s">
        <v>140</v>
      </c>
      <c r="AU772" s="213" t="s">
        <v>90</v>
      </c>
      <c r="AV772" s="13" t="s">
        <v>88</v>
      </c>
      <c r="AW772" s="13" t="s">
        <v>36</v>
      </c>
      <c r="AX772" s="13" t="s">
        <v>80</v>
      </c>
      <c r="AY772" s="213" t="s">
        <v>129</v>
      </c>
    </row>
    <row r="773" spans="1:65" s="14" customFormat="1" ht="11.25">
      <c r="B773" s="214"/>
      <c r="C773" s="215"/>
      <c r="D773" s="199" t="s">
        <v>140</v>
      </c>
      <c r="E773" s="216" t="s">
        <v>1</v>
      </c>
      <c r="F773" s="217" t="s">
        <v>186</v>
      </c>
      <c r="G773" s="215"/>
      <c r="H773" s="218">
        <v>7</v>
      </c>
      <c r="I773" s="219"/>
      <c r="J773" s="215"/>
      <c r="K773" s="215"/>
      <c r="L773" s="220"/>
      <c r="M773" s="221"/>
      <c r="N773" s="222"/>
      <c r="O773" s="222"/>
      <c r="P773" s="222"/>
      <c r="Q773" s="222"/>
      <c r="R773" s="222"/>
      <c r="S773" s="222"/>
      <c r="T773" s="223"/>
      <c r="AT773" s="224" t="s">
        <v>140</v>
      </c>
      <c r="AU773" s="224" t="s">
        <v>90</v>
      </c>
      <c r="AV773" s="14" t="s">
        <v>90</v>
      </c>
      <c r="AW773" s="14" t="s">
        <v>36</v>
      </c>
      <c r="AX773" s="14" t="s">
        <v>80</v>
      </c>
      <c r="AY773" s="224" t="s">
        <v>129</v>
      </c>
    </row>
    <row r="774" spans="1:65" s="15" customFormat="1" ht="11.25">
      <c r="B774" s="225"/>
      <c r="C774" s="226"/>
      <c r="D774" s="199" t="s">
        <v>140</v>
      </c>
      <c r="E774" s="227" t="s">
        <v>1</v>
      </c>
      <c r="F774" s="228" t="s">
        <v>144</v>
      </c>
      <c r="G774" s="226"/>
      <c r="H774" s="229">
        <v>17</v>
      </c>
      <c r="I774" s="230"/>
      <c r="J774" s="226"/>
      <c r="K774" s="226"/>
      <c r="L774" s="231"/>
      <c r="M774" s="232"/>
      <c r="N774" s="233"/>
      <c r="O774" s="233"/>
      <c r="P774" s="233"/>
      <c r="Q774" s="233"/>
      <c r="R774" s="233"/>
      <c r="S774" s="233"/>
      <c r="T774" s="234"/>
      <c r="AT774" s="235" t="s">
        <v>140</v>
      </c>
      <c r="AU774" s="235" t="s">
        <v>90</v>
      </c>
      <c r="AV774" s="15" t="s">
        <v>136</v>
      </c>
      <c r="AW774" s="15" t="s">
        <v>36</v>
      </c>
      <c r="AX774" s="15" t="s">
        <v>88</v>
      </c>
      <c r="AY774" s="235" t="s">
        <v>129</v>
      </c>
    </row>
    <row r="775" spans="1:65" s="2" customFormat="1" ht="21.75" customHeight="1">
      <c r="A775" s="34"/>
      <c r="B775" s="35"/>
      <c r="C775" s="236" t="s">
        <v>551</v>
      </c>
      <c r="D775" s="236" t="s">
        <v>332</v>
      </c>
      <c r="E775" s="237" t="s">
        <v>1260</v>
      </c>
      <c r="F775" s="238" t="s">
        <v>1261</v>
      </c>
      <c r="G775" s="239" t="s">
        <v>238</v>
      </c>
      <c r="H775" s="240">
        <v>17</v>
      </c>
      <c r="I775" s="241"/>
      <c r="J775" s="242">
        <f>ROUND(I775*H775,2)</f>
        <v>0</v>
      </c>
      <c r="K775" s="238" t="s">
        <v>1</v>
      </c>
      <c r="L775" s="243"/>
      <c r="M775" s="244" t="s">
        <v>1</v>
      </c>
      <c r="N775" s="245" t="s">
        <v>45</v>
      </c>
      <c r="O775" s="71"/>
      <c r="P775" s="195">
        <f>O775*H775</f>
        <v>0</v>
      </c>
      <c r="Q775" s="195">
        <v>2.8999999999999998E-3</v>
      </c>
      <c r="R775" s="195">
        <f>Q775*H775</f>
        <v>4.9299999999999997E-2</v>
      </c>
      <c r="S775" s="195">
        <v>0</v>
      </c>
      <c r="T775" s="196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7" t="s">
        <v>192</v>
      </c>
      <c r="AT775" s="197" t="s">
        <v>332</v>
      </c>
      <c r="AU775" s="197" t="s">
        <v>90</v>
      </c>
      <c r="AY775" s="17" t="s">
        <v>129</v>
      </c>
      <c r="BE775" s="198">
        <f>IF(N775="základní",J775,0)</f>
        <v>0</v>
      </c>
      <c r="BF775" s="198">
        <f>IF(N775="snížená",J775,0)</f>
        <v>0</v>
      </c>
      <c r="BG775" s="198">
        <f>IF(N775="zákl. přenesená",J775,0)</f>
        <v>0</v>
      </c>
      <c r="BH775" s="198">
        <f>IF(N775="sníž. přenesená",J775,0)</f>
        <v>0</v>
      </c>
      <c r="BI775" s="198">
        <f>IF(N775="nulová",J775,0)</f>
        <v>0</v>
      </c>
      <c r="BJ775" s="17" t="s">
        <v>88</v>
      </c>
      <c r="BK775" s="198">
        <f>ROUND(I775*H775,2)</f>
        <v>0</v>
      </c>
      <c r="BL775" s="17" t="s">
        <v>136</v>
      </c>
      <c r="BM775" s="197" t="s">
        <v>1262</v>
      </c>
    </row>
    <row r="776" spans="1:65" s="2" customFormat="1" ht="11.25">
      <c r="A776" s="34"/>
      <c r="B776" s="35"/>
      <c r="C776" s="36"/>
      <c r="D776" s="199" t="s">
        <v>138</v>
      </c>
      <c r="E776" s="36"/>
      <c r="F776" s="200" t="s">
        <v>1261</v>
      </c>
      <c r="G776" s="36"/>
      <c r="H776" s="36"/>
      <c r="I776" s="201"/>
      <c r="J776" s="36"/>
      <c r="K776" s="36"/>
      <c r="L776" s="39"/>
      <c r="M776" s="202"/>
      <c r="N776" s="203"/>
      <c r="O776" s="71"/>
      <c r="P776" s="71"/>
      <c r="Q776" s="71"/>
      <c r="R776" s="71"/>
      <c r="S776" s="71"/>
      <c r="T776" s="72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7" t="s">
        <v>138</v>
      </c>
      <c r="AU776" s="17" t="s">
        <v>90</v>
      </c>
    </row>
    <row r="777" spans="1:65" s="13" customFormat="1" ht="22.5">
      <c r="B777" s="204"/>
      <c r="C777" s="205"/>
      <c r="D777" s="199" t="s">
        <v>140</v>
      </c>
      <c r="E777" s="206" t="s">
        <v>1</v>
      </c>
      <c r="F777" s="207" t="s">
        <v>969</v>
      </c>
      <c r="G777" s="205"/>
      <c r="H777" s="206" t="s">
        <v>1</v>
      </c>
      <c r="I777" s="208"/>
      <c r="J777" s="205"/>
      <c r="K777" s="205"/>
      <c r="L777" s="209"/>
      <c r="M777" s="210"/>
      <c r="N777" s="211"/>
      <c r="O777" s="211"/>
      <c r="P777" s="211"/>
      <c r="Q777" s="211"/>
      <c r="R777" s="211"/>
      <c r="S777" s="211"/>
      <c r="T777" s="212"/>
      <c r="AT777" s="213" t="s">
        <v>140</v>
      </c>
      <c r="AU777" s="213" t="s">
        <v>90</v>
      </c>
      <c r="AV777" s="13" t="s">
        <v>88</v>
      </c>
      <c r="AW777" s="13" t="s">
        <v>36</v>
      </c>
      <c r="AX777" s="13" t="s">
        <v>80</v>
      </c>
      <c r="AY777" s="213" t="s">
        <v>129</v>
      </c>
    </row>
    <row r="778" spans="1:65" s="13" customFormat="1" ht="11.25">
      <c r="B778" s="204"/>
      <c r="C778" s="205"/>
      <c r="D778" s="199" t="s">
        <v>140</v>
      </c>
      <c r="E778" s="206" t="s">
        <v>1</v>
      </c>
      <c r="F778" s="207" t="s">
        <v>970</v>
      </c>
      <c r="G778" s="205"/>
      <c r="H778" s="206" t="s">
        <v>1</v>
      </c>
      <c r="I778" s="208"/>
      <c r="J778" s="205"/>
      <c r="K778" s="205"/>
      <c r="L778" s="209"/>
      <c r="M778" s="210"/>
      <c r="N778" s="211"/>
      <c r="O778" s="211"/>
      <c r="P778" s="211"/>
      <c r="Q778" s="211"/>
      <c r="R778" s="211"/>
      <c r="S778" s="211"/>
      <c r="T778" s="212"/>
      <c r="AT778" s="213" t="s">
        <v>140</v>
      </c>
      <c r="AU778" s="213" t="s">
        <v>90</v>
      </c>
      <c r="AV778" s="13" t="s">
        <v>88</v>
      </c>
      <c r="AW778" s="13" t="s">
        <v>36</v>
      </c>
      <c r="AX778" s="13" t="s">
        <v>80</v>
      </c>
      <c r="AY778" s="213" t="s">
        <v>129</v>
      </c>
    </row>
    <row r="779" spans="1:65" s="14" customFormat="1" ht="11.25">
      <c r="B779" s="214"/>
      <c r="C779" s="215"/>
      <c r="D779" s="199" t="s">
        <v>140</v>
      </c>
      <c r="E779" s="216" t="s">
        <v>1</v>
      </c>
      <c r="F779" s="217" t="s">
        <v>206</v>
      </c>
      <c r="G779" s="215"/>
      <c r="H779" s="218">
        <v>10</v>
      </c>
      <c r="I779" s="219"/>
      <c r="J779" s="215"/>
      <c r="K779" s="215"/>
      <c r="L779" s="220"/>
      <c r="M779" s="221"/>
      <c r="N779" s="222"/>
      <c r="O779" s="222"/>
      <c r="P779" s="222"/>
      <c r="Q779" s="222"/>
      <c r="R779" s="222"/>
      <c r="S779" s="222"/>
      <c r="T779" s="223"/>
      <c r="AT779" s="224" t="s">
        <v>140</v>
      </c>
      <c r="AU779" s="224" t="s">
        <v>90</v>
      </c>
      <c r="AV779" s="14" t="s">
        <v>90</v>
      </c>
      <c r="AW779" s="14" t="s">
        <v>36</v>
      </c>
      <c r="AX779" s="14" t="s">
        <v>80</v>
      </c>
      <c r="AY779" s="224" t="s">
        <v>129</v>
      </c>
    </row>
    <row r="780" spans="1:65" s="13" customFormat="1" ht="11.25">
      <c r="B780" s="204"/>
      <c r="C780" s="205"/>
      <c r="D780" s="199" t="s">
        <v>140</v>
      </c>
      <c r="E780" s="206" t="s">
        <v>1</v>
      </c>
      <c r="F780" s="207" t="s">
        <v>972</v>
      </c>
      <c r="G780" s="205"/>
      <c r="H780" s="206" t="s">
        <v>1</v>
      </c>
      <c r="I780" s="208"/>
      <c r="J780" s="205"/>
      <c r="K780" s="205"/>
      <c r="L780" s="209"/>
      <c r="M780" s="210"/>
      <c r="N780" s="211"/>
      <c r="O780" s="211"/>
      <c r="P780" s="211"/>
      <c r="Q780" s="211"/>
      <c r="R780" s="211"/>
      <c r="S780" s="211"/>
      <c r="T780" s="212"/>
      <c r="AT780" s="213" t="s">
        <v>140</v>
      </c>
      <c r="AU780" s="213" t="s">
        <v>90</v>
      </c>
      <c r="AV780" s="13" t="s">
        <v>88</v>
      </c>
      <c r="AW780" s="13" t="s">
        <v>36</v>
      </c>
      <c r="AX780" s="13" t="s">
        <v>80</v>
      </c>
      <c r="AY780" s="213" t="s">
        <v>129</v>
      </c>
    </row>
    <row r="781" spans="1:65" s="14" customFormat="1" ht="11.25">
      <c r="B781" s="214"/>
      <c r="C781" s="215"/>
      <c r="D781" s="199" t="s">
        <v>140</v>
      </c>
      <c r="E781" s="216" t="s">
        <v>1</v>
      </c>
      <c r="F781" s="217" t="s">
        <v>186</v>
      </c>
      <c r="G781" s="215"/>
      <c r="H781" s="218">
        <v>7</v>
      </c>
      <c r="I781" s="219"/>
      <c r="J781" s="215"/>
      <c r="K781" s="215"/>
      <c r="L781" s="220"/>
      <c r="M781" s="221"/>
      <c r="N781" s="222"/>
      <c r="O781" s="222"/>
      <c r="P781" s="222"/>
      <c r="Q781" s="222"/>
      <c r="R781" s="222"/>
      <c r="S781" s="222"/>
      <c r="T781" s="223"/>
      <c r="AT781" s="224" t="s">
        <v>140</v>
      </c>
      <c r="AU781" s="224" t="s">
        <v>90</v>
      </c>
      <c r="AV781" s="14" t="s">
        <v>90</v>
      </c>
      <c r="AW781" s="14" t="s">
        <v>36</v>
      </c>
      <c r="AX781" s="14" t="s">
        <v>80</v>
      </c>
      <c r="AY781" s="224" t="s">
        <v>129</v>
      </c>
    </row>
    <row r="782" spans="1:65" s="15" customFormat="1" ht="11.25">
      <c r="B782" s="225"/>
      <c r="C782" s="226"/>
      <c r="D782" s="199" t="s">
        <v>140</v>
      </c>
      <c r="E782" s="227" t="s">
        <v>1</v>
      </c>
      <c r="F782" s="228" t="s">
        <v>144</v>
      </c>
      <c r="G782" s="226"/>
      <c r="H782" s="229">
        <v>17</v>
      </c>
      <c r="I782" s="230"/>
      <c r="J782" s="226"/>
      <c r="K782" s="226"/>
      <c r="L782" s="231"/>
      <c r="M782" s="232"/>
      <c r="N782" s="233"/>
      <c r="O782" s="233"/>
      <c r="P782" s="233"/>
      <c r="Q782" s="233"/>
      <c r="R782" s="233"/>
      <c r="S782" s="233"/>
      <c r="T782" s="234"/>
      <c r="AT782" s="235" t="s">
        <v>140</v>
      </c>
      <c r="AU782" s="235" t="s">
        <v>90</v>
      </c>
      <c r="AV782" s="15" t="s">
        <v>136</v>
      </c>
      <c r="AW782" s="15" t="s">
        <v>36</v>
      </c>
      <c r="AX782" s="15" t="s">
        <v>88</v>
      </c>
      <c r="AY782" s="235" t="s">
        <v>129</v>
      </c>
    </row>
    <row r="783" spans="1:65" s="2" customFormat="1" ht="33" customHeight="1">
      <c r="A783" s="34"/>
      <c r="B783" s="35"/>
      <c r="C783" s="186" t="s">
        <v>555</v>
      </c>
      <c r="D783" s="186" t="s">
        <v>131</v>
      </c>
      <c r="E783" s="187" t="s">
        <v>1263</v>
      </c>
      <c r="F783" s="188" t="s">
        <v>1264</v>
      </c>
      <c r="G783" s="189" t="s">
        <v>238</v>
      </c>
      <c r="H783" s="190">
        <v>17</v>
      </c>
      <c r="I783" s="191"/>
      <c r="J783" s="192">
        <f>ROUND(I783*H783,2)</f>
        <v>0</v>
      </c>
      <c r="K783" s="188" t="s">
        <v>135</v>
      </c>
      <c r="L783" s="39"/>
      <c r="M783" s="193" t="s">
        <v>1</v>
      </c>
      <c r="N783" s="194" t="s">
        <v>45</v>
      </c>
      <c r="O783" s="71"/>
      <c r="P783" s="195">
        <f>O783*H783</f>
        <v>0</v>
      </c>
      <c r="Q783" s="195">
        <v>2.0000000000000002E-5</v>
      </c>
      <c r="R783" s="195">
        <f>Q783*H783</f>
        <v>3.4000000000000002E-4</v>
      </c>
      <c r="S783" s="195">
        <v>0</v>
      </c>
      <c r="T783" s="196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97" t="s">
        <v>136</v>
      </c>
      <c r="AT783" s="197" t="s">
        <v>131</v>
      </c>
      <c r="AU783" s="197" t="s">
        <v>90</v>
      </c>
      <c r="AY783" s="17" t="s">
        <v>129</v>
      </c>
      <c r="BE783" s="198">
        <f>IF(N783="základní",J783,0)</f>
        <v>0</v>
      </c>
      <c r="BF783" s="198">
        <f>IF(N783="snížená",J783,0)</f>
        <v>0</v>
      </c>
      <c r="BG783" s="198">
        <f>IF(N783="zákl. přenesená",J783,0)</f>
        <v>0</v>
      </c>
      <c r="BH783" s="198">
        <f>IF(N783="sníž. přenesená",J783,0)</f>
        <v>0</v>
      </c>
      <c r="BI783" s="198">
        <f>IF(N783="nulová",J783,0)</f>
        <v>0</v>
      </c>
      <c r="BJ783" s="17" t="s">
        <v>88</v>
      </c>
      <c r="BK783" s="198">
        <f>ROUND(I783*H783,2)</f>
        <v>0</v>
      </c>
      <c r="BL783" s="17" t="s">
        <v>136</v>
      </c>
      <c r="BM783" s="197" t="s">
        <v>1265</v>
      </c>
    </row>
    <row r="784" spans="1:65" s="2" customFormat="1" ht="19.5">
      <c r="A784" s="34"/>
      <c r="B784" s="35"/>
      <c r="C784" s="36"/>
      <c r="D784" s="199" t="s">
        <v>138</v>
      </c>
      <c r="E784" s="36"/>
      <c r="F784" s="200" t="s">
        <v>1266</v>
      </c>
      <c r="G784" s="36"/>
      <c r="H784" s="36"/>
      <c r="I784" s="201"/>
      <c r="J784" s="36"/>
      <c r="K784" s="36"/>
      <c r="L784" s="39"/>
      <c r="M784" s="202"/>
      <c r="N784" s="203"/>
      <c r="O784" s="71"/>
      <c r="P784" s="71"/>
      <c r="Q784" s="71"/>
      <c r="R784" s="71"/>
      <c r="S784" s="71"/>
      <c r="T784" s="72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T784" s="17" t="s">
        <v>138</v>
      </c>
      <c r="AU784" s="17" t="s">
        <v>90</v>
      </c>
    </row>
    <row r="785" spans="1:65" s="13" customFormat="1" ht="11.25">
      <c r="B785" s="204"/>
      <c r="C785" s="205"/>
      <c r="D785" s="199" t="s">
        <v>140</v>
      </c>
      <c r="E785" s="206" t="s">
        <v>1</v>
      </c>
      <c r="F785" s="207" t="s">
        <v>1267</v>
      </c>
      <c r="G785" s="205"/>
      <c r="H785" s="206" t="s">
        <v>1</v>
      </c>
      <c r="I785" s="208"/>
      <c r="J785" s="205"/>
      <c r="K785" s="205"/>
      <c r="L785" s="209"/>
      <c r="M785" s="210"/>
      <c r="N785" s="211"/>
      <c r="O785" s="211"/>
      <c r="P785" s="211"/>
      <c r="Q785" s="211"/>
      <c r="R785" s="211"/>
      <c r="S785" s="211"/>
      <c r="T785" s="212"/>
      <c r="AT785" s="213" t="s">
        <v>140</v>
      </c>
      <c r="AU785" s="213" t="s">
        <v>90</v>
      </c>
      <c r="AV785" s="13" t="s">
        <v>88</v>
      </c>
      <c r="AW785" s="13" t="s">
        <v>36</v>
      </c>
      <c r="AX785" s="13" t="s">
        <v>80</v>
      </c>
      <c r="AY785" s="213" t="s">
        <v>129</v>
      </c>
    </row>
    <row r="786" spans="1:65" s="13" customFormat="1" ht="11.25">
      <c r="B786" s="204"/>
      <c r="C786" s="205"/>
      <c r="D786" s="199" t="s">
        <v>140</v>
      </c>
      <c r="E786" s="206" t="s">
        <v>1</v>
      </c>
      <c r="F786" s="207" t="s">
        <v>1268</v>
      </c>
      <c r="G786" s="205"/>
      <c r="H786" s="206" t="s">
        <v>1</v>
      </c>
      <c r="I786" s="208"/>
      <c r="J786" s="205"/>
      <c r="K786" s="205"/>
      <c r="L786" s="209"/>
      <c r="M786" s="210"/>
      <c r="N786" s="211"/>
      <c r="O786" s="211"/>
      <c r="P786" s="211"/>
      <c r="Q786" s="211"/>
      <c r="R786" s="211"/>
      <c r="S786" s="211"/>
      <c r="T786" s="212"/>
      <c r="AT786" s="213" t="s">
        <v>140</v>
      </c>
      <c r="AU786" s="213" t="s">
        <v>90</v>
      </c>
      <c r="AV786" s="13" t="s">
        <v>88</v>
      </c>
      <c r="AW786" s="13" t="s">
        <v>36</v>
      </c>
      <c r="AX786" s="13" t="s">
        <v>80</v>
      </c>
      <c r="AY786" s="213" t="s">
        <v>129</v>
      </c>
    </row>
    <row r="787" spans="1:65" s="13" customFormat="1" ht="11.25">
      <c r="B787" s="204"/>
      <c r="C787" s="205"/>
      <c r="D787" s="199" t="s">
        <v>140</v>
      </c>
      <c r="E787" s="206" t="s">
        <v>1</v>
      </c>
      <c r="F787" s="207" t="s">
        <v>168</v>
      </c>
      <c r="G787" s="205"/>
      <c r="H787" s="206" t="s">
        <v>1</v>
      </c>
      <c r="I787" s="208"/>
      <c r="J787" s="205"/>
      <c r="K787" s="205"/>
      <c r="L787" s="209"/>
      <c r="M787" s="210"/>
      <c r="N787" s="211"/>
      <c r="O787" s="211"/>
      <c r="P787" s="211"/>
      <c r="Q787" s="211"/>
      <c r="R787" s="211"/>
      <c r="S787" s="211"/>
      <c r="T787" s="212"/>
      <c r="AT787" s="213" t="s">
        <v>140</v>
      </c>
      <c r="AU787" s="213" t="s">
        <v>90</v>
      </c>
      <c r="AV787" s="13" t="s">
        <v>88</v>
      </c>
      <c r="AW787" s="13" t="s">
        <v>36</v>
      </c>
      <c r="AX787" s="13" t="s">
        <v>80</v>
      </c>
      <c r="AY787" s="213" t="s">
        <v>129</v>
      </c>
    </row>
    <row r="788" spans="1:65" s="14" customFormat="1" ht="11.25">
      <c r="B788" s="214"/>
      <c r="C788" s="215"/>
      <c r="D788" s="199" t="s">
        <v>140</v>
      </c>
      <c r="E788" s="216" t="s">
        <v>1</v>
      </c>
      <c r="F788" s="217" t="s">
        <v>8</v>
      </c>
      <c r="G788" s="215"/>
      <c r="H788" s="218">
        <v>15</v>
      </c>
      <c r="I788" s="219"/>
      <c r="J788" s="215"/>
      <c r="K788" s="215"/>
      <c r="L788" s="220"/>
      <c r="M788" s="221"/>
      <c r="N788" s="222"/>
      <c r="O788" s="222"/>
      <c r="P788" s="222"/>
      <c r="Q788" s="222"/>
      <c r="R788" s="222"/>
      <c r="S788" s="222"/>
      <c r="T788" s="223"/>
      <c r="AT788" s="224" t="s">
        <v>140</v>
      </c>
      <c r="AU788" s="224" t="s">
        <v>90</v>
      </c>
      <c r="AV788" s="14" t="s">
        <v>90</v>
      </c>
      <c r="AW788" s="14" t="s">
        <v>36</v>
      </c>
      <c r="AX788" s="14" t="s">
        <v>80</v>
      </c>
      <c r="AY788" s="224" t="s">
        <v>129</v>
      </c>
    </row>
    <row r="789" spans="1:65" s="13" customFormat="1" ht="11.25">
      <c r="B789" s="204"/>
      <c r="C789" s="205"/>
      <c r="D789" s="199" t="s">
        <v>140</v>
      </c>
      <c r="E789" s="206" t="s">
        <v>1</v>
      </c>
      <c r="F789" s="207" t="s">
        <v>1180</v>
      </c>
      <c r="G789" s="205"/>
      <c r="H789" s="206" t="s">
        <v>1</v>
      </c>
      <c r="I789" s="208"/>
      <c r="J789" s="205"/>
      <c r="K789" s="205"/>
      <c r="L789" s="209"/>
      <c r="M789" s="210"/>
      <c r="N789" s="211"/>
      <c r="O789" s="211"/>
      <c r="P789" s="211"/>
      <c r="Q789" s="211"/>
      <c r="R789" s="211"/>
      <c r="S789" s="211"/>
      <c r="T789" s="212"/>
      <c r="AT789" s="213" t="s">
        <v>140</v>
      </c>
      <c r="AU789" s="213" t="s">
        <v>90</v>
      </c>
      <c r="AV789" s="13" t="s">
        <v>88</v>
      </c>
      <c r="AW789" s="13" t="s">
        <v>36</v>
      </c>
      <c r="AX789" s="13" t="s">
        <v>80</v>
      </c>
      <c r="AY789" s="213" t="s">
        <v>129</v>
      </c>
    </row>
    <row r="790" spans="1:65" s="14" customFormat="1" ht="11.25">
      <c r="B790" s="214"/>
      <c r="C790" s="215"/>
      <c r="D790" s="199" t="s">
        <v>140</v>
      </c>
      <c r="E790" s="216" t="s">
        <v>1</v>
      </c>
      <c r="F790" s="217" t="s">
        <v>90</v>
      </c>
      <c r="G790" s="215"/>
      <c r="H790" s="218">
        <v>2</v>
      </c>
      <c r="I790" s="219"/>
      <c r="J790" s="215"/>
      <c r="K790" s="215"/>
      <c r="L790" s="220"/>
      <c r="M790" s="221"/>
      <c r="N790" s="222"/>
      <c r="O790" s="222"/>
      <c r="P790" s="222"/>
      <c r="Q790" s="222"/>
      <c r="R790" s="222"/>
      <c r="S790" s="222"/>
      <c r="T790" s="223"/>
      <c r="AT790" s="224" t="s">
        <v>140</v>
      </c>
      <c r="AU790" s="224" t="s">
        <v>90</v>
      </c>
      <c r="AV790" s="14" t="s">
        <v>90</v>
      </c>
      <c r="AW790" s="14" t="s">
        <v>36</v>
      </c>
      <c r="AX790" s="14" t="s">
        <v>80</v>
      </c>
      <c r="AY790" s="224" t="s">
        <v>129</v>
      </c>
    </row>
    <row r="791" spans="1:65" s="15" customFormat="1" ht="11.25">
      <c r="B791" s="225"/>
      <c r="C791" s="226"/>
      <c r="D791" s="199" t="s">
        <v>140</v>
      </c>
      <c r="E791" s="227" t="s">
        <v>1</v>
      </c>
      <c r="F791" s="228" t="s">
        <v>144</v>
      </c>
      <c r="G791" s="226"/>
      <c r="H791" s="229">
        <v>17</v>
      </c>
      <c r="I791" s="230"/>
      <c r="J791" s="226"/>
      <c r="K791" s="226"/>
      <c r="L791" s="231"/>
      <c r="M791" s="232"/>
      <c r="N791" s="233"/>
      <c r="O791" s="233"/>
      <c r="P791" s="233"/>
      <c r="Q791" s="233"/>
      <c r="R791" s="233"/>
      <c r="S791" s="233"/>
      <c r="T791" s="234"/>
      <c r="AT791" s="235" t="s">
        <v>140</v>
      </c>
      <c r="AU791" s="235" t="s">
        <v>90</v>
      </c>
      <c r="AV791" s="15" t="s">
        <v>136</v>
      </c>
      <c r="AW791" s="15" t="s">
        <v>36</v>
      </c>
      <c r="AX791" s="15" t="s">
        <v>88</v>
      </c>
      <c r="AY791" s="235" t="s">
        <v>129</v>
      </c>
    </row>
    <row r="792" spans="1:65" s="2" customFormat="1" ht="24">
      <c r="A792" s="34"/>
      <c r="B792" s="35"/>
      <c r="C792" s="236" t="s">
        <v>561</v>
      </c>
      <c r="D792" s="236" t="s">
        <v>332</v>
      </c>
      <c r="E792" s="237" t="s">
        <v>1269</v>
      </c>
      <c r="F792" s="238" t="s">
        <v>1270</v>
      </c>
      <c r="G792" s="239" t="s">
        <v>238</v>
      </c>
      <c r="H792" s="240">
        <v>2</v>
      </c>
      <c r="I792" s="241"/>
      <c r="J792" s="242">
        <f>ROUND(I792*H792,2)</f>
        <v>0</v>
      </c>
      <c r="K792" s="238" t="s">
        <v>1</v>
      </c>
      <c r="L792" s="243"/>
      <c r="M792" s="244" t="s">
        <v>1</v>
      </c>
      <c r="N792" s="245" t="s">
        <v>45</v>
      </c>
      <c r="O792" s="71"/>
      <c r="P792" s="195">
        <f>O792*H792</f>
        <v>0</v>
      </c>
      <c r="Q792" s="195">
        <v>8.5000000000000006E-3</v>
      </c>
      <c r="R792" s="195">
        <f>Q792*H792</f>
        <v>1.7000000000000001E-2</v>
      </c>
      <c r="S792" s="195">
        <v>0</v>
      </c>
      <c r="T792" s="196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7" t="s">
        <v>192</v>
      </c>
      <c r="AT792" s="197" t="s">
        <v>332</v>
      </c>
      <c r="AU792" s="197" t="s">
        <v>90</v>
      </c>
      <c r="AY792" s="17" t="s">
        <v>129</v>
      </c>
      <c r="BE792" s="198">
        <f>IF(N792="základní",J792,0)</f>
        <v>0</v>
      </c>
      <c r="BF792" s="198">
        <f>IF(N792="snížená",J792,0)</f>
        <v>0</v>
      </c>
      <c r="BG792" s="198">
        <f>IF(N792="zákl. přenesená",J792,0)</f>
        <v>0</v>
      </c>
      <c r="BH792" s="198">
        <f>IF(N792="sníž. přenesená",J792,0)</f>
        <v>0</v>
      </c>
      <c r="BI792" s="198">
        <f>IF(N792="nulová",J792,0)</f>
        <v>0</v>
      </c>
      <c r="BJ792" s="17" t="s">
        <v>88</v>
      </c>
      <c r="BK792" s="198">
        <f>ROUND(I792*H792,2)</f>
        <v>0</v>
      </c>
      <c r="BL792" s="17" t="s">
        <v>136</v>
      </c>
      <c r="BM792" s="197" t="s">
        <v>1271</v>
      </c>
    </row>
    <row r="793" spans="1:65" s="2" customFormat="1" ht="11.25">
      <c r="A793" s="34"/>
      <c r="B793" s="35"/>
      <c r="C793" s="36"/>
      <c r="D793" s="199" t="s">
        <v>138</v>
      </c>
      <c r="E793" s="36"/>
      <c r="F793" s="200" t="s">
        <v>1270</v>
      </c>
      <c r="G793" s="36"/>
      <c r="H793" s="36"/>
      <c r="I793" s="201"/>
      <c r="J793" s="36"/>
      <c r="K793" s="36"/>
      <c r="L793" s="39"/>
      <c r="M793" s="202"/>
      <c r="N793" s="203"/>
      <c r="O793" s="71"/>
      <c r="P793" s="71"/>
      <c r="Q793" s="71"/>
      <c r="R793" s="71"/>
      <c r="S793" s="71"/>
      <c r="T793" s="72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T793" s="17" t="s">
        <v>138</v>
      </c>
      <c r="AU793" s="17" t="s">
        <v>90</v>
      </c>
    </row>
    <row r="794" spans="1:65" s="13" customFormat="1" ht="11.25">
      <c r="B794" s="204"/>
      <c r="C794" s="205"/>
      <c r="D794" s="199" t="s">
        <v>140</v>
      </c>
      <c r="E794" s="206" t="s">
        <v>1</v>
      </c>
      <c r="F794" s="207" t="s">
        <v>1185</v>
      </c>
      <c r="G794" s="205"/>
      <c r="H794" s="206" t="s">
        <v>1</v>
      </c>
      <c r="I794" s="208"/>
      <c r="J794" s="205"/>
      <c r="K794" s="205"/>
      <c r="L794" s="209"/>
      <c r="M794" s="210"/>
      <c r="N794" s="211"/>
      <c r="O794" s="211"/>
      <c r="P794" s="211"/>
      <c r="Q794" s="211"/>
      <c r="R794" s="211"/>
      <c r="S794" s="211"/>
      <c r="T794" s="212"/>
      <c r="AT794" s="213" t="s">
        <v>140</v>
      </c>
      <c r="AU794" s="213" t="s">
        <v>90</v>
      </c>
      <c r="AV794" s="13" t="s">
        <v>88</v>
      </c>
      <c r="AW794" s="13" t="s">
        <v>36</v>
      </c>
      <c r="AX794" s="13" t="s">
        <v>80</v>
      </c>
      <c r="AY794" s="213" t="s">
        <v>129</v>
      </c>
    </row>
    <row r="795" spans="1:65" s="13" customFormat="1" ht="11.25">
      <c r="B795" s="204"/>
      <c r="C795" s="205"/>
      <c r="D795" s="199" t="s">
        <v>140</v>
      </c>
      <c r="E795" s="206" t="s">
        <v>1</v>
      </c>
      <c r="F795" s="207" t="s">
        <v>1268</v>
      </c>
      <c r="G795" s="205"/>
      <c r="H795" s="206" t="s">
        <v>1</v>
      </c>
      <c r="I795" s="208"/>
      <c r="J795" s="205"/>
      <c r="K795" s="205"/>
      <c r="L795" s="209"/>
      <c r="M795" s="210"/>
      <c r="N795" s="211"/>
      <c r="O795" s="211"/>
      <c r="P795" s="211"/>
      <c r="Q795" s="211"/>
      <c r="R795" s="211"/>
      <c r="S795" s="211"/>
      <c r="T795" s="212"/>
      <c r="AT795" s="213" t="s">
        <v>140</v>
      </c>
      <c r="AU795" s="213" t="s">
        <v>90</v>
      </c>
      <c r="AV795" s="13" t="s">
        <v>88</v>
      </c>
      <c r="AW795" s="13" t="s">
        <v>36</v>
      </c>
      <c r="AX795" s="13" t="s">
        <v>80</v>
      </c>
      <c r="AY795" s="213" t="s">
        <v>129</v>
      </c>
    </row>
    <row r="796" spans="1:65" s="13" customFormat="1" ht="11.25">
      <c r="B796" s="204"/>
      <c r="C796" s="205"/>
      <c r="D796" s="199" t="s">
        <v>140</v>
      </c>
      <c r="E796" s="206" t="s">
        <v>1</v>
      </c>
      <c r="F796" s="207" t="s">
        <v>1180</v>
      </c>
      <c r="G796" s="205"/>
      <c r="H796" s="206" t="s">
        <v>1</v>
      </c>
      <c r="I796" s="208"/>
      <c r="J796" s="205"/>
      <c r="K796" s="205"/>
      <c r="L796" s="209"/>
      <c r="M796" s="210"/>
      <c r="N796" s="211"/>
      <c r="O796" s="211"/>
      <c r="P796" s="211"/>
      <c r="Q796" s="211"/>
      <c r="R796" s="211"/>
      <c r="S796" s="211"/>
      <c r="T796" s="212"/>
      <c r="AT796" s="213" t="s">
        <v>140</v>
      </c>
      <c r="AU796" s="213" t="s">
        <v>90</v>
      </c>
      <c r="AV796" s="13" t="s">
        <v>88</v>
      </c>
      <c r="AW796" s="13" t="s">
        <v>36</v>
      </c>
      <c r="AX796" s="13" t="s">
        <v>80</v>
      </c>
      <c r="AY796" s="213" t="s">
        <v>129</v>
      </c>
    </row>
    <row r="797" spans="1:65" s="14" customFormat="1" ht="11.25">
      <c r="B797" s="214"/>
      <c r="C797" s="215"/>
      <c r="D797" s="199" t="s">
        <v>140</v>
      </c>
      <c r="E797" s="216" t="s">
        <v>1</v>
      </c>
      <c r="F797" s="217" t="s">
        <v>90</v>
      </c>
      <c r="G797" s="215"/>
      <c r="H797" s="218">
        <v>2</v>
      </c>
      <c r="I797" s="219"/>
      <c r="J797" s="215"/>
      <c r="K797" s="215"/>
      <c r="L797" s="220"/>
      <c r="M797" s="221"/>
      <c r="N797" s="222"/>
      <c r="O797" s="222"/>
      <c r="P797" s="222"/>
      <c r="Q797" s="222"/>
      <c r="R797" s="222"/>
      <c r="S797" s="222"/>
      <c r="T797" s="223"/>
      <c r="AT797" s="224" t="s">
        <v>140</v>
      </c>
      <c r="AU797" s="224" t="s">
        <v>90</v>
      </c>
      <c r="AV797" s="14" t="s">
        <v>90</v>
      </c>
      <c r="AW797" s="14" t="s">
        <v>36</v>
      </c>
      <c r="AX797" s="14" t="s">
        <v>80</v>
      </c>
      <c r="AY797" s="224" t="s">
        <v>129</v>
      </c>
    </row>
    <row r="798" spans="1:65" s="15" customFormat="1" ht="11.25">
      <c r="B798" s="225"/>
      <c r="C798" s="226"/>
      <c r="D798" s="199" t="s">
        <v>140</v>
      </c>
      <c r="E798" s="227" t="s">
        <v>1</v>
      </c>
      <c r="F798" s="228" t="s">
        <v>144</v>
      </c>
      <c r="G798" s="226"/>
      <c r="H798" s="229">
        <v>2</v>
      </c>
      <c r="I798" s="230"/>
      <c r="J798" s="226"/>
      <c r="K798" s="226"/>
      <c r="L798" s="231"/>
      <c r="M798" s="232"/>
      <c r="N798" s="233"/>
      <c r="O798" s="233"/>
      <c r="P798" s="233"/>
      <c r="Q798" s="233"/>
      <c r="R798" s="233"/>
      <c r="S798" s="233"/>
      <c r="T798" s="234"/>
      <c r="AT798" s="235" t="s">
        <v>140</v>
      </c>
      <c r="AU798" s="235" t="s">
        <v>90</v>
      </c>
      <c r="AV798" s="15" t="s">
        <v>136</v>
      </c>
      <c r="AW798" s="15" t="s">
        <v>36</v>
      </c>
      <c r="AX798" s="15" t="s">
        <v>88</v>
      </c>
      <c r="AY798" s="235" t="s">
        <v>129</v>
      </c>
    </row>
    <row r="799" spans="1:65" s="2" customFormat="1" ht="24">
      <c r="A799" s="34"/>
      <c r="B799" s="35"/>
      <c r="C799" s="236" t="s">
        <v>566</v>
      </c>
      <c r="D799" s="236" t="s">
        <v>332</v>
      </c>
      <c r="E799" s="237" t="s">
        <v>1272</v>
      </c>
      <c r="F799" s="238" t="s">
        <v>1273</v>
      </c>
      <c r="G799" s="239" t="s">
        <v>238</v>
      </c>
      <c r="H799" s="240">
        <v>15</v>
      </c>
      <c r="I799" s="241"/>
      <c r="J799" s="242">
        <f>ROUND(I799*H799,2)</f>
        <v>0</v>
      </c>
      <c r="K799" s="238" t="s">
        <v>1</v>
      </c>
      <c r="L799" s="243"/>
      <c r="M799" s="244" t="s">
        <v>1</v>
      </c>
      <c r="N799" s="245" t="s">
        <v>45</v>
      </c>
      <c r="O799" s="71"/>
      <c r="P799" s="195">
        <f>O799*H799</f>
        <v>0</v>
      </c>
      <c r="Q799" s="195">
        <v>1.01E-2</v>
      </c>
      <c r="R799" s="195">
        <f>Q799*H799</f>
        <v>0.1515</v>
      </c>
      <c r="S799" s="195">
        <v>0</v>
      </c>
      <c r="T799" s="196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97" t="s">
        <v>192</v>
      </c>
      <c r="AT799" s="197" t="s">
        <v>332</v>
      </c>
      <c r="AU799" s="197" t="s">
        <v>90</v>
      </c>
      <c r="AY799" s="17" t="s">
        <v>129</v>
      </c>
      <c r="BE799" s="198">
        <f>IF(N799="základní",J799,0)</f>
        <v>0</v>
      </c>
      <c r="BF799" s="198">
        <f>IF(N799="snížená",J799,0)</f>
        <v>0</v>
      </c>
      <c r="BG799" s="198">
        <f>IF(N799="zákl. přenesená",J799,0)</f>
        <v>0</v>
      </c>
      <c r="BH799" s="198">
        <f>IF(N799="sníž. přenesená",J799,0)</f>
        <v>0</v>
      </c>
      <c r="BI799" s="198">
        <f>IF(N799="nulová",J799,0)</f>
        <v>0</v>
      </c>
      <c r="BJ799" s="17" t="s">
        <v>88</v>
      </c>
      <c r="BK799" s="198">
        <f>ROUND(I799*H799,2)</f>
        <v>0</v>
      </c>
      <c r="BL799" s="17" t="s">
        <v>136</v>
      </c>
      <c r="BM799" s="197" t="s">
        <v>1274</v>
      </c>
    </row>
    <row r="800" spans="1:65" s="2" customFormat="1" ht="11.25">
      <c r="A800" s="34"/>
      <c r="B800" s="35"/>
      <c r="C800" s="36"/>
      <c r="D800" s="199" t="s">
        <v>138</v>
      </c>
      <c r="E800" s="36"/>
      <c r="F800" s="200" t="s">
        <v>1273</v>
      </c>
      <c r="G800" s="36"/>
      <c r="H800" s="36"/>
      <c r="I800" s="201"/>
      <c r="J800" s="36"/>
      <c r="K800" s="36"/>
      <c r="L800" s="39"/>
      <c r="M800" s="202"/>
      <c r="N800" s="203"/>
      <c r="O800" s="71"/>
      <c r="P800" s="71"/>
      <c r="Q800" s="71"/>
      <c r="R800" s="71"/>
      <c r="S800" s="71"/>
      <c r="T800" s="72"/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T800" s="17" t="s">
        <v>138</v>
      </c>
      <c r="AU800" s="17" t="s">
        <v>90</v>
      </c>
    </row>
    <row r="801" spans="1:65" s="13" customFormat="1" ht="11.25">
      <c r="B801" s="204"/>
      <c r="C801" s="205"/>
      <c r="D801" s="199" t="s">
        <v>140</v>
      </c>
      <c r="E801" s="206" t="s">
        <v>1</v>
      </c>
      <c r="F801" s="207" t="s">
        <v>1275</v>
      </c>
      <c r="G801" s="205"/>
      <c r="H801" s="206" t="s">
        <v>1</v>
      </c>
      <c r="I801" s="208"/>
      <c r="J801" s="205"/>
      <c r="K801" s="205"/>
      <c r="L801" s="209"/>
      <c r="M801" s="210"/>
      <c r="N801" s="211"/>
      <c r="O801" s="211"/>
      <c r="P801" s="211"/>
      <c r="Q801" s="211"/>
      <c r="R801" s="211"/>
      <c r="S801" s="211"/>
      <c r="T801" s="212"/>
      <c r="AT801" s="213" t="s">
        <v>140</v>
      </c>
      <c r="AU801" s="213" t="s">
        <v>90</v>
      </c>
      <c r="AV801" s="13" t="s">
        <v>88</v>
      </c>
      <c r="AW801" s="13" t="s">
        <v>36</v>
      </c>
      <c r="AX801" s="13" t="s">
        <v>80</v>
      </c>
      <c r="AY801" s="213" t="s">
        <v>129</v>
      </c>
    </row>
    <row r="802" spans="1:65" s="13" customFormat="1" ht="11.25">
      <c r="B802" s="204"/>
      <c r="C802" s="205"/>
      <c r="D802" s="199" t="s">
        <v>140</v>
      </c>
      <c r="E802" s="206" t="s">
        <v>1</v>
      </c>
      <c r="F802" s="207" t="s">
        <v>1268</v>
      </c>
      <c r="G802" s="205"/>
      <c r="H802" s="206" t="s">
        <v>1</v>
      </c>
      <c r="I802" s="208"/>
      <c r="J802" s="205"/>
      <c r="K802" s="205"/>
      <c r="L802" s="209"/>
      <c r="M802" s="210"/>
      <c r="N802" s="211"/>
      <c r="O802" s="211"/>
      <c r="P802" s="211"/>
      <c r="Q802" s="211"/>
      <c r="R802" s="211"/>
      <c r="S802" s="211"/>
      <c r="T802" s="212"/>
      <c r="AT802" s="213" t="s">
        <v>140</v>
      </c>
      <c r="AU802" s="213" t="s">
        <v>90</v>
      </c>
      <c r="AV802" s="13" t="s">
        <v>88</v>
      </c>
      <c r="AW802" s="13" t="s">
        <v>36</v>
      </c>
      <c r="AX802" s="13" t="s">
        <v>80</v>
      </c>
      <c r="AY802" s="213" t="s">
        <v>129</v>
      </c>
    </row>
    <row r="803" spans="1:65" s="13" customFormat="1" ht="11.25">
      <c r="B803" s="204"/>
      <c r="C803" s="205"/>
      <c r="D803" s="199" t="s">
        <v>140</v>
      </c>
      <c r="E803" s="206" t="s">
        <v>1</v>
      </c>
      <c r="F803" s="207" t="s">
        <v>168</v>
      </c>
      <c r="G803" s="205"/>
      <c r="H803" s="206" t="s">
        <v>1</v>
      </c>
      <c r="I803" s="208"/>
      <c r="J803" s="205"/>
      <c r="K803" s="205"/>
      <c r="L803" s="209"/>
      <c r="M803" s="210"/>
      <c r="N803" s="211"/>
      <c r="O803" s="211"/>
      <c r="P803" s="211"/>
      <c r="Q803" s="211"/>
      <c r="R803" s="211"/>
      <c r="S803" s="211"/>
      <c r="T803" s="212"/>
      <c r="AT803" s="213" t="s">
        <v>140</v>
      </c>
      <c r="AU803" s="213" t="s">
        <v>90</v>
      </c>
      <c r="AV803" s="13" t="s">
        <v>88</v>
      </c>
      <c r="AW803" s="13" t="s">
        <v>36</v>
      </c>
      <c r="AX803" s="13" t="s">
        <v>80</v>
      </c>
      <c r="AY803" s="213" t="s">
        <v>129</v>
      </c>
    </row>
    <row r="804" spans="1:65" s="14" customFormat="1" ht="11.25">
      <c r="B804" s="214"/>
      <c r="C804" s="215"/>
      <c r="D804" s="199" t="s">
        <v>140</v>
      </c>
      <c r="E804" s="216" t="s">
        <v>1</v>
      </c>
      <c r="F804" s="217" t="s">
        <v>8</v>
      </c>
      <c r="G804" s="215"/>
      <c r="H804" s="218">
        <v>15</v>
      </c>
      <c r="I804" s="219"/>
      <c r="J804" s="215"/>
      <c r="K804" s="215"/>
      <c r="L804" s="220"/>
      <c r="M804" s="221"/>
      <c r="N804" s="222"/>
      <c r="O804" s="222"/>
      <c r="P804" s="222"/>
      <c r="Q804" s="222"/>
      <c r="R804" s="222"/>
      <c r="S804" s="222"/>
      <c r="T804" s="223"/>
      <c r="AT804" s="224" t="s">
        <v>140</v>
      </c>
      <c r="AU804" s="224" t="s">
        <v>90</v>
      </c>
      <c r="AV804" s="14" t="s">
        <v>90</v>
      </c>
      <c r="AW804" s="14" t="s">
        <v>36</v>
      </c>
      <c r="AX804" s="14" t="s">
        <v>80</v>
      </c>
      <c r="AY804" s="224" t="s">
        <v>129</v>
      </c>
    </row>
    <row r="805" spans="1:65" s="15" customFormat="1" ht="11.25">
      <c r="B805" s="225"/>
      <c r="C805" s="226"/>
      <c r="D805" s="199" t="s">
        <v>140</v>
      </c>
      <c r="E805" s="227" t="s">
        <v>1</v>
      </c>
      <c r="F805" s="228" t="s">
        <v>144</v>
      </c>
      <c r="G805" s="226"/>
      <c r="H805" s="229">
        <v>15</v>
      </c>
      <c r="I805" s="230"/>
      <c r="J805" s="226"/>
      <c r="K805" s="226"/>
      <c r="L805" s="231"/>
      <c r="M805" s="232"/>
      <c r="N805" s="233"/>
      <c r="O805" s="233"/>
      <c r="P805" s="233"/>
      <c r="Q805" s="233"/>
      <c r="R805" s="233"/>
      <c r="S805" s="233"/>
      <c r="T805" s="234"/>
      <c r="AT805" s="235" t="s">
        <v>140</v>
      </c>
      <c r="AU805" s="235" t="s">
        <v>90</v>
      </c>
      <c r="AV805" s="15" t="s">
        <v>136</v>
      </c>
      <c r="AW805" s="15" t="s">
        <v>36</v>
      </c>
      <c r="AX805" s="15" t="s">
        <v>88</v>
      </c>
      <c r="AY805" s="235" t="s">
        <v>129</v>
      </c>
    </row>
    <row r="806" spans="1:65" s="2" customFormat="1" ht="33" customHeight="1">
      <c r="A806" s="34"/>
      <c r="B806" s="35"/>
      <c r="C806" s="186" t="s">
        <v>572</v>
      </c>
      <c r="D806" s="186" t="s">
        <v>131</v>
      </c>
      <c r="E806" s="187" t="s">
        <v>1276</v>
      </c>
      <c r="F806" s="188" t="s">
        <v>1277</v>
      </c>
      <c r="G806" s="189" t="s">
        <v>238</v>
      </c>
      <c r="H806" s="190">
        <v>10</v>
      </c>
      <c r="I806" s="191"/>
      <c r="J806" s="192">
        <f>ROUND(I806*H806,2)</f>
        <v>0</v>
      </c>
      <c r="K806" s="188" t="s">
        <v>135</v>
      </c>
      <c r="L806" s="39"/>
      <c r="M806" s="193" t="s">
        <v>1</v>
      </c>
      <c r="N806" s="194" t="s">
        <v>45</v>
      </c>
      <c r="O806" s="71"/>
      <c r="P806" s="195">
        <f>O806*H806</f>
        <v>0</v>
      </c>
      <c r="Q806" s="195">
        <v>2.2568899999999998</v>
      </c>
      <c r="R806" s="195">
        <f>Q806*H806</f>
        <v>22.568899999999999</v>
      </c>
      <c r="S806" s="195">
        <v>0</v>
      </c>
      <c r="T806" s="196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97" t="s">
        <v>136</v>
      </c>
      <c r="AT806" s="197" t="s">
        <v>131</v>
      </c>
      <c r="AU806" s="197" t="s">
        <v>90</v>
      </c>
      <c r="AY806" s="17" t="s">
        <v>129</v>
      </c>
      <c r="BE806" s="198">
        <f>IF(N806="základní",J806,0)</f>
        <v>0</v>
      </c>
      <c r="BF806" s="198">
        <f>IF(N806="snížená",J806,0)</f>
        <v>0</v>
      </c>
      <c r="BG806" s="198">
        <f>IF(N806="zákl. přenesená",J806,0)</f>
        <v>0</v>
      </c>
      <c r="BH806" s="198">
        <f>IF(N806="sníž. přenesená",J806,0)</f>
        <v>0</v>
      </c>
      <c r="BI806" s="198">
        <f>IF(N806="nulová",J806,0)</f>
        <v>0</v>
      </c>
      <c r="BJ806" s="17" t="s">
        <v>88</v>
      </c>
      <c r="BK806" s="198">
        <f>ROUND(I806*H806,2)</f>
        <v>0</v>
      </c>
      <c r="BL806" s="17" t="s">
        <v>136</v>
      </c>
      <c r="BM806" s="197" t="s">
        <v>1278</v>
      </c>
    </row>
    <row r="807" spans="1:65" s="2" customFormat="1" ht="29.25">
      <c r="A807" s="34"/>
      <c r="B807" s="35"/>
      <c r="C807" s="36"/>
      <c r="D807" s="199" t="s">
        <v>138</v>
      </c>
      <c r="E807" s="36"/>
      <c r="F807" s="200" t="s">
        <v>1279</v>
      </c>
      <c r="G807" s="36"/>
      <c r="H807" s="36"/>
      <c r="I807" s="201"/>
      <c r="J807" s="36"/>
      <c r="K807" s="36"/>
      <c r="L807" s="39"/>
      <c r="M807" s="202"/>
      <c r="N807" s="203"/>
      <c r="O807" s="71"/>
      <c r="P807" s="71"/>
      <c r="Q807" s="71"/>
      <c r="R807" s="71"/>
      <c r="S807" s="71"/>
      <c r="T807" s="72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138</v>
      </c>
      <c r="AU807" s="17" t="s">
        <v>90</v>
      </c>
    </row>
    <row r="808" spans="1:65" s="13" customFormat="1" ht="11.25">
      <c r="B808" s="204"/>
      <c r="C808" s="205"/>
      <c r="D808" s="199" t="s">
        <v>140</v>
      </c>
      <c r="E808" s="206" t="s">
        <v>1</v>
      </c>
      <c r="F808" s="207" t="s">
        <v>1124</v>
      </c>
      <c r="G808" s="205"/>
      <c r="H808" s="206" t="s">
        <v>1</v>
      </c>
      <c r="I808" s="208"/>
      <c r="J808" s="205"/>
      <c r="K808" s="205"/>
      <c r="L808" s="209"/>
      <c r="M808" s="210"/>
      <c r="N808" s="211"/>
      <c r="O808" s="211"/>
      <c r="P808" s="211"/>
      <c r="Q808" s="211"/>
      <c r="R808" s="211"/>
      <c r="S808" s="211"/>
      <c r="T808" s="212"/>
      <c r="AT808" s="213" t="s">
        <v>140</v>
      </c>
      <c r="AU808" s="213" t="s">
        <v>90</v>
      </c>
      <c r="AV808" s="13" t="s">
        <v>88</v>
      </c>
      <c r="AW808" s="13" t="s">
        <v>36</v>
      </c>
      <c r="AX808" s="13" t="s">
        <v>80</v>
      </c>
      <c r="AY808" s="213" t="s">
        <v>129</v>
      </c>
    </row>
    <row r="809" spans="1:65" s="13" customFormat="1" ht="11.25">
      <c r="B809" s="204"/>
      <c r="C809" s="205"/>
      <c r="D809" s="199" t="s">
        <v>140</v>
      </c>
      <c r="E809" s="206" t="s">
        <v>1</v>
      </c>
      <c r="F809" s="207" t="s">
        <v>970</v>
      </c>
      <c r="G809" s="205"/>
      <c r="H809" s="206" t="s">
        <v>1</v>
      </c>
      <c r="I809" s="208"/>
      <c r="J809" s="205"/>
      <c r="K809" s="205"/>
      <c r="L809" s="209"/>
      <c r="M809" s="210"/>
      <c r="N809" s="211"/>
      <c r="O809" s="211"/>
      <c r="P809" s="211"/>
      <c r="Q809" s="211"/>
      <c r="R809" s="211"/>
      <c r="S809" s="211"/>
      <c r="T809" s="212"/>
      <c r="AT809" s="213" t="s">
        <v>140</v>
      </c>
      <c r="AU809" s="213" t="s">
        <v>90</v>
      </c>
      <c r="AV809" s="13" t="s">
        <v>88</v>
      </c>
      <c r="AW809" s="13" t="s">
        <v>36</v>
      </c>
      <c r="AX809" s="13" t="s">
        <v>80</v>
      </c>
      <c r="AY809" s="213" t="s">
        <v>129</v>
      </c>
    </row>
    <row r="810" spans="1:65" s="14" customFormat="1" ht="11.25">
      <c r="B810" s="214"/>
      <c r="C810" s="215"/>
      <c r="D810" s="199" t="s">
        <v>140</v>
      </c>
      <c r="E810" s="216" t="s">
        <v>1</v>
      </c>
      <c r="F810" s="217" t="s">
        <v>176</v>
      </c>
      <c r="G810" s="215"/>
      <c r="H810" s="218">
        <v>6</v>
      </c>
      <c r="I810" s="219"/>
      <c r="J810" s="215"/>
      <c r="K810" s="215"/>
      <c r="L810" s="220"/>
      <c r="M810" s="221"/>
      <c r="N810" s="222"/>
      <c r="O810" s="222"/>
      <c r="P810" s="222"/>
      <c r="Q810" s="222"/>
      <c r="R810" s="222"/>
      <c r="S810" s="222"/>
      <c r="T810" s="223"/>
      <c r="AT810" s="224" t="s">
        <v>140</v>
      </c>
      <c r="AU810" s="224" t="s">
        <v>90</v>
      </c>
      <c r="AV810" s="14" t="s">
        <v>90</v>
      </c>
      <c r="AW810" s="14" t="s">
        <v>36</v>
      </c>
      <c r="AX810" s="14" t="s">
        <v>80</v>
      </c>
      <c r="AY810" s="224" t="s">
        <v>129</v>
      </c>
    </row>
    <row r="811" spans="1:65" s="13" customFormat="1" ht="11.25">
      <c r="B811" s="204"/>
      <c r="C811" s="205"/>
      <c r="D811" s="199" t="s">
        <v>140</v>
      </c>
      <c r="E811" s="206" t="s">
        <v>1</v>
      </c>
      <c r="F811" s="207" t="s">
        <v>972</v>
      </c>
      <c r="G811" s="205"/>
      <c r="H811" s="206" t="s">
        <v>1</v>
      </c>
      <c r="I811" s="208"/>
      <c r="J811" s="205"/>
      <c r="K811" s="205"/>
      <c r="L811" s="209"/>
      <c r="M811" s="210"/>
      <c r="N811" s="211"/>
      <c r="O811" s="211"/>
      <c r="P811" s="211"/>
      <c r="Q811" s="211"/>
      <c r="R811" s="211"/>
      <c r="S811" s="211"/>
      <c r="T811" s="212"/>
      <c r="AT811" s="213" t="s">
        <v>140</v>
      </c>
      <c r="AU811" s="213" t="s">
        <v>90</v>
      </c>
      <c r="AV811" s="13" t="s">
        <v>88</v>
      </c>
      <c r="AW811" s="13" t="s">
        <v>36</v>
      </c>
      <c r="AX811" s="13" t="s">
        <v>80</v>
      </c>
      <c r="AY811" s="213" t="s">
        <v>129</v>
      </c>
    </row>
    <row r="812" spans="1:65" s="14" customFormat="1" ht="11.25">
      <c r="B812" s="214"/>
      <c r="C812" s="215"/>
      <c r="D812" s="199" t="s">
        <v>140</v>
      </c>
      <c r="E812" s="216" t="s">
        <v>1</v>
      </c>
      <c r="F812" s="217" t="s">
        <v>136</v>
      </c>
      <c r="G812" s="215"/>
      <c r="H812" s="218">
        <v>4</v>
      </c>
      <c r="I812" s="219"/>
      <c r="J812" s="215"/>
      <c r="K812" s="215"/>
      <c r="L812" s="220"/>
      <c r="M812" s="221"/>
      <c r="N812" s="222"/>
      <c r="O812" s="222"/>
      <c r="P812" s="222"/>
      <c r="Q812" s="222"/>
      <c r="R812" s="222"/>
      <c r="S812" s="222"/>
      <c r="T812" s="223"/>
      <c r="AT812" s="224" t="s">
        <v>140</v>
      </c>
      <c r="AU812" s="224" t="s">
        <v>90</v>
      </c>
      <c r="AV812" s="14" t="s">
        <v>90</v>
      </c>
      <c r="AW812" s="14" t="s">
        <v>36</v>
      </c>
      <c r="AX812" s="14" t="s">
        <v>80</v>
      </c>
      <c r="AY812" s="224" t="s">
        <v>129</v>
      </c>
    </row>
    <row r="813" spans="1:65" s="15" customFormat="1" ht="11.25">
      <c r="B813" s="225"/>
      <c r="C813" s="226"/>
      <c r="D813" s="199" t="s">
        <v>140</v>
      </c>
      <c r="E813" s="227" t="s">
        <v>1</v>
      </c>
      <c r="F813" s="228" t="s">
        <v>144</v>
      </c>
      <c r="G813" s="226"/>
      <c r="H813" s="229">
        <v>10</v>
      </c>
      <c r="I813" s="230"/>
      <c r="J813" s="226"/>
      <c r="K813" s="226"/>
      <c r="L813" s="231"/>
      <c r="M813" s="232"/>
      <c r="N813" s="233"/>
      <c r="O813" s="233"/>
      <c r="P813" s="233"/>
      <c r="Q813" s="233"/>
      <c r="R813" s="233"/>
      <c r="S813" s="233"/>
      <c r="T813" s="234"/>
      <c r="AT813" s="235" t="s">
        <v>140</v>
      </c>
      <c r="AU813" s="235" t="s">
        <v>90</v>
      </c>
      <c r="AV813" s="15" t="s">
        <v>136</v>
      </c>
      <c r="AW813" s="15" t="s">
        <v>36</v>
      </c>
      <c r="AX813" s="15" t="s">
        <v>88</v>
      </c>
      <c r="AY813" s="235" t="s">
        <v>129</v>
      </c>
    </row>
    <row r="814" spans="1:65" s="2" customFormat="1" ht="24">
      <c r="A814" s="34"/>
      <c r="B814" s="35"/>
      <c r="C814" s="236" t="s">
        <v>577</v>
      </c>
      <c r="D814" s="236" t="s">
        <v>332</v>
      </c>
      <c r="E814" s="237" t="s">
        <v>1280</v>
      </c>
      <c r="F814" s="238" t="s">
        <v>1281</v>
      </c>
      <c r="G814" s="239" t="s">
        <v>238</v>
      </c>
      <c r="H814" s="240">
        <v>28</v>
      </c>
      <c r="I814" s="241"/>
      <c r="J814" s="242">
        <f>ROUND(I814*H814,2)</f>
        <v>0</v>
      </c>
      <c r="K814" s="238" t="s">
        <v>1</v>
      </c>
      <c r="L814" s="243"/>
      <c r="M814" s="244" t="s">
        <v>1</v>
      </c>
      <c r="N814" s="245" t="s">
        <v>45</v>
      </c>
      <c r="O814" s="71"/>
      <c r="P814" s="195">
        <f>O814*H814</f>
        <v>0</v>
      </c>
      <c r="Q814" s="195">
        <v>2E-3</v>
      </c>
      <c r="R814" s="195">
        <f>Q814*H814</f>
        <v>5.6000000000000001E-2</v>
      </c>
      <c r="S814" s="195">
        <v>0</v>
      </c>
      <c r="T814" s="196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97" t="s">
        <v>192</v>
      </c>
      <c r="AT814" s="197" t="s">
        <v>332</v>
      </c>
      <c r="AU814" s="197" t="s">
        <v>90</v>
      </c>
      <c r="AY814" s="17" t="s">
        <v>129</v>
      </c>
      <c r="BE814" s="198">
        <f>IF(N814="základní",J814,0)</f>
        <v>0</v>
      </c>
      <c r="BF814" s="198">
        <f>IF(N814="snížená",J814,0)</f>
        <v>0</v>
      </c>
      <c r="BG814" s="198">
        <f>IF(N814="zákl. přenesená",J814,0)</f>
        <v>0</v>
      </c>
      <c r="BH814" s="198">
        <f>IF(N814="sníž. přenesená",J814,0)</f>
        <v>0</v>
      </c>
      <c r="BI814" s="198">
        <f>IF(N814="nulová",J814,0)</f>
        <v>0</v>
      </c>
      <c r="BJ814" s="17" t="s">
        <v>88</v>
      </c>
      <c r="BK814" s="198">
        <f>ROUND(I814*H814,2)</f>
        <v>0</v>
      </c>
      <c r="BL814" s="17" t="s">
        <v>136</v>
      </c>
      <c r="BM814" s="197" t="s">
        <v>1282</v>
      </c>
    </row>
    <row r="815" spans="1:65" s="2" customFormat="1" ht="11.25">
      <c r="A815" s="34"/>
      <c r="B815" s="35"/>
      <c r="C815" s="36"/>
      <c r="D815" s="199" t="s">
        <v>138</v>
      </c>
      <c r="E815" s="36"/>
      <c r="F815" s="200" t="s">
        <v>1281</v>
      </c>
      <c r="G815" s="36"/>
      <c r="H815" s="36"/>
      <c r="I815" s="201"/>
      <c r="J815" s="36"/>
      <c r="K815" s="36"/>
      <c r="L815" s="39"/>
      <c r="M815" s="202"/>
      <c r="N815" s="203"/>
      <c r="O815" s="71"/>
      <c r="P815" s="71"/>
      <c r="Q815" s="71"/>
      <c r="R815" s="71"/>
      <c r="S815" s="71"/>
      <c r="T815" s="72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7" t="s">
        <v>138</v>
      </c>
      <c r="AU815" s="17" t="s">
        <v>90</v>
      </c>
    </row>
    <row r="816" spans="1:65" s="13" customFormat="1" ht="11.25">
      <c r="B816" s="204"/>
      <c r="C816" s="205"/>
      <c r="D816" s="199" t="s">
        <v>140</v>
      </c>
      <c r="E816" s="206" t="s">
        <v>1</v>
      </c>
      <c r="F816" s="207" t="s">
        <v>1124</v>
      </c>
      <c r="G816" s="205"/>
      <c r="H816" s="206" t="s">
        <v>1</v>
      </c>
      <c r="I816" s="208"/>
      <c r="J816" s="205"/>
      <c r="K816" s="205"/>
      <c r="L816" s="209"/>
      <c r="M816" s="210"/>
      <c r="N816" s="211"/>
      <c r="O816" s="211"/>
      <c r="P816" s="211"/>
      <c r="Q816" s="211"/>
      <c r="R816" s="211"/>
      <c r="S816" s="211"/>
      <c r="T816" s="212"/>
      <c r="AT816" s="213" t="s">
        <v>140</v>
      </c>
      <c r="AU816" s="213" t="s">
        <v>90</v>
      </c>
      <c r="AV816" s="13" t="s">
        <v>88</v>
      </c>
      <c r="AW816" s="13" t="s">
        <v>36</v>
      </c>
      <c r="AX816" s="13" t="s">
        <v>80</v>
      </c>
      <c r="AY816" s="213" t="s">
        <v>129</v>
      </c>
    </row>
    <row r="817" spans="1:65" s="13" customFormat="1" ht="11.25">
      <c r="B817" s="204"/>
      <c r="C817" s="205"/>
      <c r="D817" s="199" t="s">
        <v>140</v>
      </c>
      <c r="E817" s="206" t="s">
        <v>1</v>
      </c>
      <c r="F817" s="207" t="s">
        <v>970</v>
      </c>
      <c r="G817" s="205"/>
      <c r="H817" s="206" t="s">
        <v>1</v>
      </c>
      <c r="I817" s="208"/>
      <c r="J817" s="205"/>
      <c r="K817" s="205"/>
      <c r="L817" s="209"/>
      <c r="M817" s="210"/>
      <c r="N817" s="211"/>
      <c r="O817" s="211"/>
      <c r="P817" s="211"/>
      <c r="Q817" s="211"/>
      <c r="R817" s="211"/>
      <c r="S817" s="211"/>
      <c r="T817" s="212"/>
      <c r="AT817" s="213" t="s">
        <v>140</v>
      </c>
      <c r="AU817" s="213" t="s">
        <v>90</v>
      </c>
      <c r="AV817" s="13" t="s">
        <v>88</v>
      </c>
      <c r="AW817" s="13" t="s">
        <v>36</v>
      </c>
      <c r="AX817" s="13" t="s">
        <v>80</v>
      </c>
      <c r="AY817" s="213" t="s">
        <v>129</v>
      </c>
    </row>
    <row r="818" spans="1:65" s="14" customFormat="1" ht="11.25">
      <c r="B818" s="214"/>
      <c r="C818" s="215"/>
      <c r="D818" s="199" t="s">
        <v>140</v>
      </c>
      <c r="E818" s="216" t="s">
        <v>1</v>
      </c>
      <c r="F818" s="217" t="s">
        <v>264</v>
      </c>
      <c r="G818" s="215"/>
      <c r="H818" s="218">
        <v>19</v>
      </c>
      <c r="I818" s="219"/>
      <c r="J818" s="215"/>
      <c r="K818" s="215"/>
      <c r="L818" s="220"/>
      <c r="M818" s="221"/>
      <c r="N818" s="222"/>
      <c r="O818" s="222"/>
      <c r="P818" s="222"/>
      <c r="Q818" s="222"/>
      <c r="R818" s="222"/>
      <c r="S818" s="222"/>
      <c r="T818" s="223"/>
      <c r="AT818" s="224" t="s">
        <v>140</v>
      </c>
      <c r="AU818" s="224" t="s">
        <v>90</v>
      </c>
      <c r="AV818" s="14" t="s">
        <v>90</v>
      </c>
      <c r="AW818" s="14" t="s">
        <v>36</v>
      </c>
      <c r="AX818" s="14" t="s">
        <v>80</v>
      </c>
      <c r="AY818" s="224" t="s">
        <v>129</v>
      </c>
    </row>
    <row r="819" spans="1:65" s="13" customFormat="1" ht="11.25">
      <c r="B819" s="204"/>
      <c r="C819" s="205"/>
      <c r="D819" s="199" t="s">
        <v>140</v>
      </c>
      <c r="E819" s="206" t="s">
        <v>1</v>
      </c>
      <c r="F819" s="207" t="s">
        <v>972</v>
      </c>
      <c r="G819" s="205"/>
      <c r="H819" s="206" t="s">
        <v>1</v>
      </c>
      <c r="I819" s="208"/>
      <c r="J819" s="205"/>
      <c r="K819" s="205"/>
      <c r="L819" s="209"/>
      <c r="M819" s="210"/>
      <c r="N819" s="211"/>
      <c r="O819" s="211"/>
      <c r="P819" s="211"/>
      <c r="Q819" s="211"/>
      <c r="R819" s="211"/>
      <c r="S819" s="211"/>
      <c r="T819" s="212"/>
      <c r="AT819" s="213" t="s">
        <v>140</v>
      </c>
      <c r="AU819" s="213" t="s">
        <v>90</v>
      </c>
      <c r="AV819" s="13" t="s">
        <v>88</v>
      </c>
      <c r="AW819" s="13" t="s">
        <v>36</v>
      </c>
      <c r="AX819" s="13" t="s">
        <v>80</v>
      </c>
      <c r="AY819" s="213" t="s">
        <v>129</v>
      </c>
    </row>
    <row r="820" spans="1:65" s="14" customFormat="1" ht="11.25">
      <c r="B820" s="214"/>
      <c r="C820" s="215"/>
      <c r="D820" s="199" t="s">
        <v>140</v>
      </c>
      <c r="E820" s="216" t="s">
        <v>1</v>
      </c>
      <c r="F820" s="217" t="s">
        <v>200</v>
      </c>
      <c r="G820" s="215"/>
      <c r="H820" s="218">
        <v>9</v>
      </c>
      <c r="I820" s="219"/>
      <c r="J820" s="215"/>
      <c r="K820" s="215"/>
      <c r="L820" s="220"/>
      <c r="M820" s="221"/>
      <c r="N820" s="222"/>
      <c r="O820" s="222"/>
      <c r="P820" s="222"/>
      <c r="Q820" s="222"/>
      <c r="R820" s="222"/>
      <c r="S820" s="222"/>
      <c r="T820" s="223"/>
      <c r="AT820" s="224" t="s">
        <v>140</v>
      </c>
      <c r="AU820" s="224" t="s">
        <v>90</v>
      </c>
      <c r="AV820" s="14" t="s">
        <v>90</v>
      </c>
      <c r="AW820" s="14" t="s">
        <v>36</v>
      </c>
      <c r="AX820" s="14" t="s">
        <v>80</v>
      </c>
      <c r="AY820" s="224" t="s">
        <v>129</v>
      </c>
    </row>
    <row r="821" spans="1:65" s="15" customFormat="1" ht="11.25">
      <c r="B821" s="225"/>
      <c r="C821" s="226"/>
      <c r="D821" s="199" t="s">
        <v>140</v>
      </c>
      <c r="E821" s="227" t="s">
        <v>1</v>
      </c>
      <c r="F821" s="228" t="s">
        <v>144</v>
      </c>
      <c r="G821" s="226"/>
      <c r="H821" s="229">
        <v>28</v>
      </c>
      <c r="I821" s="230"/>
      <c r="J821" s="226"/>
      <c r="K821" s="226"/>
      <c r="L821" s="231"/>
      <c r="M821" s="232"/>
      <c r="N821" s="233"/>
      <c r="O821" s="233"/>
      <c r="P821" s="233"/>
      <c r="Q821" s="233"/>
      <c r="R821" s="233"/>
      <c r="S821" s="233"/>
      <c r="T821" s="234"/>
      <c r="AT821" s="235" t="s">
        <v>140</v>
      </c>
      <c r="AU821" s="235" t="s">
        <v>90</v>
      </c>
      <c r="AV821" s="15" t="s">
        <v>136</v>
      </c>
      <c r="AW821" s="15" t="s">
        <v>36</v>
      </c>
      <c r="AX821" s="15" t="s">
        <v>88</v>
      </c>
      <c r="AY821" s="235" t="s">
        <v>129</v>
      </c>
    </row>
    <row r="822" spans="1:65" s="2" customFormat="1" ht="24">
      <c r="A822" s="34"/>
      <c r="B822" s="35"/>
      <c r="C822" s="236" t="s">
        <v>582</v>
      </c>
      <c r="D822" s="236" t="s">
        <v>332</v>
      </c>
      <c r="E822" s="237" t="s">
        <v>1283</v>
      </c>
      <c r="F822" s="238" t="s">
        <v>1284</v>
      </c>
      <c r="G822" s="239" t="s">
        <v>238</v>
      </c>
      <c r="H822" s="240">
        <v>6</v>
      </c>
      <c r="I822" s="241"/>
      <c r="J822" s="242">
        <f>ROUND(I822*H822,2)</f>
        <v>0</v>
      </c>
      <c r="K822" s="238" t="s">
        <v>1285</v>
      </c>
      <c r="L822" s="243"/>
      <c r="M822" s="244" t="s">
        <v>1</v>
      </c>
      <c r="N822" s="245" t="s">
        <v>45</v>
      </c>
      <c r="O822" s="71"/>
      <c r="P822" s="195">
        <f>O822*H822</f>
        <v>0</v>
      </c>
      <c r="Q822" s="195">
        <v>0.25</v>
      </c>
      <c r="R822" s="195">
        <f>Q822*H822</f>
        <v>1.5</v>
      </c>
      <c r="S822" s="195">
        <v>0</v>
      </c>
      <c r="T822" s="196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197" t="s">
        <v>192</v>
      </c>
      <c r="AT822" s="197" t="s">
        <v>332</v>
      </c>
      <c r="AU822" s="197" t="s">
        <v>90</v>
      </c>
      <c r="AY822" s="17" t="s">
        <v>129</v>
      </c>
      <c r="BE822" s="198">
        <f>IF(N822="základní",J822,0)</f>
        <v>0</v>
      </c>
      <c r="BF822" s="198">
        <f>IF(N822="snížená",J822,0)</f>
        <v>0</v>
      </c>
      <c r="BG822" s="198">
        <f>IF(N822="zákl. přenesená",J822,0)</f>
        <v>0</v>
      </c>
      <c r="BH822" s="198">
        <f>IF(N822="sníž. přenesená",J822,0)</f>
        <v>0</v>
      </c>
      <c r="BI822" s="198">
        <f>IF(N822="nulová",J822,0)</f>
        <v>0</v>
      </c>
      <c r="BJ822" s="17" t="s">
        <v>88</v>
      </c>
      <c r="BK822" s="198">
        <f>ROUND(I822*H822,2)</f>
        <v>0</v>
      </c>
      <c r="BL822" s="17" t="s">
        <v>136</v>
      </c>
      <c r="BM822" s="197" t="s">
        <v>1286</v>
      </c>
    </row>
    <row r="823" spans="1:65" s="2" customFormat="1" ht="11.25">
      <c r="A823" s="34"/>
      <c r="B823" s="35"/>
      <c r="C823" s="36"/>
      <c r="D823" s="199" t="s">
        <v>138</v>
      </c>
      <c r="E823" s="36"/>
      <c r="F823" s="200" t="s">
        <v>1287</v>
      </c>
      <c r="G823" s="36"/>
      <c r="H823" s="36"/>
      <c r="I823" s="201"/>
      <c r="J823" s="36"/>
      <c r="K823" s="36"/>
      <c r="L823" s="39"/>
      <c r="M823" s="202"/>
      <c r="N823" s="203"/>
      <c r="O823" s="71"/>
      <c r="P823" s="71"/>
      <c r="Q823" s="71"/>
      <c r="R823" s="71"/>
      <c r="S823" s="71"/>
      <c r="T823" s="72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T823" s="17" t="s">
        <v>138</v>
      </c>
      <c r="AU823" s="17" t="s">
        <v>90</v>
      </c>
    </row>
    <row r="824" spans="1:65" s="13" customFormat="1" ht="11.25">
      <c r="B824" s="204"/>
      <c r="C824" s="205"/>
      <c r="D824" s="199" t="s">
        <v>140</v>
      </c>
      <c r="E824" s="206" t="s">
        <v>1</v>
      </c>
      <c r="F824" s="207" t="s">
        <v>1124</v>
      </c>
      <c r="G824" s="205"/>
      <c r="H824" s="206" t="s">
        <v>1</v>
      </c>
      <c r="I824" s="208"/>
      <c r="J824" s="205"/>
      <c r="K824" s="205"/>
      <c r="L824" s="209"/>
      <c r="M824" s="210"/>
      <c r="N824" s="211"/>
      <c r="O824" s="211"/>
      <c r="P824" s="211"/>
      <c r="Q824" s="211"/>
      <c r="R824" s="211"/>
      <c r="S824" s="211"/>
      <c r="T824" s="212"/>
      <c r="AT824" s="213" t="s">
        <v>140</v>
      </c>
      <c r="AU824" s="213" t="s">
        <v>90</v>
      </c>
      <c r="AV824" s="13" t="s">
        <v>88</v>
      </c>
      <c r="AW824" s="13" t="s">
        <v>36</v>
      </c>
      <c r="AX824" s="13" t="s">
        <v>80</v>
      </c>
      <c r="AY824" s="213" t="s">
        <v>129</v>
      </c>
    </row>
    <row r="825" spans="1:65" s="13" customFormat="1" ht="11.25">
      <c r="B825" s="204"/>
      <c r="C825" s="205"/>
      <c r="D825" s="199" t="s">
        <v>140</v>
      </c>
      <c r="E825" s="206" t="s">
        <v>1</v>
      </c>
      <c r="F825" s="207" t="s">
        <v>970</v>
      </c>
      <c r="G825" s="205"/>
      <c r="H825" s="206" t="s">
        <v>1</v>
      </c>
      <c r="I825" s="208"/>
      <c r="J825" s="205"/>
      <c r="K825" s="205"/>
      <c r="L825" s="209"/>
      <c r="M825" s="210"/>
      <c r="N825" s="211"/>
      <c r="O825" s="211"/>
      <c r="P825" s="211"/>
      <c r="Q825" s="211"/>
      <c r="R825" s="211"/>
      <c r="S825" s="211"/>
      <c r="T825" s="212"/>
      <c r="AT825" s="213" t="s">
        <v>140</v>
      </c>
      <c r="AU825" s="213" t="s">
        <v>90</v>
      </c>
      <c r="AV825" s="13" t="s">
        <v>88</v>
      </c>
      <c r="AW825" s="13" t="s">
        <v>36</v>
      </c>
      <c r="AX825" s="13" t="s">
        <v>80</v>
      </c>
      <c r="AY825" s="213" t="s">
        <v>129</v>
      </c>
    </row>
    <row r="826" spans="1:65" s="14" customFormat="1" ht="11.25">
      <c r="B826" s="214"/>
      <c r="C826" s="215"/>
      <c r="D826" s="199" t="s">
        <v>140</v>
      </c>
      <c r="E826" s="216" t="s">
        <v>1</v>
      </c>
      <c r="F826" s="217" t="s">
        <v>136</v>
      </c>
      <c r="G826" s="215"/>
      <c r="H826" s="218">
        <v>4</v>
      </c>
      <c r="I826" s="219"/>
      <c r="J826" s="215"/>
      <c r="K826" s="215"/>
      <c r="L826" s="220"/>
      <c r="M826" s="221"/>
      <c r="N826" s="222"/>
      <c r="O826" s="222"/>
      <c r="P826" s="222"/>
      <c r="Q826" s="222"/>
      <c r="R826" s="222"/>
      <c r="S826" s="222"/>
      <c r="T826" s="223"/>
      <c r="AT826" s="224" t="s">
        <v>140</v>
      </c>
      <c r="AU826" s="224" t="s">
        <v>90</v>
      </c>
      <c r="AV826" s="14" t="s">
        <v>90</v>
      </c>
      <c r="AW826" s="14" t="s">
        <v>36</v>
      </c>
      <c r="AX826" s="14" t="s">
        <v>80</v>
      </c>
      <c r="AY826" s="224" t="s">
        <v>129</v>
      </c>
    </row>
    <row r="827" spans="1:65" s="13" customFormat="1" ht="11.25">
      <c r="B827" s="204"/>
      <c r="C827" s="205"/>
      <c r="D827" s="199" t="s">
        <v>140</v>
      </c>
      <c r="E827" s="206" t="s">
        <v>1</v>
      </c>
      <c r="F827" s="207" t="s">
        <v>972</v>
      </c>
      <c r="G827" s="205"/>
      <c r="H827" s="206" t="s">
        <v>1</v>
      </c>
      <c r="I827" s="208"/>
      <c r="J827" s="205"/>
      <c r="K827" s="205"/>
      <c r="L827" s="209"/>
      <c r="M827" s="210"/>
      <c r="N827" s="211"/>
      <c r="O827" s="211"/>
      <c r="P827" s="211"/>
      <c r="Q827" s="211"/>
      <c r="R827" s="211"/>
      <c r="S827" s="211"/>
      <c r="T827" s="212"/>
      <c r="AT827" s="213" t="s">
        <v>140</v>
      </c>
      <c r="AU827" s="213" t="s">
        <v>90</v>
      </c>
      <c r="AV827" s="13" t="s">
        <v>88</v>
      </c>
      <c r="AW827" s="13" t="s">
        <v>36</v>
      </c>
      <c r="AX827" s="13" t="s">
        <v>80</v>
      </c>
      <c r="AY827" s="213" t="s">
        <v>129</v>
      </c>
    </row>
    <row r="828" spans="1:65" s="14" customFormat="1" ht="11.25">
      <c r="B828" s="214"/>
      <c r="C828" s="215"/>
      <c r="D828" s="199" t="s">
        <v>140</v>
      </c>
      <c r="E828" s="216" t="s">
        <v>1</v>
      </c>
      <c r="F828" s="217" t="s">
        <v>90</v>
      </c>
      <c r="G828" s="215"/>
      <c r="H828" s="218">
        <v>2</v>
      </c>
      <c r="I828" s="219"/>
      <c r="J828" s="215"/>
      <c r="K828" s="215"/>
      <c r="L828" s="220"/>
      <c r="M828" s="221"/>
      <c r="N828" s="222"/>
      <c r="O828" s="222"/>
      <c r="P828" s="222"/>
      <c r="Q828" s="222"/>
      <c r="R828" s="222"/>
      <c r="S828" s="222"/>
      <c r="T828" s="223"/>
      <c r="AT828" s="224" t="s">
        <v>140</v>
      </c>
      <c r="AU828" s="224" t="s">
        <v>90</v>
      </c>
      <c r="AV828" s="14" t="s">
        <v>90</v>
      </c>
      <c r="AW828" s="14" t="s">
        <v>36</v>
      </c>
      <c r="AX828" s="14" t="s">
        <v>80</v>
      </c>
      <c r="AY828" s="224" t="s">
        <v>129</v>
      </c>
    </row>
    <row r="829" spans="1:65" s="15" customFormat="1" ht="11.25">
      <c r="B829" s="225"/>
      <c r="C829" s="226"/>
      <c r="D829" s="199" t="s">
        <v>140</v>
      </c>
      <c r="E829" s="227" t="s">
        <v>1</v>
      </c>
      <c r="F829" s="228" t="s">
        <v>144</v>
      </c>
      <c r="G829" s="226"/>
      <c r="H829" s="229">
        <v>6</v>
      </c>
      <c r="I829" s="230"/>
      <c r="J829" s="226"/>
      <c r="K829" s="226"/>
      <c r="L829" s="231"/>
      <c r="M829" s="232"/>
      <c r="N829" s="233"/>
      <c r="O829" s="233"/>
      <c r="P829" s="233"/>
      <c r="Q829" s="233"/>
      <c r="R829" s="233"/>
      <c r="S829" s="233"/>
      <c r="T829" s="234"/>
      <c r="AT829" s="235" t="s">
        <v>140</v>
      </c>
      <c r="AU829" s="235" t="s">
        <v>90</v>
      </c>
      <c r="AV829" s="15" t="s">
        <v>136</v>
      </c>
      <c r="AW829" s="15" t="s">
        <v>36</v>
      </c>
      <c r="AX829" s="15" t="s">
        <v>88</v>
      </c>
      <c r="AY829" s="235" t="s">
        <v>129</v>
      </c>
    </row>
    <row r="830" spans="1:65" s="2" customFormat="1" ht="24">
      <c r="A830" s="34"/>
      <c r="B830" s="35"/>
      <c r="C830" s="236" t="s">
        <v>587</v>
      </c>
      <c r="D830" s="236" t="s">
        <v>332</v>
      </c>
      <c r="E830" s="237" t="s">
        <v>1288</v>
      </c>
      <c r="F830" s="238" t="s">
        <v>1289</v>
      </c>
      <c r="G830" s="239" t="s">
        <v>238</v>
      </c>
      <c r="H830" s="240">
        <v>6</v>
      </c>
      <c r="I830" s="241"/>
      <c r="J830" s="242">
        <f>ROUND(I830*H830,2)</f>
        <v>0</v>
      </c>
      <c r="K830" s="238" t="s">
        <v>1</v>
      </c>
      <c r="L830" s="243"/>
      <c r="M830" s="244" t="s">
        <v>1</v>
      </c>
      <c r="N830" s="245" t="s">
        <v>45</v>
      </c>
      <c r="O830" s="71"/>
      <c r="P830" s="195">
        <f>O830*H830</f>
        <v>0</v>
      </c>
      <c r="Q830" s="195">
        <v>0.5</v>
      </c>
      <c r="R830" s="195">
        <f>Q830*H830</f>
        <v>3</v>
      </c>
      <c r="S830" s="195">
        <v>0</v>
      </c>
      <c r="T830" s="196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7" t="s">
        <v>192</v>
      </c>
      <c r="AT830" s="197" t="s">
        <v>332</v>
      </c>
      <c r="AU830" s="197" t="s">
        <v>90</v>
      </c>
      <c r="AY830" s="17" t="s">
        <v>129</v>
      </c>
      <c r="BE830" s="198">
        <f>IF(N830="základní",J830,0)</f>
        <v>0</v>
      </c>
      <c r="BF830" s="198">
        <f>IF(N830="snížená",J830,0)</f>
        <v>0</v>
      </c>
      <c r="BG830" s="198">
        <f>IF(N830="zákl. přenesená",J830,0)</f>
        <v>0</v>
      </c>
      <c r="BH830" s="198">
        <f>IF(N830="sníž. přenesená",J830,0)</f>
        <v>0</v>
      </c>
      <c r="BI830" s="198">
        <f>IF(N830="nulová",J830,0)</f>
        <v>0</v>
      </c>
      <c r="BJ830" s="17" t="s">
        <v>88</v>
      </c>
      <c r="BK830" s="198">
        <f>ROUND(I830*H830,2)</f>
        <v>0</v>
      </c>
      <c r="BL830" s="17" t="s">
        <v>136</v>
      </c>
      <c r="BM830" s="197" t="s">
        <v>1290</v>
      </c>
    </row>
    <row r="831" spans="1:65" s="2" customFormat="1" ht="11.25">
      <c r="A831" s="34"/>
      <c r="B831" s="35"/>
      <c r="C831" s="36"/>
      <c r="D831" s="199" t="s">
        <v>138</v>
      </c>
      <c r="E831" s="36"/>
      <c r="F831" s="200" t="s">
        <v>1289</v>
      </c>
      <c r="G831" s="36"/>
      <c r="H831" s="36"/>
      <c r="I831" s="201"/>
      <c r="J831" s="36"/>
      <c r="K831" s="36"/>
      <c r="L831" s="39"/>
      <c r="M831" s="202"/>
      <c r="N831" s="203"/>
      <c r="O831" s="71"/>
      <c r="P831" s="71"/>
      <c r="Q831" s="71"/>
      <c r="R831" s="71"/>
      <c r="S831" s="71"/>
      <c r="T831" s="72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7" t="s">
        <v>138</v>
      </c>
      <c r="AU831" s="17" t="s">
        <v>90</v>
      </c>
    </row>
    <row r="832" spans="1:65" s="13" customFormat="1" ht="11.25">
      <c r="B832" s="204"/>
      <c r="C832" s="205"/>
      <c r="D832" s="199" t="s">
        <v>140</v>
      </c>
      <c r="E832" s="206" t="s">
        <v>1</v>
      </c>
      <c r="F832" s="207" t="s">
        <v>1124</v>
      </c>
      <c r="G832" s="205"/>
      <c r="H832" s="206" t="s">
        <v>1</v>
      </c>
      <c r="I832" s="208"/>
      <c r="J832" s="205"/>
      <c r="K832" s="205"/>
      <c r="L832" s="209"/>
      <c r="M832" s="210"/>
      <c r="N832" s="211"/>
      <c r="O832" s="211"/>
      <c r="P832" s="211"/>
      <c r="Q832" s="211"/>
      <c r="R832" s="211"/>
      <c r="S832" s="211"/>
      <c r="T832" s="212"/>
      <c r="AT832" s="213" t="s">
        <v>140</v>
      </c>
      <c r="AU832" s="213" t="s">
        <v>90</v>
      </c>
      <c r="AV832" s="13" t="s">
        <v>88</v>
      </c>
      <c r="AW832" s="13" t="s">
        <v>36</v>
      </c>
      <c r="AX832" s="13" t="s">
        <v>80</v>
      </c>
      <c r="AY832" s="213" t="s">
        <v>129</v>
      </c>
    </row>
    <row r="833" spans="1:65" s="13" customFormat="1" ht="11.25">
      <c r="B833" s="204"/>
      <c r="C833" s="205"/>
      <c r="D833" s="199" t="s">
        <v>140</v>
      </c>
      <c r="E833" s="206" t="s">
        <v>1</v>
      </c>
      <c r="F833" s="207" t="s">
        <v>970</v>
      </c>
      <c r="G833" s="205"/>
      <c r="H833" s="206" t="s">
        <v>1</v>
      </c>
      <c r="I833" s="208"/>
      <c r="J833" s="205"/>
      <c r="K833" s="205"/>
      <c r="L833" s="209"/>
      <c r="M833" s="210"/>
      <c r="N833" s="211"/>
      <c r="O833" s="211"/>
      <c r="P833" s="211"/>
      <c r="Q833" s="211"/>
      <c r="R833" s="211"/>
      <c r="S833" s="211"/>
      <c r="T833" s="212"/>
      <c r="AT833" s="213" t="s">
        <v>140</v>
      </c>
      <c r="AU833" s="213" t="s">
        <v>90</v>
      </c>
      <c r="AV833" s="13" t="s">
        <v>88</v>
      </c>
      <c r="AW833" s="13" t="s">
        <v>36</v>
      </c>
      <c r="AX833" s="13" t="s">
        <v>80</v>
      </c>
      <c r="AY833" s="213" t="s">
        <v>129</v>
      </c>
    </row>
    <row r="834" spans="1:65" s="14" customFormat="1" ht="11.25">
      <c r="B834" s="214"/>
      <c r="C834" s="215"/>
      <c r="D834" s="199" t="s">
        <v>140</v>
      </c>
      <c r="E834" s="216" t="s">
        <v>1</v>
      </c>
      <c r="F834" s="217" t="s">
        <v>136</v>
      </c>
      <c r="G834" s="215"/>
      <c r="H834" s="218">
        <v>4</v>
      </c>
      <c r="I834" s="219"/>
      <c r="J834" s="215"/>
      <c r="K834" s="215"/>
      <c r="L834" s="220"/>
      <c r="M834" s="221"/>
      <c r="N834" s="222"/>
      <c r="O834" s="222"/>
      <c r="P834" s="222"/>
      <c r="Q834" s="222"/>
      <c r="R834" s="222"/>
      <c r="S834" s="222"/>
      <c r="T834" s="223"/>
      <c r="AT834" s="224" t="s">
        <v>140</v>
      </c>
      <c r="AU834" s="224" t="s">
        <v>90</v>
      </c>
      <c r="AV834" s="14" t="s">
        <v>90</v>
      </c>
      <c r="AW834" s="14" t="s">
        <v>36</v>
      </c>
      <c r="AX834" s="14" t="s">
        <v>80</v>
      </c>
      <c r="AY834" s="224" t="s">
        <v>129</v>
      </c>
    </row>
    <row r="835" spans="1:65" s="13" customFormat="1" ht="11.25">
      <c r="B835" s="204"/>
      <c r="C835" s="205"/>
      <c r="D835" s="199" t="s">
        <v>140</v>
      </c>
      <c r="E835" s="206" t="s">
        <v>1</v>
      </c>
      <c r="F835" s="207" t="s">
        <v>972</v>
      </c>
      <c r="G835" s="205"/>
      <c r="H835" s="206" t="s">
        <v>1</v>
      </c>
      <c r="I835" s="208"/>
      <c r="J835" s="205"/>
      <c r="K835" s="205"/>
      <c r="L835" s="209"/>
      <c r="M835" s="210"/>
      <c r="N835" s="211"/>
      <c r="O835" s="211"/>
      <c r="P835" s="211"/>
      <c r="Q835" s="211"/>
      <c r="R835" s="211"/>
      <c r="S835" s="211"/>
      <c r="T835" s="212"/>
      <c r="AT835" s="213" t="s">
        <v>140</v>
      </c>
      <c r="AU835" s="213" t="s">
        <v>90</v>
      </c>
      <c r="AV835" s="13" t="s">
        <v>88</v>
      </c>
      <c r="AW835" s="13" t="s">
        <v>36</v>
      </c>
      <c r="AX835" s="13" t="s">
        <v>80</v>
      </c>
      <c r="AY835" s="213" t="s">
        <v>129</v>
      </c>
    </row>
    <row r="836" spans="1:65" s="14" customFormat="1" ht="11.25">
      <c r="B836" s="214"/>
      <c r="C836" s="215"/>
      <c r="D836" s="199" t="s">
        <v>140</v>
      </c>
      <c r="E836" s="216" t="s">
        <v>1</v>
      </c>
      <c r="F836" s="217" t="s">
        <v>90</v>
      </c>
      <c r="G836" s="215"/>
      <c r="H836" s="218">
        <v>2</v>
      </c>
      <c r="I836" s="219"/>
      <c r="J836" s="215"/>
      <c r="K836" s="215"/>
      <c r="L836" s="220"/>
      <c r="M836" s="221"/>
      <c r="N836" s="222"/>
      <c r="O836" s="222"/>
      <c r="P836" s="222"/>
      <c r="Q836" s="222"/>
      <c r="R836" s="222"/>
      <c r="S836" s="222"/>
      <c r="T836" s="223"/>
      <c r="AT836" s="224" t="s">
        <v>140</v>
      </c>
      <c r="AU836" s="224" t="s">
        <v>90</v>
      </c>
      <c r="AV836" s="14" t="s">
        <v>90</v>
      </c>
      <c r="AW836" s="14" t="s">
        <v>36</v>
      </c>
      <c r="AX836" s="14" t="s">
        <v>80</v>
      </c>
      <c r="AY836" s="224" t="s">
        <v>129</v>
      </c>
    </row>
    <row r="837" spans="1:65" s="15" customFormat="1" ht="11.25">
      <c r="B837" s="225"/>
      <c r="C837" s="226"/>
      <c r="D837" s="199" t="s">
        <v>140</v>
      </c>
      <c r="E837" s="227" t="s">
        <v>1</v>
      </c>
      <c r="F837" s="228" t="s">
        <v>144</v>
      </c>
      <c r="G837" s="226"/>
      <c r="H837" s="229">
        <v>6</v>
      </c>
      <c r="I837" s="230"/>
      <c r="J837" s="226"/>
      <c r="K837" s="226"/>
      <c r="L837" s="231"/>
      <c r="M837" s="232"/>
      <c r="N837" s="233"/>
      <c r="O837" s="233"/>
      <c r="P837" s="233"/>
      <c r="Q837" s="233"/>
      <c r="R837" s="233"/>
      <c r="S837" s="233"/>
      <c r="T837" s="234"/>
      <c r="AT837" s="235" t="s">
        <v>140</v>
      </c>
      <c r="AU837" s="235" t="s">
        <v>90</v>
      </c>
      <c r="AV837" s="15" t="s">
        <v>136</v>
      </c>
      <c r="AW837" s="15" t="s">
        <v>36</v>
      </c>
      <c r="AX837" s="15" t="s">
        <v>88</v>
      </c>
      <c r="AY837" s="235" t="s">
        <v>129</v>
      </c>
    </row>
    <row r="838" spans="1:65" s="2" customFormat="1" ht="24">
      <c r="A838" s="34"/>
      <c r="B838" s="35"/>
      <c r="C838" s="236" t="s">
        <v>592</v>
      </c>
      <c r="D838" s="236" t="s">
        <v>332</v>
      </c>
      <c r="E838" s="237" t="s">
        <v>1291</v>
      </c>
      <c r="F838" s="238" t="s">
        <v>1292</v>
      </c>
      <c r="G838" s="239" t="s">
        <v>238</v>
      </c>
      <c r="H838" s="240">
        <v>6</v>
      </c>
      <c r="I838" s="241"/>
      <c r="J838" s="242">
        <f>ROUND(I838*H838,2)</f>
        <v>0</v>
      </c>
      <c r="K838" s="238" t="s">
        <v>1</v>
      </c>
      <c r="L838" s="243"/>
      <c r="M838" s="244" t="s">
        <v>1</v>
      </c>
      <c r="N838" s="245" t="s">
        <v>45</v>
      </c>
      <c r="O838" s="71"/>
      <c r="P838" s="195">
        <f>O838*H838</f>
        <v>0</v>
      </c>
      <c r="Q838" s="195">
        <v>1</v>
      </c>
      <c r="R838" s="195">
        <f>Q838*H838</f>
        <v>6</v>
      </c>
      <c r="S838" s="195">
        <v>0</v>
      </c>
      <c r="T838" s="196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7" t="s">
        <v>192</v>
      </c>
      <c r="AT838" s="197" t="s">
        <v>332</v>
      </c>
      <c r="AU838" s="197" t="s">
        <v>90</v>
      </c>
      <c r="AY838" s="17" t="s">
        <v>129</v>
      </c>
      <c r="BE838" s="198">
        <f>IF(N838="základní",J838,0)</f>
        <v>0</v>
      </c>
      <c r="BF838" s="198">
        <f>IF(N838="snížená",J838,0)</f>
        <v>0</v>
      </c>
      <c r="BG838" s="198">
        <f>IF(N838="zákl. přenesená",J838,0)</f>
        <v>0</v>
      </c>
      <c r="BH838" s="198">
        <f>IF(N838="sníž. přenesená",J838,0)</f>
        <v>0</v>
      </c>
      <c r="BI838" s="198">
        <f>IF(N838="nulová",J838,0)</f>
        <v>0</v>
      </c>
      <c r="BJ838" s="17" t="s">
        <v>88</v>
      </c>
      <c r="BK838" s="198">
        <f>ROUND(I838*H838,2)</f>
        <v>0</v>
      </c>
      <c r="BL838" s="17" t="s">
        <v>136</v>
      </c>
      <c r="BM838" s="197" t="s">
        <v>1293</v>
      </c>
    </row>
    <row r="839" spans="1:65" s="2" customFormat="1" ht="11.25">
      <c r="A839" s="34"/>
      <c r="B839" s="35"/>
      <c r="C839" s="36"/>
      <c r="D839" s="199" t="s">
        <v>138</v>
      </c>
      <c r="E839" s="36"/>
      <c r="F839" s="200" t="s">
        <v>1292</v>
      </c>
      <c r="G839" s="36"/>
      <c r="H839" s="36"/>
      <c r="I839" s="201"/>
      <c r="J839" s="36"/>
      <c r="K839" s="36"/>
      <c r="L839" s="39"/>
      <c r="M839" s="202"/>
      <c r="N839" s="203"/>
      <c r="O839" s="71"/>
      <c r="P839" s="71"/>
      <c r="Q839" s="71"/>
      <c r="R839" s="71"/>
      <c r="S839" s="71"/>
      <c r="T839" s="72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T839" s="17" t="s">
        <v>138</v>
      </c>
      <c r="AU839" s="17" t="s">
        <v>90</v>
      </c>
    </row>
    <row r="840" spans="1:65" s="13" customFormat="1" ht="11.25">
      <c r="B840" s="204"/>
      <c r="C840" s="205"/>
      <c r="D840" s="199" t="s">
        <v>140</v>
      </c>
      <c r="E840" s="206" t="s">
        <v>1</v>
      </c>
      <c r="F840" s="207" t="s">
        <v>1124</v>
      </c>
      <c r="G840" s="205"/>
      <c r="H840" s="206" t="s">
        <v>1</v>
      </c>
      <c r="I840" s="208"/>
      <c r="J840" s="205"/>
      <c r="K840" s="205"/>
      <c r="L840" s="209"/>
      <c r="M840" s="210"/>
      <c r="N840" s="211"/>
      <c r="O840" s="211"/>
      <c r="P840" s="211"/>
      <c r="Q840" s="211"/>
      <c r="R840" s="211"/>
      <c r="S840" s="211"/>
      <c r="T840" s="212"/>
      <c r="AT840" s="213" t="s">
        <v>140</v>
      </c>
      <c r="AU840" s="213" t="s">
        <v>90</v>
      </c>
      <c r="AV840" s="13" t="s">
        <v>88</v>
      </c>
      <c r="AW840" s="13" t="s">
        <v>36</v>
      </c>
      <c r="AX840" s="13" t="s">
        <v>80</v>
      </c>
      <c r="AY840" s="213" t="s">
        <v>129</v>
      </c>
    </row>
    <row r="841" spans="1:65" s="13" customFormat="1" ht="11.25">
      <c r="B841" s="204"/>
      <c r="C841" s="205"/>
      <c r="D841" s="199" t="s">
        <v>140</v>
      </c>
      <c r="E841" s="206" t="s">
        <v>1</v>
      </c>
      <c r="F841" s="207" t="s">
        <v>970</v>
      </c>
      <c r="G841" s="205"/>
      <c r="H841" s="206" t="s">
        <v>1</v>
      </c>
      <c r="I841" s="208"/>
      <c r="J841" s="205"/>
      <c r="K841" s="205"/>
      <c r="L841" s="209"/>
      <c r="M841" s="210"/>
      <c r="N841" s="211"/>
      <c r="O841" s="211"/>
      <c r="P841" s="211"/>
      <c r="Q841" s="211"/>
      <c r="R841" s="211"/>
      <c r="S841" s="211"/>
      <c r="T841" s="212"/>
      <c r="AT841" s="213" t="s">
        <v>140</v>
      </c>
      <c r="AU841" s="213" t="s">
        <v>90</v>
      </c>
      <c r="AV841" s="13" t="s">
        <v>88</v>
      </c>
      <c r="AW841" s="13" t="s">
        <v>36</v>
      </c>
      <c r="AX841" s="13" t="s">
        <v>80</v>
      </c>
      <c r="AY841" s="213" t="s">
        <v>129</v>
      </c>
    </row>
    <row r="842" spans="1:65" s="14" customFormat="1" ht="11.25">
      <c r="B842" s="214"/>
      <c r="C842" s="215"/>
      <c r="D842" s="199" t="s">
        <v>140</v>
      </c>
      <c r="E842" s="216" t="s">
        <v>1</v>
      </c>
      <c r="F842" s="217" t="s">
        <v>170</v>
      </c>
      <c r="G842" s="215"/>
      <c r="H842" s="218">
        <v>5</v>
      </c>
      <c r="I842" s="219"/>
      <c r="J842" s="215"/>
      <c r="K842" s="215"/>
      <c r="L842" s="220"/>
      <c r="M842" s="221"/>
      <c r="N842" s="222"/>
      <c r="O842" s="222"/>
      <c r="P842" s="222"/>
      <c r="Q842" s="222"/>
      <c r="R842" s="222"/>
      <c r="S842" s="222"/>
      <c r="T842" s="223"/>
      <c r="AT842" s="224" t="s">
        <v>140</v>
      </c>
      <c r="AU842" s="224" t="s">
        <v>90</v>
      </c>
      <c r="AV842" s="14" t="s">
        <v>90</v>
      </c>
      <c r="AW842" s="14" t="s">
        <v>36</v>
      </c>
      <c r="AX842" s="14" t="s">
        <v>80</v>
      </c>
      <c r="AY842" s="224" t="s">
        <v>129</v>
      </c>
    </row>
    <row r="843" spans="1:65" s="13" customFormat="1" ht="11.25">
      <c r="B843" s="204"/>
      <c r="C843" s="205"/>
      <c r="D843" s="199" t="s">
        <v>140</v>
      </c>
      <c r="E843" s="206" t="s">
        <v>1</v>
      </c>
      <c r="F843" s="207" t="s">
        <v>972</v>
      </c>
      <c r="G843" s="205"/>
      <c r="H843" s="206" t="s">
        <v>1</v>
      </c>
      <c r="I843" s="208"/>
      <c r="J843" s="205"/>
      <c r="K843" s="205"/>
      <c r="L843" s="209"/>
      <c r="M843" s="210"/>
      <c r="N843" s="211"/>
      <c r="O843" s="211"/>
      <c r="P843" s="211"/>
      <c r="Q843" s="211"/>
      <c r="R843" s="211"/>
      <c r="S843" s="211"/>
      <c r="T843" s="212"/>
      <c r="AT843" s="213" t="s">
        <v>140</v>
      </c>
      <c r="AU843" s="213" t="s">
        <v>90</v>
      </c>
      <c r="AV843" s="13" t="s">
        <v>88</v>
      </c>
      <c r="AW843" s="13" t="s">
        <v>36</v>
      </c>
      <c r="AX843" s="13" t="s">
        <v>80</v>
      </c>
      <c r="AY843" s="213" t="s">
        <v>129</v>
      </c>
    </row>
    <row r="844" spans="1:65" s="14" customFormat="1" ht="11.25">
      <c r="B844" s="214"/>
      <c r="C844" s="215"/>
      <c r="D844" s="199" t="s">
        <v>140</v>
      </c>
      <c r="E844" s="216" t="s">
        <v>1</v>
      </c>
      <c r="F844" s="217" t="s">
        <v>88</v>
      </c>
      <c r="G844" s="215"/>
      <c r="H844" s="218">
        <v>1</v>
      </c>
      <c r="I844" s="219"/>
      <c r="J844" s="215"/>
      <c r="K844" s="215"/>
      <c r="L844" s="220"/>
      <c r="M844" s="221"/>
      <c r="N844" s="222"/>
      <c r="O844" s="222"/>
      <c r="P844" s="222"/>
      <c r="Q844" s="222"/>
      <c r="R844" s="222"/>
      <c r="S844" s="222"/>
      <c r="T844" s="223"/>
      <c r="AT844" s="224" t="s">
        <v>140</v>
      </c>
      <c r="AU844" s="224" t="s">
        <v>90</v>
      </c>
      <c r="AV844" s="14" t="s">
        <v>90</v>
      </c>
      <c r="AW844" s="14" t="s">
        <v>36</v>
      </c>
      <c r="AX844" s="14" t="s">
        <v>80</v>
      </c>
      <c r="AY844" s="224" t="s">
        <v>129</v>
      </c>
    </row>
    <row r="845" spans="1:65" s="15" customFormat="1" ht="11.25">
      <c r="B845" s="225"/>
      <c r="C845" s="226"/>
      <c r="D845" s="199" t="s">
        <v>140</v>
      </c>
      <c r="E845" s="227" t="s">
        <v>1</v>
      </c>
      <c r="F845" s="228" t="s">
        <v>144</v>
      </c>
      <c r="G845" s="226"/>
      <c r="H845" s="229">
        <v>6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AT845" s="235" t="s">
        <v>140</v>
      </c>
      <c r="AU845" s="235" t="s">
        <v>90</v>
      </c>
      <c r="AV845" s="15" t="s">
        <v>136</v>
      </c>
      <c r="AW845" s="15" t="s">
        <v>36</v>
      </c>
      <c r="AX845" s="15" t="s">
        <v>88</v>
      </c>
      <c r="AY845" s="235" t="s">
        <v>129</v>
      </c>
    </row>
    <row r="846" spans="1:65" s="2" customFormat="1" ht="24">
      <c r="A846" s="34"/>
      <c r="B846" s="35"/>
      <c r="C846" s="236" t="s">
        <v>596</v>
      </c>
      <c r="D846" s="236" t="s">
        <v>332</v>
      </c>
      <c r="E846" s="237" t="s">
        <v>1294</v>
      </c>
      <c r="F846" s="238" t="s">
        <v>1295</v>
      </c>
      <c r="G846" s="239" t="s">
        <v>238</v>
      </c>
      <c r="H846" s="240">
        <v>10</v>
      </c>
      <c r="I846" s="241"/>
      <c r="J846" s="242">
        <f>ROUND(I846*H846,2)</f>
        <v>0</v>
      </c>
      <c r="K846" s="238" t="s">
        <v>1</v>
      </c>
      <c r="L846" s="243"/>
      <c r="M846" s="244" t="s">
        <v>1</v>
      </c>
      <c r="N846" s="245" t="s">
        <v>45</v>
      </c>
      <c r="O846" s="71"/>
      <c r="P846" s="195">
        <f>O846*H846</f>
        <v>0</v>
      </c>
      <c r="Q846" s="195">
        <v>0.58499999999999996</v>
      </c>
      <c r="R846" s="195">
        <f>Q846*H846</f>
        <v>5.85</v>
      </c>
      <c r="S846" s="195">
        <v>0</v>
      </c>
      <c r="T846" s="196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7" t="s">
        <v>192</v>
      </c>
      <c r="AT846" s="197" t="s">
        <v>332</v>
      </c>
      <c r="AU846" s="197" t="s">
        <v>90</v>
      </c>
      <c r="AY846" s="17" t="s">
        <v>129</v>
      </c>
      <c r="BE846" s="198">
        <f>IF(N846="základní",J846,0)</f>
        <v>0</v>
      </c>
      <c r="BF846" s="198">
        <f>IF(N846="snížená",J846,0)</f>
        <v>0</v>
      </c>
      <c r="BG846" s="198">
        <f>IF(N846="zákl. přenesená",J846,0)</f>
        <v>0</v>
      </c>
      <c r="BH846" s="198">
        <f>IF(N846="sníž. přenesená",J846,0)</f>
        <v>0</v>
      </c>
      <c r="BI846" s="198">
        <f>IF(N846="nulová",J846,0)</f>
        <v>0</v>
      </c>
      <c r="BJ846" s="17" t="s">
        <v>88</v>
      </c>
      <c r="BK846" s="198">
        <f>ROUND(I846*H846,2)</f>
        <v>0</v>
      </c>
      <c r="BL846" s="17" t="s">
        <v>136</v>
      </c>
      <c r="BM846" s="197" t="s">
        <v>1296</v>
      </c>
    </row>
    <row r="847" spans="1:65" s="2" customFormat="1" ht="19.5">
      <c r="A847" s="34"/>
      <c r="B847" s="35"/>
      <c r="C847" s="36"/>
      <c r="D847" s="199" t="s">
        <v>138</v>
      </c>
      <c r="E847" s="36"/>
      <c r="F847" s="200" t="s">
        <v>1295</v>
      </c>
      <c r="G847" s="36"/>
      <c r="H847" s="36"/>
      <c r="I847" s="201"/>
      <c r="J847" s="36"/>
      <c r="K847" s="36"/>
      <c r="L847" s="39"/>
      <c r="M847" s="202"/>
      <c r="N847" s="203"/>
      <c r="O847" s="71"/>
      <c r="P847" s="71"/>
      <c r="Q847" s="71"/>
      <c r="R847" s="71"/>
      <c r="S847" s="71"/>
      <c r="T847" s="72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7" t="s">
        <v>138</v>
      </c>
      <c r="AU847" s="17" t="s">
        <v>90</v>
      </c>
    </row>
    <row r="848" spans="1:65" s="13" customFormat="1" ht="11.25">
      <c r="B848" s="204"/>
      <c r="C848" s="205"/>
      <c r="D848" s="199" t="s">
        <v>140</v>
      </c>
      <c r="E848" s="206" t="s">
        <v>1</v>
      </c>
      <c r="F848" s="207" t="s">
        <v>1124</v>
      </c>
      <c r="G848" s="205"/>
      <c r="H848" s="206" t="s">
        <v>1</v>
      </c>
      <c r="I848" s="208"/>
      <c r="J848" s="205"/>
      <c r="K848" s="205"/>
      <c r="L848" s="209"/>
      <c r="M848" s="210"/>
      <c r="N848" s="211"/>
      <c r="O848" s="211"/>
      <c r="P848" s="211"/>
      <c r="Q848" s="211"/>
      <c r="R848" s="211"/>
      <c r="S848" s="211"/>
      <c r="T848" s="212"/>
      <c r="AT848" s="213" t="s">
        <v>140</v>
      </c>
      <c r="AU848" s="213" t="s">
        <v>90</v>
      </c>
      <c r="AV848" s="13" t="s">
        <v>88</v>
      </c>
      <c r="AW848" s="13" t="s">
        <v>36</v>
      </c>
      <c r="AX848" s="13" t="s">
        <v>80</v>
      </c>
      <c r="AY848" s="213" t="s">
        <v>129</v>
      </c>
    </row>
    <row r="849" spans="1:65" s="13" customFormat="1" ht="11.25">
      <c r="B849" s="204"/>
      <c r="C849" s="205"/>
      <c r="D849" s="199" t="s">
        <v>140</v>
      </c>
      <c r="E849" s="206" t="s">
        <v>1</v>
      </c>
      <c r="F849" s="207" t="s">
        <v>970</v>
      </c>
      <c r="G849" s="205"/>
      <c r="H849" s="206" t="s">
        <v>1</v>
      </c>
      <c r="I849" s="208"/>
      <c r="J849" s="205"/>
      <c r="K849" s="205"/>
      <c r="L849" s="209"/>
      <c r="M849" s="210"/>
      <c r="N849" s="211"/>
      <c r="O849" s="211"/>
      <c r="P849" s="211"/>
      <c r="Q849" s="211"/>
      <c r="R849" s="211"/>
      <c r="S849" s="211"/>
      <c r="T849" s="212"/>
      <c r="AT849" s="213" t="s">
        <v>140</v>
      </c>
      <c r="AU849" s="213" t="s">
        <v>90</v>
      </c>
      <c r="AV849" s="13" t="s">
        <v>88</v>
      </c>
      <c r="AW849" s="13" t="s">
        <v>36</v>
      </c>
      <c r="AX849" s="13" t="s">
        <v>80</v>
      </c>
      <c r="AY849" s="213" t="s">
        <v>129</v>
      </c>
    </row>
    <row r="850" spans="1:65" s="14" customFormat="1" ht="11.25">
      <c r="B850" s="214"/>
      <c r="C850" s="215"/>
      <c r="D850" s="199" t="s">
        <v>140</v>
      </c>
      <c r="E850" s="216" t="s">
        <v>1</v>
      </c>
      <c r="F850" s="217" t="s">
        <v>176</v>
      </c>
      <c r="G850" s="215"/>
      <c r="H850" s="218">
        <v>6</v>
      </c>
      <c r="I850" s="219"/>
      <c r="J850" s="215"/>
      <c r="K850" s="215"/>
      <c r="L850" s="220"/>
      <c r="M850" s="221"/>
      <c r="N850" s="222"/>
      <c r="O850" s="222"/>
      <c r="P850" s="222"/>
      <c r="Q850" s="222"/>
      <c r="R850" s="222"/>
      <c r="S850" s="222"/>
      <c r="T850" s="223"/>
      <c r="AT850" s="224" t="s">
        <v>140</v>
      </c>
      <c r="AU850" s="224" t="s">
        <v>90</v>
      </c>
      <c r="AV850" s="14" t="s">
        <v>90</v>
      </c>
      <c r="AW850" s="14" t="s">
        <v>36</v>
      </c>
      <c r="AX850" s="14" t="s">
        <v>80</v>
      </c>
      <c r="AY850" s="224" t="s">
        <v>129</v>
      </c>
    </row>
    <row r="851" spans="1:65" s="13" customFormat="1" ht="11.25">
      <c r="B851" s="204"/>
      <c r="C851" s="205"/>
      <c r="D851" s="199" t="s">
        <v>140</v>
      </c>
      <c r="E851" s="206" t="s">
        <v>1</v>
      </c>
      <c r="F851" s="207" t="s">
        <v>972</v>
      </c>
      <c r="G851" s="205"/>
      <c r="H851" s="206" t="s">
        <v>1</v>
      </c>
      <c r="I851" s="208"/>
      <c r="J851" s="205"/>
      <c r="K851" s="205"/>
      <c r="L851" s="209"/>
      <c r="M851" s="210"/>
      <c r="N851" s="211"/>
      <c r="O851" s="211"/>
      <c r="P851" s="211"/>
      <c r="Q851" s="211"/>
      <c r="R851" s="211"/>
      <c r="S851" s="211"/>
      <c r="T851" s="212"/>
      <c r="AT851" s="213" t="s">
        <v>140</v>
      </c>
      <c r="AU851" s="213" t="s">
        <v>90</v>
      </c>
      <c r="AV851" s="13" t="s">
        <v>88</v>
      </c>
      <c r="AW851" s="13" t="s">
        <v>36</v>
      </c>
      <c r="AX851" s="13" t="s">
        <v>80</v>
      </c>
      <c r="AY851" s="213" t="s">
        <v>129</v>
      </c>
    </row>
    <row r="852" spans="1:65" s="14" customFormat="1" ht="11.25">
      <c r="B852" s="214"/>
      <c r="C852" s="215"/>
      <c r="D852" s="199" t="s">
        <v>140</v>
      </c>
      <c r="E852" s="216" t="s">
        <v>1</v>
      </c>
      <c r="F852" s="217" t="s">
        <v>136</v>
      </c>
      <c r="G852" s="215"/>
      <c r="H852" s="218">
        <v>4</v>
      </c>
      <c r="I852" s="219"/>
      <c r="J852" s="215"/>
      <c r="K852" s="215"/>
      <c r="L852" s="220"/>
      <c r="M852" s="221"/>
      <c r="N852" s="222"/>
      <c r="O852" s="222"/>
      <c r="P852" s="222"/>
      <c r="Q852" s="222"/>
      <c r="R852" s="222"/>
      <c r="S852" s="222"/>
      <c r="T852" s="223"/>
      <c r="AT852" s="224" t="s">
        <v>140</v>
      </c>
      <c r="AU852" s="224" t="s">
        <v>90</v>
      </c>
      <c r="AV852" s="14" t="s">
        <v>90</v>
      </c>
      <c r="AW852" s="14" t="s">
        <v>36</v>
      </c>
      <c r="AX852" s="14" t="s">
        <v>80</v>
      </c>
      <c r="AY852" s="224" t="s">
        <v>129</v>
      </c>
    </row>
    <row r="853" spans="1:65" s="15" customFormat="1" ht="11.25">
      <c r="B853" s="225"/>
      <c r="C853" s="226"/>
      <c r="D853" s="199" t="s">
        <v>140</v>
      </c>
      <c r="E853" s="227" t="s">
        <v>1</v>
      </c>
      <c r="F853" s="228" t="s">
        <v>144</v>
      </c>
      <c r="G853" s="226"/>
      <c r="H853" s="229">
        <v>10</v>
      </c>
      <c r="I853" s="230"/>
      <c r="J853" s="226"/>
      <c r="K853" s="226"/>
      <c r="L853" s="231"/>
      <c r="M853" s="232"/>
      <c r="N853" s="233"/>
      <c r="O853" s="233"/>
      <c r="P853" s="233"/>
      <c r="Q853" s="233"/>
      <c r="R853" s="233"/>
      <c r="S853" s="233"/>
      <c r="T853" s="234"/>
      <c r="AT853" s="235" t="s">
        <v>140</v>
      </c>
      <c r="AU853" s="235" t="s">
        <v>90</v>
      </c>
      <c r="AV853" s="15" t="s">
        <v>136</v>
      </c>
      <c r="AW853" s="15" t="s">
        <v>36</v>
      </c>
      <c r="AX853" s="15" t="s">
        <v>88</v>
      </c>
      <c r="AY853" s="235" t="s">
        <v>129</v>
      </c>
    </row>
    <row r="854" spans="1:65" s="2" customFormat="1" ht="24">
      <c r="A854" s="34"/>
      <c r="B854" s="35"/>
      <c r="C854" s="236" t="s">
        <v>601</v>
      </c>
      <c r="D854" s="236" t="s">
        <v>332</v>
      </c>
      <c r="E854" s="237" t="s">
        <v>1297</v>
      </c>
      <c r="F854" s="238" t="s">
        <v>1298</v>
      </c>
      <c r="G854" s="239" t="s">
        <v>238</v>
      </c>
      <c r="H854" s="240">
        <v>10</v>
      </c>
      <c r="I854" s="241"/>
      <c r="J854" s="242">
        <f>ROUND(I854*H854,2)</f>
        <v>0</v>
      </c>
      <c r="K854" s="238" t="s">
        <v>1</v>
      </c>
      <c r="L854" s="243"/>
      <c r="M854" s="244" t="s">
        <v>1</v>
      </c>
      <c r="N854" s="245" t="s">
        <v>45</v>
      </c>
      <c r="O854" s="71"/>
      <c r="P854" s="195">
        <f>O854*H854</f>
        <v>0</v>
      </c>
      <c r="Q854" s="195">
        <v>1.1599999999999999</v>
      </c>
      <c r="R854" s="195">
        <f>Q854*H854</f>
        <v>11.6</v>
      </c>
      <c r="S854" s="195">
        <v>0</v>
      </c>
      <c r="T854" s="196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7" t="s">
        <v>192</v>
      </c>
      <c r="AT854" s="197" t="s">
        <v>332</v>
      </c>
      <c r="AU854" s="197" t="s">
        <v>90</v>
      </c>
      <c r="AY854" s="17" t="s">
        <v>129</v>
      </c>
      <c r="BE854" s="198">
        <f>IF(N854="základní",J854,0)</f>
        <v>0</v>
      </c>
      <c r="BF854" s="198">
        <f>IF(N854="snížená",J854,0)</f>
        <v>0</v>
      </c>
      <c r="BG854" s="198">
        <f>IF(N854="zákl. přenesená",J854,0)</f>
        <v>0</v>
      </c>
      <c r="BH854" s="198">
        <f>IF(N854="sníž. přenesená",J854,0)</f>
        <v>0</v>
      </c>
      <c r="BI854" s="198">
        <f>IF(N854="nulová",J854,0)</f>
        <v>0</v>
      </c>
      <c r="BJ854" s="17" t="s">
        <v>88</v>
      </c>
      <c r="BK854" s="198">
        <f>ROUND(I854*H854,2)</f>
        <v>0</v>
      </c>
      <c r="BL854" s="17" t="s">
        <v>136</v>
      </c>
      <c r="BM854" s="197" t="s">
        <v>1299</v>
      </c>
    </row>
    <row r="855" spans="1:65" s="2" customFormat="1" ht="19.5">
      <c r="A855" s="34"/>
      <c r="B855" s="35"/>
      <c r="C855" s="36"/>
      <c r="D855" s="199" t="s">
        <v>138</v>
      </c>
      <c r="E855" s="36"/>
      <c r="F855" s="200" t="s">
        <v>1298</v>
      </c>
      <c r="G855" s="36"/>
      <c r="H855" s="36"/>
      <c r="I855" s="201"/>
      <c r="J855" s="36"/>
      <c r="K855" s="36"/>
      <c r="L855" s="39"/>
      <c r="M855" s="202"/>
      <c r="N855" s="203"/>
      <c r="O855" s="71"/>
      <c r="P855" s="71"/>
      <c r="Q855" s="71"/>
      <c r="R855" s="71"/>
      <c r="S855" s="71"/>
      <c r="T855" s="72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T855" s="17" t="s">
        <v>138</v>
      </c>
      <c r="AU855" s="17" t="s">
        <v>90</v>
      </c>
    </row>
    <row r="856" spans="1:65" s="13" customFormat="1" ht="11.25">
      <c r="B856" s="204"/>
      <c r="C856" s="205"/>
      <c r="D856" s="199" t="s">
        <v>140</v>
      </c>
      <c r="E856" s="206" t="s">
        <v>1</v>
      </c>
      <c r="F856" s="207" t="s">
        <v>1124</v>
      </c>
      <c r="G856" s="205"/>
      <c r="H856" s="206" t="s">
        <v>1</v>
      </c>
      <c r="I856" s="208"/>
      <c r="J856" s="205"/>
      <c r="K856" s="205"/>
      <c r="L856" s="209"/>
      <c r="M856" s="210"/>
      <c r="N856" s="211"/>
      <c r="O856" s="211"/>
      <c r="P856" s="211"/>
      <c r="Q856" s="211"/>
      <c r="R856" s="211"/>
      <c r="S856" s="211"/>
      <c r="T856" s="212"/>
      <c r="AT856" s="213" t="s">
        <v>140</v>
      </c>
      <c r="AU856" s="213" t="s">
        <v>90</v>
      </c>
      <c r="AV856" s="13" t="s">
        <v>88</v>
      </c>
      <c r="AW856" s="13" t="s">
        <v>36</v>
      </c>
      <c r="AX856" s="13" t="s">
        <v>80</v>
      </c>
      <c r="AY856" s="213" t="s">
        <v>129</v>
      </c>
    </row>
    <row r="857" spans="1:65" s="13" customFormat="1" ht="11.25">
      <c r="B857" s="204"/>
      <c r="C857" s="205"/>
      <c r="D857" s="199" t="s">
        <v>140</v>
      </c>
      <c r="E857" s="206" t="s">
        <v>1</v>
      </c>
      <c r="F857" s="207" t="s">
        <v>970</v>
      </c>
      <c r="G857" s="205"/>
      <c r="H857" s="206" t="s">
        <v>1</v>
      </c>
      <c r="I857" s="208"/>
      <c r="J857" s="205"/>
      <c r="K857" s="205"/>
      <c r="L857" s="209"/>
      <c r="M857" s="210"/>
      <c r="N857" s="211"/>
      <c r="O857" s="211"/>
      <c r="P857" s="211"/>
      <c r="Q857" s="211"/>
      <c r="R857" s="211"/>
      <c r="S857" s="211"/>
      <c r="T857" s="212"/>
      <c r="AT857" s="213" t="s">
        <v>140</v>
      </c>
      <c r="AU857" s="213" t="s">
        <v>90</v>
      </c>
      <c r="AV857" s="13" t="s">
        <v>88</v>
      </c>
      <c r="AW857" s="13" t="s">
        <v>36</v>
      </c>
      <c r="AX857" s="13" t="s">
        <v>80</v>
      </c>
      <c r="AY857" s="213" t="s">
        <v>129</v>
      </c>
    </row>
    <row r="858" spans="1:65" s="14" customFormat="1" ht="11.25">
      <c r="B858" s="214"/>
      <c r="C858" s="215"/>
      <c r="D858" s="199" t="s">
        <v>140</v>
      </c>
      <c r="E858" s="216" t="s">
        <v>1</v>
      </c>
      <c r="F858" s="217" t="s">
        <v>176</v>
      </c>
      <c r="G858" s="215"/>
      <c r="H858" s="218">
        <v>6</v>
      </c>
      <c r="I858" s="219"/>
      <c r="J858" s="215"/>
      <c r="K858" s="215"/>
      <c r="L858" s="220"/>
      <c r="M858" s="221"/>
      <c r="N858" s="222"/>
      <c r="O858" s="222"/>
      <c r="P858" s="222"/>
      <c r="Q858" s="222"/>
      <c r="R858" s="222"/>
      <c r="S858" s="222"/>
      <c r="T858" s="223"/>
      <c r="AT858" s="224" t="s">
        <v>140</v>
      </c>
      <c r="AU858" s="224" t="s">
        <v>90</v>
      </c>
      <c r="AV858" s="14" t="s">
        <v>90</v>
      </c>
      <c r="AW858" s="14" t="s">
        <v>36</v>
      </c>
      <c r="AX858" s="14" t="s">
        <v>80</v>
      </c>
      <c r="AY858" s="224" t="s">
        <v>129</v>
      </c>
    </row>
    <row r="859" spans="1:65" s="13" customFormat="1" ht="11.25">
      <c r="B859" s="204"/>
      <c r="C859" s="205"/>
      <c r="D859" s="199" t="s">
        <v>140</v>
      </c>
      <c r="E859" s="206" t="s">
        <v>1</v>
      </c>
      <c r="F859" s="207" t="s">
        <v>972</v>
      </c>
      <c r="G859" s="205"/>
      <c r="H859" s="206" t="s">
        <v>1</v>
      </c>
      <c r="I859" s="208"/>
      <c r="J859" s="205"/>
      <c r="K859" s="205"/>
      <c r="L859" s="209"/>
      <c r="M859" s="210"/>
      <c r="N859" s="211"/>
      <c r="O859" s="211"/>
      <c r="P859" s="211"/>
      <c r="Q859" s="211"/>
      <c r="R859" s="211"/>
      <c r="S859" s="211"/>
      <c r="T859" s="212"/>
      <c r="AT859" s="213" t="s">
        <v>140</v>
      </c>
      <c r="AU859" s="213" t="s">
        <v>90</v>
      </c>
      <c r="AV859" s="13" t="s">
        <v>88</v>
      </c>
      <c r="AW859" s="13" t="s">
        <v>36</v>
      </c>
      <c r="AX859" s="13" t="s">
        <v>80</v>
      </c>
      <c r="AY859" s="213" t="s">
        <v>129</v>
      </c>
    </row>
    <row r="860" spans="1:65" s="14" customFormat="1" ht="11.25">
      <c r="B860" s="214"/>
      <c r="C860" s="215"/>
      <c r="D860" s="199" t="s">
        <v>140</v>
      </c>
      <c r="E860" s="216" t="s">
        <v>1</v>
      </c>
      <c r="F860" s="217" t="s">
        <v>136</v>
      </c>
      <c r="G860" s="215"/>
      <c r="H860" s="218">
        <v>4</v>
      </c>
      <c r="I860" s="219"/>
      <c r="J860" s="215"/>
      <c r="K860" s="215"/>
      <c r="L860" s="220"/>
      <c r="M860" s="221"/>
      <c r="N860" s="222"/>
      <c r="O860" s="222"/>
      <c r="P860" s="222"/>
      <c r="Q860" s="222"/>
      <c r="R860" s="222"/>
      <c r="S860" s="222"/>
      <c r="T860" s="223"/>
      <c r="AT860" s="224" t="s">
        <v>140</v>
      </c>
      <c r="AU860" s="224" t="s">
        <v>90</v>
      </c>
      <c r="AV860" s="14" t="s">
        <v>90</v>
      </c>
      <c r="AW860" s="14" t="s">
        <v>36</v>
      </c>
      <c r="AX860" s="14" t="s">
        <v>80</v>
      </c>
      <c r="AY860" s="224" t="s">
        <v>129</v>
      </c>
    </row>
    <row r="861" spans="1:65" s="15" customFormat="1" ht="11.25">
      <c r="B861" s="225"/>
      <c r="C861" s="226"/>
      <c r="D861" s="199" t="s">
        <v>140</v>
      </c>
      <c r="E861" s="227" t="s">
        <v>1</v>
      </c>
      <c r="F861" s="228" t="s">
        <v>144</v>
      </c>
      <c r="G861" s="226"/>
      <c r="H861" s="229">
        <v>10</v>
      </c>
      <c r="I861" s="230"/>
      <c r="J861" s="226"/>
      <c r="K861" s="226"/>
      <c r="L861" s="231"/>
      <c r="M861" s="232"/>
      <c r="N861" s="233"/>
      <c r="O861" s="233"/>
      <c r="P861" s="233"/>
      <c r="Q861" s="233"/>
      <c r="R861" s="233"/>
      <c r="S861" s="233"/>
      <c r="T861" s="234"/>
      <c r="AT861" s="235" t="s">
        <v>140</v>
      </c>
      <c r="AU861" s="235" t="s">
        <v>90</v>
      </c>
      <c r="AV861" s="15" t="s">
        <v>136</v>
      </c>
      <c r="AW861" s="15" t="s">
        <v>36</v>
      </c>
      <c r="AX861" s="15" t="s">
        <v>88</v>
      </c>
      <c r="AY861" s="235" t="s">
        <v>129</v>
      </c>
    </row>
    <row r="862" spans="1:65" s="2" customFormat="1" ht="24">
      <c r="A862" s="34"/>
      <c r="B862" s="35"/>
      <c r="C862" s="186" t="s">
        <v>605</v>
      </c>
      <c r="D862" s="186" t="s">
        <v>131</v>
      </c>
      <c r="E862" s="187" t="s">
        <v>1300</v>
      </c>
      <c r="F862" s="188" t="s">
        <v>1301</v>
      </c>
      <c r="G862" s="189" t="s">
        <v>238</v>
      </c>
      <c r="H862" s="190">
        <v>10</v>
      </c>
      <c r="I862" s="191"/>
      <c r="J862" s="192">
        <f>ROUND(I862*H862,2)</f>
        <v>0</v>
      </c>
      <c r="K862" s="188" t="s">
        <v>135</v>
      </c>
      <c r="L862" s="39"/>
      <c r="M862" s="193" t="s">
        <v>1</v>
      </c>
      <c r="N862" s="194" t="s">
        <v>45</v>
      </c>
      <c r="O862" s="71"/>
      <c r="P862" s="195">
        <f>O862*H862</f>
        <v>0</v>
      </c>
      <c r="Q862" s="195">
        <v>0</v>
      </c>
      <c r="R862" s="195">
        <f>Q862*H862</f>
        <v>0</v>
      </c>
      <c r="S862" s="195">
        <v>0.15</v>
      </c>
      <c r="T862" s="196">
        <f>S862*H862</f>
        <v>1.5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7" t="s">
        <v>136</v>
      </c>
      <c r="AT862" s="197" t="s">
        <v>131</v>
      </c>
      <c r="AU862" s="197" t="s">
        <v>90</v>
      </c>
      <c r="AY862" s="17" t="s">
        <v>129</v>
      </c>
      <c r="BE862" s="198">
        <f>IF(N862="základní",J862,0)</f>
        <v>0</v>
      </c>
      <c r="BF862" s="198">
        <f>IF(N862="snížená",J862,0)</f>
        <v>0</v>
      </c>
      <c r="BG862" s="198">
        <f>IF(N862="zákl. přenesená",J862,0)</f>
        <v>0</v>
      </c>
      <c r="BH862" s="198">
        <f>IF(N862="sníž. přenesená",J862,0)</f>
        <v>0</v>
      </c>
      <c r="BI862" s="198">
        <f>IF(N862="nulová",J862,0)</f>
        <v>0</v>
      </c>
      <c r="BJ862" s="17" t="s">
        <v>88</v>
      </c>
      <c r="BK862" s="198">
        <f>ROUND(I862*H862,2)</f>
        <v>0</v>
      </c>
      <c r="BL862" s="17" t="s">
        <v>136</v>
      </c>
      <c r="BM862" s="197" t="s">
        <v>1302</v>
      </c>
    </row>
    <row r="863" spans="1:65" s="2" customFormat="1" ht="19.5">
      <c r="A863" s="34"/>
      <c r="B863" s="35"/>
      <c r="C863" s="36"/>
      <c r="D863" s="199" t="s">
        <v>138</v>
      </c>
      <c r="E863" s="36"/>
      <c r="F863" s="200" t="s">
        <v>1303</v>
      </c>
      <c r="G863" s="36"/>
      <c r="H863" s="36"/>
      <c r="I863" s="201"/>
      <c r="J863" s="36"/>
      <c r="K863" s="36"/>
      <c r="L863" s="39"/>
      <c r="M863" s="202"/>
      <c r="N863" s="203"/>
      <c r="O863" s="71"/>
      <c r="P863" s="71"/>
      <c r="Q863" s="71"/>
      <c r="R863" s="71"/>
      <c r="S863" s="71"/>
      <c r="T863" s="72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T863" s="17" t="s">
        <v>138</v>
      </c>
      <c r="AU863" s="17" t="s">
        <v>90</v>
      </c>
    </row>
    <row r="864" spans="1:65" s="13" customFormat="1" ht="11.25">
      <c r="B864" s="204"/>
      <c r="C864" s="205"/>
      <c r="D864" s="199" t="s">
        <v>140</v>
      </c>
      <c r="E864" s="206" t="s">
        <v>1</v>
      </c>
      <c r="F864" s="207" t="s">
        <v>1304</v>
      </c>
      <c r="G864" s="205"/>
      <c r="H864" s="206" t="s">
        <v>1</v>
      </c>
      <c r="I864" s="208"/>
      <c r="J864" s="205"/>
      <c r="K864" s="205"/>
      <c r="L864" s="209"/>
      <c r="M864" s="210"/>
      <c r="N864" s="211"/>
      <c r="O864" s="211"/>
      <c r="P864" s="211"/>
      <c r="Q864" s="211"/>
      <c r="R864" s="211"/>
      <c r="S864" s="211"/>
      <c r="T864" s="212"/>
      <c r="AT864" s="213" t="s">
        <v>140</v>
      </c>
      <c r="AU864" s="213" t="s">
        <v>90</v>
      </c>
      <c r="AV864" s="13" t="s">
        <v>88</v>
      </c>
      <c r="AW864" s="13" t="s">
        <v>36</v>
      </c>
      <c r="AX864" s="13" t="s">
        <v>80</v>
      </c>
      <c r="AY864" s="213" t="s">
        <v>129</v>
      </c>
    </row>
    <row r="865" spans="1:65" s="13" customFormat="1" ht="11.25">
      <c r="B865" s="204"/>
      <c r="C865" s="205"/>
      <c r="D865" s="199" t="s">
        <v>140</v>
      </c>
      <c r="E865" s="206" t="s">
        <v>1</v>
      </c>
      <c r="F865" s="207" t="s">
        <v>970</v>
      </c>
      <c r="G865" s="205"/>
      <c r="H865" s="206" t="s">
        <v>1</v>
      </c>
      <c r="I865" s="208"/>
      <c r="J865" s="205"/>
      <c r="K865" s="205"/>
      <c r="L865" s="209"/>
      <c r="M865" s="210"/>
      <c r="N865" s="211"/>
      <c r="O865" s="211"/>
      <c r="P865" s="211"/>
      <c r="Q865" s="211"/>
      <c r="R865" s="211"/>
      <c r="S865" s="211"/>
      <c r="T865" s="212"/>
      <c r="AT865" s="213" t="s">
        <v>140</v>
      </c>
      <c r="AU865" s="213" t="s">
        <v>90</v>
      </c>
      <c r="AV865" s="13" t="s">
        <v>88</v>
      </c>
      <c r="AW865" s="13" t="s">
        <v>36</v>
      </c>
      <c r="AX865" s="13" t="s">
        <v>80</v>
      </c>
      <c r="AY865" s="213" t="s">
        <v>129</v>
      </c>
    </row>
    <row r="866" spans="1:65" s="14" customFormat="1" ht="11.25">
      <c r="B866" s="214"/>
      <c r="C866" s="215"/>
      <c r="D866" s="199" t="s">
        <v>140</v>
      </c>
      <c r="E866" s="216" t="s">
        <v>1</v>
      </c>
      <c r="F866" s="217" t="s">
        <v>176</v>
      </c>
      <c r="G866" s="215"/>
      <c r="H866" s="218">
        <v>6</v>
      </c>
      <c r="I866" s="219"/>
      <c r="J866" s="215"/>
      <c r="K866" s="215"/>
      <c r="L866" s="220"/>
      <c r="M866" s="221"/>
      <c r="N866" s="222"/>
      <c r="O866" s="222"/>
      <c r="P866" s="222"/>
      <c r="Q866" s="222"/>
      <c r="R866" s="222"/>
      <c r="S866" s="222"/>
      <c r="T866" s="223"/>
      <c r="AT866" s="224" t="s">
        <v>140</v>
      </c>
      <c r="AU866" s="224" t="s">
        <v>90</v>
      </c>
      <c r="AV866" s="14" t="s">
        <v>90</v>
      </c>
      <c r="AW866" s="14" t="s">
        <v>36</v>
      </c>
      <c r="AX866" s="14" t="s">
        <v>80</v>
      </c>
      <c r="AY866" s="224" t="s">
        <v>129</v>
      </c>
    </row>
    <row r="867" spans="1:65" s="13" customFormat="1" ht="11.25">
      <c r="B867" s="204"/>
      <c r="C867" s="205"/>
      <c r="D867" s="199" t="s">
        <v>140</v>
      </c>
      <c r="E867" s="206" t="s">
        <v>1</v>
      </c>
      <c r="F867" s="207" t="s">
        <v>972</v>
      </c>
      <c r="G867" s="205"/>
      <c r="H867" s="206" t="s">
        <v>1</v>
      </c>
      <c r="I867" s="208"/>
      <c r="J867" s="205"/>
      <c r="K867" s="205"/>
      <c r="L867" s="209"/>
      <c r="M867" s="210"/>
      <c r="N867" s="211"/>
      <c r="O867" s="211"/>
      <c r="P867" s="211"/>
      <c r="Q867" s="211"/>
      <c r="R867" s="211"/>
      <c r="S867" s="211"/>
      <c r="T867" s="212"/>
      <c r="AT867" s="213" t="s">
        <v>140</v>
      </c>
      <c r="AU867" s="213" t="s">
        <v>90</v>
      </c>
      <c r="AV867" s="13" t="s">
        <v>88</v>
      </c>
      <c r="AW867" s="13" t="s">
        <v>36</v>
      </c>
      <c r="AX867" s="13" t="s">
        <v>80</v>
      </c>
      <c r="AY867" s="213" t="s">
        <v>129</v>
      </c>
    </row>
    <row r="868" spans="1:65" s="14" customFormat="1" ht="11.25">
      <c r="B868" s="214"/>
      <c r="C868" s="215"/>
      <c r="D868" s="199" t="s">
        <v>140</v>
      </c>
      <c r="E868" s="216" t="s">
        <v>1</v>
      </c>
      <c r="F868" s="217" t="s">
        <v>136</v>
      </c>
      <c r="G868" s="215"/>
      <c r="H868" s="218">
        <v>4</v>
      </c>
      <c r="I868" s="219"/>
      <c r="J868" s="215"/>
      <c r="K868" s="215"/>
      <c r="L868" s="220"/>
      <c r="M868" s="221"/>
      <c r="N868" s="222"/>
      <c r="O868" s="222"/>
      <c r="P868" s="222"/>
      <c r="Q868" s="222"/>
      <c r="R868" s="222"/>
      <c r="S868" s="222"/>
      <c r="T868" s="223"/>
      <c r="AT868" s="224" t="s">
        <v>140</v>
      </c>
      <c r="AU868" s="224" t="s">
        <v>90</v>
      </c>
      <c r="AV868" s="14" t="s">
        <v>90</v>
      </c>
      <c r="AW868" s="14" t="s">
        <v>36</v>
      </c>
      <c r="AX868" s="14" t="s">
        <v>80</v>
      </c>
      <c r="AY868" s="224" t="s">
        <v>129</v>
      </c>
    </row>
    <row r="869" spans="1:65" s="15" customFormat="1" ht="11.25">
      <c r="B869" s="225"/>
      <c r="C869" s="226"/>
      <c r="D869" s="199" t="s">
        <v>140</v>
      </c>
      <c r="E869" s="227" t="s">
        <v>1</v>
      </c>
      <c r="F869" s="228" t="s">
        <v>144</v>
      </c>
      <c r="G869" s="226"/>
      <c r="H869" s="229">
        <v>10</v>
      </c>
      <c r="I869" s="230"/>
      <c r="J869" s="226"/>
      <c r="K869" s="226"/>
      <c r="L869" s="231"/>
      <c r="M869" s="232"/>
      <c r="N869" s="233"/>
      <c r="O869" s="233"/>
      <c r="P869" s="233"/>
      <c r="Q869" s="233"/>
      <c r="R869" s="233"/>
      <c r="S869" s="233"/>
      <c r="T869" s="234"/>
      <c r="AT869" s="235" t="s">
        <v>140</v>
      </c>
      <c r="AU869" s="235" t="s">
        <v>90</v>
      </c>
      <c r="AV869" s="15" t="s">
        <v>136</v>
      </c>
      <c r="AW869" s="15" t="s">
        <v>36</v>
      </c>
      <c r="AX869" s="15" t="s">
        <v>88</v>
      </c>
      <c r="AY869" s="235" t="s">
        <v>129</v>
      </c>
    </row>
    <row r="870" spans="1:65" s="2" customFormat="1" ht="24">
      <c r="A870" s="34"/>
      <c r="B870" s="35"/>
      <c r="C870" s="186" t="s">
        <v>609</v>
      </c>
      <c r="D870" s="186" t="s">
        <v>131</v>
      </c>
      <c r="E870" s="187" t="s">
        <v>1305</v>
      </c>
      <c r="F870" s="188" t="s">
        <v>1306</v>
      </c>
      <c r="G870" s="189" t="s">
        <v>238</v>
      </c>
      <c r="H870" s="190">
        <v>10</v>
      </c>
      <c r="I870" s="191"/>
      <c r="J870" s="192">
        <f>ROUND(I870*H870,2)</f>
        <v>0</v>
      </c>
      <c r="K870" s="188" t="s">
        <v>135</v>
      </c>
      <c r="L870" s="39"/>
      <c r="M870" s="193" t="s">
        <v>1</v>
      </c>
      <c r="N870" s="194" t="s">
        <v>45</v>
      </c>
      <c r="O870" s="71"/>
      <c r="P870" s="195">
        <f>O870*H870</f>
        <v>0</v>
      </c>
      <c r="Q870" s="195">
        <v>0.21734000000000001</v>
      </c>
      <c r="R870" s="195">
        <f>Q870*H870</f>
        <v>2.1734</v>
      </c>
      <c r="S870" s="195">
        <v>0</v>
      </c>
      <c r="T870" s="196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97" t="s">
        <v>136</v>
      </c>
      <c r="AT870" s="197" t="s">
        <v>131</v>
      </c>
      <c r="AU870" s="197" t="s">
        <v>90</v>
      </c>
      <c r="AY870" s="17" t="s">
        <v>129</v>
      </c>
      <c r="BE870" s="198">
        <f>IF(N870="základní",J870,0)</f>
        <v>0</v>
      </c>
      <c r="BF870" s="198">
        <f>IF(N870="snížená",J870,0)</f>
        <v>0</v>
      </c>
      <c r="BG870" s="198">
        <f>IF(N870="zákl. přenesená",J870,0)</f>
        <v>0</v>
      </c>
      <c r="BH870" s="198">
        <f>IF(N870="sníž. přenesená",J870,0)</f>
        <v>0</v>
      </c>
      <c r="BI870" s="198">
        <f>IF(N870="nulová",J870,0)</f>
        <v>0</v>
      </c>
      <c r="BJ870" s="17" t="s">
        <v>88</v>
      </c>
      <c r="BK870" s="198">
        <f>ROUND(I870*H870,2)</f>
        <v>0</v>
      </c>
      <c r="BL870" s="17" t="s">
        <v>136</v>
      </c>
      <c r="BM870" s="197" t="s">
        <v>1307</v>
      </c>
    </row>
    <row r="871" spans="1:65" s="2" customFormat="1" ht="19.5">
      <c r="A871" s="34"/>
      <c r="B871" s="35"/>
      <c r="C871" s="36"/>
      <c r="D871" s="199" t="s">
        <v>138</v>
      </c>
      <c r="E871" s="36"/>
      <c r="F871" s="200" t="s">
        <v>1308</v>
      </c>
      <c r="G871" s="36"/>
      <c r="H871" s="36"/>
      <c r="I871" s="201"/>
      <c r="J871" s="36"/>
      <c r="K871" s="36"/>
      <c r="L871" s="39"/>
      <c r="M871" s="202"/>
      <c r="N871" s="203"/>
      <c r="O871" s="71"/>
      <c r="P871" s="71"/>
      <c r="Q871" s="71"/>
      <c r="R871" s="71"/>
      <c r="S871" s="71"/>
      <c r="T871" s="72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T871" s="17" t="s">
        <v>138</v>
      </c>
      <c r="AU871" s="17" t="s">
        <v>90</v>
      </c>
    </row>
    <row r="872" spans="1:65" s="13" customFormat="1" ht="11.25">
      <c r="B872" s="204"/>
      <c r="C872" s="205"/>
      <c r="D872" s="199" t="s">
        <v>140</v>
      </c>
      <c r="E872" s="206" t="s">
        <v>1</v>
      </c>
      <c r="F872" s="207" t="s">
        <v>1124</v>
      </c>
      <c r="G872" s="205"/>
      <c r="H872" s="206" t="s">
        <v>1</v>
      </c>
      <c r="I872" s="208"/>
      <c r="J872" s="205"/>
      <c r="K872" s="205"/>
      <c r="L872" s="209"/>
      <c r="M872" s="210"/>
      <c r="N872" s="211"/>
      <c r="O872" s="211"/>
      <c r="P872" s="211"/>
      <c r="Q872" s="211"/>
      <c r="R872" s="211"/>
      <c r="S872" s="211"/>
      <c r="T872" s="212"/>
      <c r="AT872" s="213" t="s">
        <v>140</v>
      </c>
      <c r="AU872" s="213" t="s">
        <v>90</v>
      </c>
      <c r="AV872" s="13" t="s">
        <v>88</v>
      </c>
      <c r="AW872" s="13" t="s">
        <v>36</v>
      </c>
      <c r="AX872" s="13" t="s">
        <v>80</v>
      </c>
      <c r="AY872" s="213" t="s">
        <v>129</v>
      </c>
    </row>
    <row r="873" spans="1:65" s="13" customFormat="1" ht="11.25">
      <c r="B873" s="204"/>
      <c r="C873" s="205"/>
      <c r="D873" s="199" t="s">
        <v>140</v>
      </c>
      <c r="E873" s="206" t="s">
        <v>1</v>
      </c>
      <c r="F873" s="207" t="s">
        <v>970</v>
      </c>
      <c r="G873" s="205"/>
      <c r="H873" s="206" t="s">
        <v>1</v>
      </c>
      <c r="I873" s="208"/>
      <c r="J873" s="205"/>
      <c r="K873" s="205"/>
      <c r="L873" s="209"/>
      <c r="M873" s="210"/>
      <c r="N873" s="211"/>
      <c r="O873" s="211"/>
      <c r="P873" s="211"/>
      <c r="Q873" s="211"/>
      <c r="R873" s="211"/>
      <c r="S873" s="211"/>
      <c r="T873" s="212"/>
      <c r="AT873" s="213" t="s">
        <v>140</v>
      </c>
      <c r="AU873" s="213" t="s">
        <v>90</v>
      </c>
      <c r="AV873" s="13" t="s">
        <v>88</v>
      </c>
      <c r="AW873" s="13" t="s">
        <v>36</v>
      </c>
      <c r="AX873" s="13" t="s">
        <v>80</v>
      </c>
      <c r="AY873" s="213" t="s">
        <v>129</v>
      </c>
    </row>
    <row r="874" spans="1:65" s="14" customFormat="1" ht="11.25">
      <c r="B874" s="214"/>
      <c r="C874" s="215"/>
      <c r="D874" s="199" t="s">
        <v>140</v>
      </c>
      <c r="E874" s="216" t="s">
        <v>1</v>
      </c>
      <c r="F874" s="217" t="s">
        <v>176</v>
      </c>
      <c r="G874" s="215"/>
      <c r="H874" s="218">
        <v>6</v>
      </c>
      <c r="I874" s="219"/>
      <c r="J874" s="215"/>
      <c r="K874" s="215"/>
      <c r="L874" s="220"/>
      <c r="M874" s="221"/>
      <c r="N874" s="222"/>
      <c r="O874" s="222"/>
      <c r="P874" s="222"/>
      <c r="Q874" s="222"/>
      <c r="R874" s="222"/>
      <c r="S874" s="222"/>
      <c r="T874" s="223"/>
      <c r="AT874" s="224" t="s">
        <v>140</v>
      </c>
      <c r="AU874" s="224" t="s">
        <v>90</v>
      </c>
      <c r="AV874" s="14" t="s">
        <v>90</v>
      </c>
      <c r="AW874" s="14" t="s">
        <v>36</v>
      </c>
      <c r="AX874" s="14" t="s">
        <v>80</v>
      </c>
      <c r="AY874" s="224" t="s">
        <v>129</v>
      </c>
    </row>
    <row r="875" spans="1:65" s="13" customFormat="1" ht="11.25">
      <c r="B875" s="204"/>
      <c r="C875" s="205"/>
      <c r="D875" s="199" t="s">
        <v>140</v>
      </c>
      <c r="E875" s="206" t="s">
        <v>1</v>
      </c>
      <c r="F875" s="207" t="s">
        <v>972</v>
      </c>
      <c r="G875" s="205"/>
      <c r="H875" s="206" t="s">
        <v>1</v>
      </c>
      <c r="I875" s="208"/>
      <c r="J875" s="205"/>
      <c r="K875" s="205"/>
      <c r="L875" s="209"/>
      <c r="M875" s="210"/>
      <c r="N875" s="211"/>
      <c r="O875" s="211"/>
      <c r="P875" s="211"/>
      <c r="Q875" s="211"/>
      <c r="R875" s="211"/>
      <c r="S875" s="211"/>
      <c r="T875" s="212"/>
      <c r="AT875" s="213" t="s">
        <v>140</v>
      </c>
      <c r="AU875" s="213" t="s">
        <v>90</v>
      </c>
      <c r="AV875" s="13" t="s">
        <v>88</v>
      </c>
      <c r="AW875" s="13" t="s">
        <v>36</v>
      </c>
      <c r="AX875" s="13" t="s">
        <v>80</v>
      </c>
      <c r="AY875" s="213" t="s">
        <v>129</v>
      </c>
    </row>
    <row r="876" spans="1:65" s="14" customFormat="1" ht="11.25">
      <c r="B876" s="214"/>
      <c r="C876" s="215"/>
      <c r="D876" s="199" t="s">
        <v>140</v>
      </c>
      <c r="E876" s="216" t="s">
        <v>1</v>
      </c>
      <c r="F876" s="217" t="s">
        <v>136</v>
      </c>
      <c r="G876" s="215"/>
      <c r="H876" s="218">
        <v>4</v>
      </c>
      <c r="I876" s="219"/>
      <c r="J876" s="215"/>
      <c r="K876" s="215"/>
      <c r="L876" s="220"/>
      <c r="M876" s="221"/>
      <c r="N876" s="222"/>
      <c r="O876" s="222"/>
      <c r="P876" s="222"/>
      <c r="Q876" s="222"/>
      <c r="R876" s="222"/>
      <c r="S876" s="222"/>
      <c r="T876" s="223"/>
      <c r="AT876" s="224" t="s">
        <v>140</v>
      </c>
      <c r="AU876" s="224" t="s">
        <v>90</v>
      </c>
      <c r="AV876" s="14" t="s">
        <v>90</v>
      </c>
      <c r="AW876" s="14" t="s">
        <v>36</v>
      </c>
      <c r="AX876" s="14" t="s">
        <v>80</v>
      </c>
      <c r="AY876" s="224" t="s">
        <v>129</v>
      </c>
    </row>
    <row r="877" spans="1:65" s="15" customFormat="1" ht="11.25">
      <c r="B877" s="225"/>
      <c r="C877" s="226"/>
      <c r="D877" s="199" t="s">
        <v>140</v>
      </c>
      <c r="E877" s="227" t="s">
        <v>1</v>
      </c>
      <c r="F877" s="228" t="s">
        <v>144</v>
      </c>
      <c r="G877" s="226"/>
      <c r="H877" s="229">
        <v>10</v>
      </c>
      <c r="I877" s="230"/>
      <c r="J877" s="226"/>
      <c r="K877" s="226"/>
      <c r="L877" s="231"/>
      <c r="M877" s="232"/>
      <c r="N877" s="233"/>
      <c r="O877" s="233"/>
      <c r="P877" s="233"/>
      <c r="Q877" s="233"/>
      <c r="R877" s="233"/>
      <c r="S877" s="233"/>
      <c r="T877" s="234"/>
      <c r="AT877" s="235" t="s">
        <v>140</v>
      </c>
      <c r="AU877" s="235" t="s">
        <v>90</v>
      </c>
      <c r="AV877" s="15" t="s">
        <v>136</v>
      </c>
      <c r="AW877" s="15" t="s">
        <v>36</v>
      </c>
      <c r="AX877" s="15" t="s">
        <v>88</v>
      </c>
      <c r="AY877" s="235" t="s">
        <v>129</v>
      </c>
    </row>
    <row r="878" spans="1:65" s="2" customFormat="1" ht="24">
      <c r="A878" s="34"/>
      <c r="B878" s="35"/>
      <c r="C878" s="236" t="s">
        <v>616</v>
      </c>
      <c r="D878" s="236" t="s">
        <v>332</v>
      </c>
      <c r="E878" s="237" t="s">
        <v>1309</v>
      </c>
      <c r="F878" s="238" t="s">
        <v>1310</v>
      </c>
      <c r="G878" s="239" t="s">
        <v>238</v>
      </c>
      <c r="H878" s="240">
        <v>10</v>
      </c>
      <c r="I878" s="241"/>
      <c r="J878" s="242">
        <f>ROUND(I878*H878,2)</f>
        <v>0</v>
      </c>
      <c r="K878" s="238" t="s">
        <v>1</v>
      </c>
      <c r="L878" s="243"/>
      <c r="M878" s="244" t="s">
        <v>1</v>
      </c>
      <c r="N878" s="245" t="s">
        <v>45</v>
      </c>
      <c r="O878" s="71"/>
      <c r="P878" s="195">
        <f>O878*H878</f>
        <v>0</v>
      </c>
      <c r="Q878" s="195">
        <v>0</v>
      </c>
      <c r="R878" s="195">
        <f>Q878*H878</f>
        <v>0</v>
      </c>
      <c r="S878" s="195">
        <v>0</v>
      </c>
      <c r="T878" s="196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197" t="s">
        <v>192</v>
      </c>
      <c r="AT878" s="197" t="s">
        <v>332</v>
      </c>
      <c r="AU878" s="197" t="s">
        <v>90</v>
      </c>
      <c r="AY878" s="17" t="s">
        <v>129</v>
      </c>
      <c r="BE878" s="198">
        <f>IF(N878="základní",J878,0)</f>
        <v>0</v>
      </c>
      <c r="BF878" s="198">
        <f>IF(N878="snížená",J878,0)</f>
        <v>0</v>
      </c>
      <c r="BG878" s="198">
        <f>IF(N878="zákl. přenesená",J878,0)</f>
        <v>0</v>
      </c>
      <c r="BH878" s="198">
        <f>IF(N878="sníž. přenesená",J878,0)</f>
        <v>0</v>
      </c>
      <c r="BI878" s="198">
        <f>IF(N878="nulová",J878,0)</f>
        <v>0</v>
      </c>
      <c r="BJ878" s="17" t="s">
        <v>88</v>
      </c>
      <c r="BK878" s="198">
        <f>ROUND(I878*H878,2)</f>
        <v>0</v>
      </c>
      <c r="BL878" s="17" t="s">
        <v>136</v>
      </c>
      <c r="BM878" s="197" t="s">
        <v>1311</v>
      </c>
    </row>
    <row r="879" spans="1:65" s="2" customFormat="1" ht="19.5">
      <c r="A879" s="34"/>
      <c r="B879" s="35"/>
      <c r="C879" s="36"/>
      <c r="D879" s="199" t="s">
        <v>138</v>
      </c>
      <c r="E879" s="36"/>
      <c r="F879" s="200" t="s">
        <v>1312</v>
      </c>
      <c r="G879" s="36"/>
      <c r="H879" s="36"/>
      <c r="I879" s="201"/>
      <c r="J879" s="36"/>
      <c r="K879" s="36"/>
      <c r="L879" s="39"/>
      <c r="M879" s="202"/>
      <c r="N879" s="203"/>
      <c r="O879" s="71"/>
      <c r="P879" s="71"/>
      <c r="Q879" s="71"/>
      <c r="R879" s="71"/>
      <c r="S879" s="71"/>
      <c r="T879" s="72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T879" s="17" t="s">
        <v>138</v>
      </c>
      <c r="AU879" s="17" t="s">
        <v>90</v>
      </c>
    </row>
    <row r="880" spans="1:65" s="13" customFormat="1" ht="11.25">
      <c r="B880" s="204"/>
      <c r="C880" s="205"/>
      <c r="D880" s="199" t="s">
        <v>140</v>
      </c>
      <c r="E880" s="206" t="s">
        <v>1</v>
      </c>
      <c r="F880" s="207" t="s">
        <v>1124</v>
      </c>
      <c r="G880" s="205"/>
      <c r="H880" s="206" t="s">
        <v>1</v>
      </c>
      <c r="I880" s="208"/>
      <c r="J880" s="205"/>
      <c r="K880" s="205"/>
      <c r="L880" s="209"/>
      <c r="M880" s="210"/>
      <c r="N880" s="211"/>
      <c r="O880" s="211"/>
      <c r="P880" s="211"/>
      <c r="Q880" s="211"/>
      <c r="R880" s="211"/>
      <c r="S880" s="211"/>
      <c r="T880" s="212"/>
      <c r="AT880" s="213" t="s">
        <v>140</v>
      </c>
      <c r="AU880" s="213" t="s">
        <v>90</v>
      </c>
      <c r="AV880" s="13" t="s">
        <v>88</v>
      </c>
      <c r="AW880" s="13" t="s">
        <v>36</v>
      </c>
      <c r="AX880" s="13" t="s">
        <v>80</v>
      </c>
      <c r="AY880" s="213" t="s">
        <v>129</v>
      </c>
    </row>
    <row r="881" spans="1:65" s="13" customFormat="1" ht="11.25">
      <c r="B881" s="204"/>
      <c r="C881" s="205"/>
      <c r="D881" s="199" t="s">
        <v>140</v>
      </c>
      <c r="E881" s="206" t="s">
        <v>1</v>
      </c>
      <c r="F881" s="207" t="s">
        <v>970</v>
      </c>
      <c r="G881" s="205"/>
      <c r="H881" s="206" t="s">
        <v>1</v>
      </c>
      <c r="I881" s="208"/>
      <c r="J881" s="205"/>
      <c r="K881" s="205"/>
      <c r="L881" s="209"/>
      <c r="M881" s="210"/>
      <c r="N881" s="211"/>
      <c r="O881" s="211"/>
      <c r="P881" s="211"/>
      <c r="Q881" s="211"/>
      <c r="R881" s="211"/>
      <c r="S881" s="211"/>
      <c r="T881" s="212"/>
      <c r="AT881" s="213" t="s">
        <v>140</v>
      </c>
      <c r="AU881" s="213" t="s">
        <v>90</v>
      </c>
      <c r="AV881" s="13" t="s">
        <v>88</v>
      </c>
      <c r="AW881" s="13" t="s">
        <v>36</v>
      </c>
      <c r="AX881" s="13" t="s">
        <v>80</v>
      </c>
      <c r="AY881" s="213" t="s">
        <v>129</v>
      </c>
    </row>
    <row r="882" spans="1:65" s="14" customFormat="1" ht="11.25">
      <c r="B882" s="214"/>
      <c r="C882" s="215"/>
      <c r="D882" s="199" t="s">
        <v>140</v>
      </c>
      <c r="E882" s="216" t="s">
        <v>1</v>
      </c>
      <c r="F882" s="217" t="s">
        <v>176</v>
      </c>
      <c r="G882" s="215"/>
      <c r="H882" s="218">
        <v>6</v>
      </c>
      <c r="I882" s="219"/>
      <c r="J882" s="215"/>
      <c r="K882" s="215"/>
      <c r="L882" s="220"/>
      <c r="M882" s="221"/>
      <c r="N882" s="222"/>
      <c r="O882" s="222"/>
      <c r="P882" s="222"/>
      <c r="Q882" s="222"/>
      <c r="R882" s="222"/>
      <c r="S882" s="222"/>
      <c r="T882" s="223"/>
      <c r="AT882" s="224" t="s">
        <v>140</v>
      </c>
      <c r="AU882" s="224" t="s">
        <v>90</v>
      </c>
      <c r="AV882" s="14" t="s">
        <v>90</v>
      </c>
      <c r="AW882" s="14" t="s">
        <v>36</v>
      </c>
      <c r="AX882" s="14" t="s">
        <v>80</v>
      </c>
      <c r="AY882" s="224" t="s">
        <v>129</v>
      </c>
    </row>
    <row r="883" spans="1:65" s="13" customFormat="1" ht="11.25">
      <c r="B883" s="204"/>
      <c r="C883" s="205"/>
      <c r="D883" s="199" t="s">
        <v>140</v>
      </c>
      <c r="E883" s="206" t="s">
        <v>1</v>
      </c>
      <c r="F883" s="207" t="s">
        <v>972</v>
      </c>
      <c r="G883" s="205"/>
      <c r="H883" s="206" t="s">
        <v>1</v>
      </c>
      <c r="I883" s="208"/>
      <c r="J883" s="205"/>
      <c r="K883" s="205"/>
      <c r="L883" s="209"/>
      <c r="M883" s="210"/>
      <c r="N883" s="211"/>
      <c r="O883" s="211"/>
      <c r="P883" s="211"/>
      <c r="Q883" s="211"/>
      <c r="R883" s="211"/>
      <c r="S883" s="211"/>
      <c r="T883" s="212"/>
      <c r="AT883" s="213" t="s">
        <v>140</v>
      </c>
      <c r="AU883" s="213" t="s">
        <v>90</v>
      </c>
      <c r="AV883" s="13" t="s">
        <v>88</v>
      </c>
      <c r="AW883" s="13" t="s">
        <v>36</v>
      </c>
      <c r="AX883" s="13" t="s">
        <v>80</v>
      </c>
      <c r="AY883" s="213" t="s">
        <v>129</v>
      </c>
    </row>
    <row r="884" spans="1:65" s="14" customFormat="1" ht="11.25">
      <c r="B884" s="214"/>
      <c r="C884" s="215"/>
      <c r="D884" s="199" t="s">
        <v>140</v>
      </c>
      <c r="E884" s="216" t="s">
        <v>1</v>
      </c>
      <c r="F884" s="217" t="s">
        <v>136</v>
      </c>
      <c r="G884" s="215"/>
      <c r="H884" s="218">
        <v>4</v>
      </c>
      <c r="I884" s="219"/>
      <c r="J884" s="215"/>
      <c r="K884" s="215"/>
      <c r="L884" s="220"/>
      <c r="M884" s="221"/>
      <c r="N884" s="222"/>
      <c r="O884" s="222"/>
      <c r="P884" s="222"/>
      <c r="Q884" s="222"/>
      <c r="R884" s="222"/>
      <c r="S884" s="222"/>
      <c r="T884" s="223"/>
      <c r="AT884" s="224" t="s">
        <v>140</v>
      </c>
      <c r="AU884" s="224" t="s">
        <v>90</v>
      </c>
      <c r="AV884" s="14" t="s">
        <v>90</v>
      </c>
      <c r="AW884" s="14" t="s">
        <v>36</v>
      </c>
      <c r="AX884" s="14" t="s">
        <v>80</v>
      </c>
      <c r="AY884" s="224" t="s">
        <v>129</v>
      </c>
    </row>
    <row r="885" spans="1:65" s="15" customFormat="1" ht="11.25">
      <c r="B885" s="225"/>
      <c r="C885" s="226"/>
      <c r="D885" s="199" t="s">
        <v>140</v>
      </c>
      <c r="E885" s="227" t="s">
        <v>1</v>
      </c>
      <c r="F885" s="228" t="s">
        <v>144</v>
      </c>
      <c r="G885" s="226"/>
      <c r="H885" s="229">
        <v>10</v>
      </c>
      <c r="I885" s="230"/>
      <c r="J885" s="226"/>
      <c r="K885" s="226"/>
      <c r="L885" s="231"/>
      <c r="M885" s="232"/>
      <c r="N885" s="233"/>
      <c r="O885" s="233"/>
      <c r="P885" s="233"/>
      <c r="Q885" s="233"/>
      <c r="R885" s="233"/>
      <c r="S885" s="233"/>
      <c r="T885" s="234"/>
      <c r="AT885" s="235" t="s">
        <v>140</v>
      </c>
      <c r="AU885" s="235" t="s">
        <v>90</v>
      </c>
      <c r="AV885" s="15" t="s">
        <v>136</v>
      </c>
      <c r="AW885" s="15" t="s">
        <v>36</v>
      </c>
      <c r="AX885" s="15" t="s">
        <v>88</v>
      </c>
      <c r="AY885" s="235" t="s">
        <v>129</v>
      </c>
    </row>
    <row r="886" spans="1:65" s="2" customFormat="1" ht="21.75" customHeight="1">
      <c r="A886" s="34"/>
      <c r="B886" s="35"/>
      <c r="C886" s="186" t="s">
        <v>620</v>
      </c>
      <c r="D886" s="186" t="s">
        <v>131</v>
      </c>
      <c r="E886" s="187" t="s">
        <v>1313</v>
      </c>
      <c r="F886" s="188" t="s">
        <v>1314</v>
      </c>
      <c r="G886" s="189" t="s">
        <v>195</v>
      </c>
      <c r="H886" s="190">
        <v>394</v>
      </c>
      <c r="I886" s="191"/>
      <c r="J886" s="192">
        <f>ROUND(I886*H886,2)</f>
        <v>0</v>
      </c>
      <c r="K886" s="188" t="s">
        <v>135</v>
      </c>
      <c r="L886" s="39"/>
      <c r="M886" s="193" t="s">
        <v>1</v>
      </c>
      <c r="N886" s="194" t="s">
        <v>45</v>
      </c>
      <c r="O886" s="71"/>
      <c r="P886" s="195">
        <f>O886*H886</f>
        <v>0</v>
      </c>
      <c r="Q886" s="195">
        <v>1.2999999999999999E-4</v>
      </c>
      <c r="R886" s="195">
        <f>Q886*H886</f>
        <v>5.1219999999999995E-2</v>
      </c>
      <c r="S886" s="195">
        <v>0</v>
      </c>
      <c r="T886" s="196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97" t="s">
        <v>136</v>
      </c>
      <c r="AT886" s="197" t="s">
        <v>131</v>
      </c>
      <c r="AU886" s="197" t="s">
        <v>90</v>
      </c>
      <c r="AY886" s="17" t="s">
        <v>129</v>
      </c>
      <c r="BE886" s="198">
        <f>IF(N886="základní",J886,0)</f>
        <v>0</v>
      </c>
      <c r="BF886" s="198">
        <f>IF(N886="snížená",J886,0)</f>
        <v>0</v>
      </c>
      <c r="BG886" s="198">
        <f>IF(N886="zákl. přenesená",J886,0)</f>
        <v>0</v>
      </c>
      <c r="BH886" s="198">
        <f>IF(N886="sníž. přenesená",J886,0)</f>
        <v>0</v>
      </c>
      <c r="BI886" s="198">
        <f>IF(N886="nulová",J886,0)</f>
        <v>0</v>
      </c>
      <c r="BJ886" s="17" t="s">
        <v>88</v>
      </c>
      <c r="BK886" s="198">
        <f>ROUND(I886*H886,2)</f>
        <v>0</v>
      </c>
      <c r="BL886" s="17" t="s">
        <v>136</v>
      </c>
      <c r="BM886" s="197" t="s">
        <v>1315</v>
      </c>
    </row>
    <row r="887" spans="1:65" s="2" customFormat="1" ht="11.25">
      <c r="A887" s="34"/>
      <c r="B887" s="35"/>
      <c r="C887" s="36"/>
      <c r="D887" s="199" t="s">
        <v>138</v>
      </c>
      <c r="E887" s="36"/>
      <c r="F887" s="200" t="s">
        <v>1316</v>
      </c>
      <c r="G887" s="36"/>
      <c r="H887" s="36"/>
      <c r="I887" s="201"/>
      <c r="J887" s="36"/>
      <c r="K887" s="36"/>
      <c r="L887" s="39"/>
      <c r="M887" s="202"/>
      <c r="N887" s="203"/>
      <c r="O887" s="71"/>
      <c r="P887" s="71"/>
      <c r="Q887" s="71"/>
      <c r="R887" s="71"/>
      <c r="S887" s="71"/>
      <c r="T887" s="72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T887" s="17" t="s">
        <v>138</v>
      </c>
      <c r="AU887" s="17" t="s">
        <v>90</v>
      </c>
    </row>
    <row r="888" spans="1:65" s="13" customFormat="1" ht="11.25">
      <c r="B888" s="204"/>
      <c r="C888" s="205"/>
      <c r="D888" s="199" t="s">
        <v>140</v>
      </c>
      <c r="E888" s="206" t="s">
        <v>1</v>
      </c>
      <c r="F888" s="207" t="s">
        <v>1028</v>
      </c>
      <c r="G888" s="205"/>
      <c r="H888" s="206" t="s">
        <v>1</v>
      </c>
      <c r="I888" s="208"/>
      <c r="J888" s="205"/>
      <c r="K888" s="205"/>
      <c r="L888" s="209"/>
      <c r="M888" s="210"/>
      <c r="N888" s="211"/>
      <c r="O888" s="211"/>
      <c r="P888" s="211"/>
      <c r="Q888" s="211"/>
      <c r="R888" s="211"/>
      <c r="S888" s="211"/>
      <c r="T888" s="212"/>
      <c r="AT888" s="213" t="s">
        <v>140</v>
      </c>
      <c r="AU888" s="213" t="s">
        <v>90</v>
      </c>
      <c r="AV888" s="13" t="s">
        <v>88</v>
      </c>
      <c r="AW888" s="13" t="s">
        <v>36</v>
      </c>
      <c r="AX888" s="13" t="s">
        <v>80</v>
      </c>
      <c r="AY888" s="213" t="s">
        <v>129</v>
      </c>
    </row>
    <row r="889" spans="1:65" s="13" customFormat="1" ht="11.25">
      <c r="B889" s="204"/>
      <c r="C889" s="205"/>
      <c r="D889" s="199" t="s">
        <v>140</v>
      </c>
      <c r="E889" s="206" t="s">
        <v>1</v>
      </c>
      <c r="F889" s="207" t="s">
        <v>970</v>
      </c>
      <c r="G889" s="205"/>
      <c r="H889" s="206" t="s">
        <v>1</v>
      </c>
      <c r="I889" s="208"/>
      <c r="J889" s="205"/>
      <c r="K889" s="205"/>
      <c r="L889" s="209"/>
      <c r="M889" s="210"/>
      <c r="N889" s="211"/>
      <c r="O889" s="211"/>
      <c r="P889" s="211"/>
      <c r="Q889" s="211"/>
      <c r="R889" s="211"/>
      <c r="S889" s="211"/>
      <c r="T889" s="212"/>
      <c r="AT889" s="213" t="s">
        <v>140</v>
      </c>
      <c r="AU889" s="213" t="s">
        <v>90</v>
      </c>
      <c r="AV889" s="13" t="s">
        <v>88</v>
      </c>
      <c r="AW889" s="13" t="s">
        <v>36</v>
      </c>
      <c r="AX889" s="13" t="s">
        <v>80</v>
      </c>
      <c r="AY889" s="213" t="s">
        <v>129</v>
      </c>
    </row>
    <row r="890" spans="1:65" s="14" customFormat="1" ht="11.25">
      <c r="B890" s="214"/>
      <c r="C890" s="215"/>
      <c r="D890" s="199" t="s">
        <v>140</v>
      </c>
      <c r="E890" s="216" t="s">
        <v>1</v>
      </c>
      <c r="F890" s="217" t="s">
        <v>1090</v>
      </c>
      <c r="G890" s="215"/>
      <c r="H890" s="218">
        <v>160</v>
      </c>
      <c r="I890" s="219"/>
      <c r="J890" s="215"/>
      <c r="K890" s="215"/>
      <c r="L890" s="220"/>
      <c r="M890" s="221"/>
      <c r="N890" s="222"/>
      <c r="O890" s="222"/>
      <c r="P890" s="222"/>
      <c r="Q890" s="222"/>
      <c r="R890" s="222"/>
      <c r="S890" s="222"/>
      <c r="T890" s="223"/>
      <c r="AT890" s="224" t="s">
        <v>140</v>
      </c>
      <c r="AU890" s="224" t="s">
        <v>90</v>
      </c>
      <c r="AV890" s="14" t="s">
        <v>90</v>
      </c>
      <c r="AW890" s="14" t="s">
        <v>36</v>
      </c>
      <c r="AX890" s="14" t="s">
        <v>80</v>
      </c>
      <c r="AY890" s="224" t="s">
        <v>129</v>
      </c>
    </row>
    <row r="891" spans="1:65" s="13" customFormat="1" ht="11.25">
      <c r="B891" s="204"/>
      <c r="C891" s="205"/>
      <c r="D891" s="199" t="s">
        <v>140</v>
      </c>
      <c r="E891" s="206" t="s">
        <v>1</v>
      </c>
      <c r="F891" s="207" t="s">
        <v>972</v>
      </c>
      <c r="G891" s="205"/>
      <c r="H891" s="206" t="s">
        <v>1</v>
      </c>
      <c r="I891" s="208"/>
      <c r="J891" s="205"/>
      <c r="K891" s="205"/>
      <c r="L891" s="209"/>
      <c r="M891" s="210"/>
      <c r="N891" s="211"/>
      <c r="O891" s="211"/>
      <c r="P891" s="211"/>
      <c r="Q891" s="211"/>
      <c r="R891" s="211"/>
      <c r="S891" s="211"/>
      <c r="T891" s="212"/>
      <c r="AT891" s="213" t="s">
        <v>140</v>
      </c>
      <c r="AU891" s="213" t="s">
        <v>90</v>
      </c>
      <c r="AV891" s="13" t="s">
        <v>88</v>
      </c>
      <c r="AW891" s="13" t="s">
        <v>36</v>
      </c>
      <c r="AX891" s="13" t="s">
        <v>80</v>
      </c>
      <c r="AY891" s="213" t="s">
        <v>129</v>
      </c>
    </row>
    <row r="892" spans="1:65" s="14" customFormat="1" ht="11.25">
      <c r="B892" s="214"/>
      <c r="C892" s="215"/>
      <c r="D892" s="199" t="s">
        <v>140</v>
      </c>
      <c r="E892" s="216" t="s">
        <v>1</v>
      </c>
      <c r="F892" s="217" t="s">
        <v>830</v>
      </c>
      <c r="G892" s="215"/>
      <c r="H892" s="218">
        <v>128</v>
      </c>
      <c r="I892" s="219"/>
      <c r="J892" s="215"/>
      <c r="K892" s="215"/>
      <c r="L892" s="220"/>
      <c r="M892" s="221"/>
      <c r="N892" s="222"/>
      <c r="O892" s="222"/>
      <c r="P892" s="222"/>
      <c r="Q892" s="222"/>
      <c r="R892" s="222"/>
      <c r="S892" s="222"/>
      <c r="T892" s="223"/>
      <c r="AT892" s="224" t="s">
        <v>140</v>
      </c>
      <c r="AU892" s="224" t="s">
        <v>90</v>
      </c>
      <c r="AV892" s="14" t="s">
        <v>90</v>
      </c>
      <c r="AW892" s="14" t="s">
        <v>36</v>
      </c>
      <c r="AX892" s="14" t="s">
        <v>80</v>
      </c>
      <c r="AY892" s="224" t="s">
        <v>129</v>
      </c>
    </row>
    <row r="893" spans="1:65" s="13" customFormat="1" ht="11.25">
      <c r="B893" s="204"/>
      <c r="C893" s="205"/>
      <c r="D893" s="199" t="s">
        <v>140</v>
      </c>
      <c r="E893" s="206" t="s">
        <v>1</v>
      </c>
      <c r="F893" s="207" t="s">
        <v>1015</v>
      </c>
      <c r="G893" s="205"/>
      <c r="H893" s="206" t="s">
        <v>1</v>
      </c>
      <c r="I893" s="208"/>
      <c r="J893" s="205"/>
      <c r="K893" s="205"/>
      <c r="L893" s="209"/>
      <c r="M893" s="210"/>
      <c r="N893" s="211"/>
      <c r="O893" s="211"/>
      <c r="P893" s="211"/>
      <c r="Q893" s="211"/>
      <c r="R893" s="211"/>
      <c r="S893" s="211"/>
      <c r="T893" s="212"/>
      <c r="AT893" s="213" t="s">
        <v>140</v>
      </c>
      <c r="AU893" s="213" t="s">
        <v>90</v>
      </c>
      <c r="AV893" s="13" t="s">
        <v>88</v>
      </c>
      <c r="AW893" s="13" t="s">
        <v>36</v>
      </c>
      <c r="AX893" s="13" t="s">
        <v>80</v>
      </c>
      <c r="AY893" s="213" t="s">
        <v>129</v>
      </c>
    </row>
    <row r="894" spans="1:65" s="14" customFormat="1" ht="11.25">
      <c r="B894" s="214"/>
      <c r="C894" s="215"/>
      <c r="D894" s="199" t="s">
        <v>140</v>
      </c>
      <c r="E894" s="216" t="s">
        <v>1</v>
      </c>
      <c r="F894" s="217" t="s">
        <v>170</v>
      </c>
      <c r="G894" s="215"/>
      <c r="H894" s="218">
        <v>5</v>
      </c>
      <c r="I894" s="219"/>
      <c r="J894" s="215"/>
      <c r="K894" s="215"/>
      <c r="L894" s="220"/>
      <c r="M894" s="221"/>
      <c r="N894" s="222"/>
      <c r="O894" s="222"/>
      <c r="P894" s="222"/>
      <c r="Q894" s="222"/>
      <c r="R894" s="222"/>
      <c r="S894" s="222"/>
      <c r="T894" s="223"/>
      <c r="AT894" s="224" t="s">
        <v>140</v>
      </c>
      <c r="AU894" s="224" t="s">
        <v>90</v>
      </c>
      <c r="AV894" s="14" t="s">
        <v>90</v>
      </c>
      <c r="AW894" s="14" t="s">
        <v>36</v>
      </c>
      <c r="AX894" s="14" t="s">
        <v>80</v>
      </c>
      <c r="AY894" s="224" t="s">
        <v>129</v>
      </c>
    </row>
    <row r="895" spans="1:65" s="13" customFormat="1" ht="11.25">
      <c r="B895" s="204"/>
      <c r="C895" s="205"/>
      <c r="D895" s="199" t="s">
        <v>140</v>
      </c>
      <c r="E895" s="206" t="s">
        <v>1</v>
      </c>
      <c r="F895" s="207" t="s">
        <v>999</v>
      </c>
      <c r="G895" s="205"/>
      <c r="H895" s="206" t="s">
        <v>1</v>
      </c>
      <c r="I895" s="208"/>
      <c r="J895" s="205"/>
      <c r="K895" s="205"/>
      <c r="L895" s="209"/>
      <c r="M895" s="210"/>
      <c r="N895" s="211"/>
      <c r="O895" s="211"/>
      <c r="P895" s="211"/>
      <c r="Q895" s="211"/>
      <c r="R895" s="211"/>
      <c r="S895" s="211"/>
      <c r="T895" s="212"/>
      <c r="AT895" s="213" t="s">
        <v>140</v>
      </c>
      <c r="AU895" s="213" t="s">
        <v>90</v>
      </c>
      <c r="AV895" s="13" t="s">
        <v>88</v>
      </c>
      <c r="AW895" s="13" t="s">
        <v>36</v>
      </c>
      <c r="AX895" s="13" t="s">
        <v>80</v>
      </c>
      <c r="AY895" s="213" t="s">
        <v>129</v>
      </c>
    </row>
    <row r="896" spans="1:65" s="14" customFormat="1" ht="11.25">
      <c r="B896" s="214"/>
      <c r="C896" s="215"/>
      <c r="D896" s="199" t="s">
        <v>140</v>
      </c>
      <c r="E896" s="216" t="s">
        <v>1</v>
      </c>
      <c r="F896" s="217" t="s">
        <v>170</v>
      </c>
      <c r="G896" s="215"/>
      <c r="H896" s="218">
        <v>5</v>
      </c>
      <c r="I896" s="219"/>
      <c r="J896" s="215"/>
      <c r="K896" s="215"/>
      <c r="L896" s="220"/>
      <c r="M896" s="221"/>
      <c r="N896" s="222"/>
      <c r="O896" s="222"/>
      <c r="P896" s="222"/>
      <c r="Q896" s="222"/>
      <c r="R896" s="222"/>
      <c r="S896" s="222"/>
      <c r="T896" s="223"/>
      <c r="AT896" s="224" t="s">
        <v>140</v>
      </c>
      <c r="AU896" s="224" t="s">
        <v>90</v>
      </c>
      <c r="AV896" s="14" t="s">
        <v>90</v>
      </c>
      <c r="AW896" s="14" t="s">
        <v>36</v>
      </c>
      <c r="AX896" s="14" t="s">
        <v>80</v>
      </c>
      <c r="AY896" s="224" t="s">
        <v>129</v>
      </c>
    </row>
    <row r="897" spans="1:65" s="13" customFormat="1" ht="11.25">
      <c r="B897" s="204"/>
      <c r="C897" s="205"/>
      <c r="D897" s="199" t="s">
        <v>140</v>
      </c>
      <c r="E897" s="206" t="s">
        <v>1</v>
      </c>
      <c r="F897" s="207" t="s">
        <v>978</v>
      </c>
      <c r="G897" s="205"/>
      <c r="H897" s="206" t="s">
        <v>1</v>
      </c>
      <c r="I897" s="208"/>
      <c r="J897" s="205"/>
      <c r="K897" s="205"/>
      <c r="L897" s="209"/>
      <c r="M897" s="210"/>
      <c r="N897" s="211"/>
      <c r="O897" s="211"/>
      <c r="P897" s="211"/>
      <c r="Q897" s="211"/>
      <c r="R897" s="211"/>
      <c r="S897" s="211"/>
      <c r="T897" s="212"/>
      <c r="AT897" s="213" t="s">
        <v>140</v>
      </c>
      <c r="AU897" s="213" t="s">
        <v>90</v>
      </c>
      <c r="AV897" s="13" t="s">
        <v>88</v>
      </c>
      <c r="AW897" s="13" t="s">
        <v>36</v>
      </c>
      <c r="AX897" s="13" t="s">
        <v>80</v>
      </c>
      <c r="AY897" s="213" t="s">
        <v>129</v>
      </c>
    </row>
    <row r="898" spans="1:65" s="14" customFormat="1" ht="11.25">
      <c r="B898" s="214"/>
      <c r="C898" s="215"/>
      <c r="D898" s="199" t="s">
        <v>140</v>
      </c>
      <c r="E898" s="216" t="s">
        <v>1</v>
      </c>
      <c r="F898" s="217" t="s">
        <v>520</v>
      </c>
      <c r="G898" s="215"/>
      <c r="H898" s="218">
        <v>63</v>
      </c>
      <c r="I898" s="219"/>
      <c r="J898" s="215"/>
      <c r="K898" s="215"/>
      <c r="L898" s="220"/>
      <c r="M898" s="221"/>
      <c r="N898" s="222"/>
      <c r="O898" s="222"/>
      <c r="P898" s="222"/>
      <c r="Q898" s="222"/>
      <c r="R898" s="222"/>
      <c r="S898" s="222"/>
      <c r="T898" s="223"/>
      <c r="AT898" s="224" t="s">
        <v>140</v>
      </c>
      <c r="AU898" s="224" t="s">
        <v>90</v>
      </c>
      <c r="AV898" s="14" t="s">
        <v>90</v>
      </c>
      <c r="AW898" s="14" t="s">
        <v>36</v>
      </c>
      <c r="AX898" s="14" t="s">
        <v>80</v>
      </c>
      <c r="AY898" s="224" t="s">
        <v>129</v>
      </c>
    </row>
    <row r="899" spans="1:65" s="13" customFormat="1" ht="11.25">
      <c r="B899" s="204"/>
      <c r="C899" s="205"/>
      <c r="D899" s="199" t="s">
        <v>140</v>
      </c>
      <c r="E899" s="206" t="s">
        <v>1</v>
      </c>
      <c r="F899" s="207" t="s">
        <v>1002</v>
      </c>
      <c r="G899" s="205"/>
      <c r="H899" s="206" t="s">
        <v>1</v>
      </c>
      <c r="I899" s="208"/>
      <c r="J899" s="205"/>
      <c r="K899" s="205"/>
      <c r="L899" s="209"/>
      <c r="M899" s="210"/>
      <c r="N899" s="211"/>
      <c r="O899" s="211"/>
      <c r="P899" s="211"/>
      <c r="Q899" s="211"/>
      <c r="R899" s="211"/>
      <c r="S899" s="211"/>
      <c r="T899" s="212"/>
      <c r="AT899" s="213" t="s">
        <v>140</v>
      </c>
      <c r="AU899" s="213" t="s">
        <v>90</v>
      </c>
      <c r="AV899" s="13" t="s">
        <v>88</v>
      </c>
      <c r="AW899" s="13" t="s">
        <v>36</v>
      </c>
      <c r="AX899" s="13" t="s">
        <v>80</v>
      </c>
      <c r="AY899" s="213" t="s">
        <v>129</v>
      </c>
    </row>
    <row r="900" spans="1:65" s="14" customFormat="1" ht="11.25">
      <c r="B900" s="214"/>
      <c r="C900" s="215"/>
      <c r="D900" s="199" t="s">
        <v>140</v>
      </c>
      <c r="E900" s="216" t="s">
        <v>1</v>
      </c>
      <c r="F900" s="217" t="s">
        <v>337</v>
      </c>
      <c r="G900" s="215"/>
      <c r="H900" s="218">
        <v>30</v>
      </c>
      <c r="I900" s="219"/>
      <c r="J900" s="215"/>
      <c r="K900" s="215"/>
      <c r="L900" s="220"/>
      <c r="M900" s="221"/>
      <c r="N900" s="222"/>
      <c r="O900" s="222"/>
      <c r="P900" s="222"/>
      <c r="Q900" s="222"/>
      <c r="R900" s="222"/>
      <c r="S900" s="222"/>
      <c r="T900" s="223"/>
      <c r="AT900" s="224" t="s">
        <v>140</v>
      </c>
      <c r="AU900" s="224" t="s">
        <v>90</v>
      </c>
      <c r="AV900" s="14" t="s">
        <v>90</v>
      </c>
      <c r="AW900" s="14" t="s">
        <v>36</v>
      </c>
      <c r="AX900" s="14" t="s">
        <v>80</v>
      </c>
      <c r="AY900" s="224" t="s">
        <v>129</v>
      </c>
    </row>
    <row r="901" spans="1:65" s="13" customFormat="1" ht="11.25">
      <c r="B901" s="204"/>
      <c r="C901" s="205"/>
      <c r="D901" s="199" t="s">
        <v>140</v>
      </c>
      <c r="E901" s="206" t="s">
        <v>1</v>
      </c>
      <c r="F901" s="207" t="s">
        <v>1035</v>
      </c>
      <c r="G901" s="205"/>
      <c r="H901" s="206" t="s">
        <v>1</v>
      </c>
      <c r="I901" s="208"/>
      <c r="J901" s="205"/>
      <c r="K901" s="205"/>
      <c r="L901" s="209"/>
      <c r="M901" s="210"/>
      <c r="N901" s="211"/>
      <c r="O901" s="211"/>
      <c r="P901" s="211"/>
      <c r="Q901" s="211"/>
      <c r="R901" s="211"/>
      <c r="S901" s="211"/>
      <c r="T901" s="212"/>
      <c r="AT901" s="213" t="s">
        <v>140</v>
      </c>
      <c r="AU901" s="213" t="s">
        <v>90</v>
      </c>
      <c r="AV901" s="13" t="s">
        <v>88</v>
      </c>
      <c r="AW901" s="13" t="s">
        <v>36</v>
      </c>
      <c r="AX901" s="13" t="s">
        <v>80</v>
      </c>
      <c r="AY901" s="213" t="s">
        <v>129</v>
      </c>
    </row>
    <row r="902" spans="1:65" s="14" customFormat="1" ht="11.25">
      <c r="B902" s="214"/>
      <c r="C902" s="215"/>
      <c r="D902" s="199" t="s">
        <v>140</v>
      </c>
      <c r="E902" s="216" t="s">
        <v>1</v>
      </c>
      <c r="F902" s="217" t="s">
        <v>150</v>
      </c>
      <c r="G902" s="215"/>
      <c r="H902" s="218">
        <v>3</v>
      </c>
      <c r="I902" s="219"/>
      <c r="J902" s="215"/>
      <c r="K902" s="215"/>
      <c r="L902" s="220"/>
      <c r="M902" s="221"/>
      <c r="N902" s="222"/>
      <c r="O902" s="222"/>
      <c r="P902" s="222"/>
      <c r="Q902" s="222"/>
      <c r="R902" s="222"/>
      <c r="S902" s="222"/>
      <c r="T902" s="223"/>
      <c r="AT902" s="224" t="s">
        <v>140</v>
      </c>
      <c r="AU902" s="224" t="s">
        <v>90</v>
      </c>
      <c r="AV902" s="14" t="s">
        <v>90</v>
      </c>
      <c r="AW902" s="14" t="s">
        <v>36</v>
      </c>
      <c r="AX902" s="14" t="s">
        <v>80</v>
      </c>
      <c r="AY902" s="224" t="s">
        <v>129</v>
      </c>
    </row>
    <row r="903" spans="1:65" s="15" customFormat="1" ht="11.25">
      <c r="B903" s="225"/>
      <c r="C903" s="226"/>
      <c r="D903" s="199" t="s">
        <v>140</v>
      </c>
      <c r="E903" s="227" t="s">
        <v>1</v>
      </c>
      <c r="F903" s="228" t="s">
        <v>144</v>
      </c>
      <c r="G903" s="226"/>
      <c r="H903" s="229">
        <v>394</v>
      </c>
      <c r="I903" s="230"/>
      <c r="J903" s="226"/>
      <c r="K903" s="226"/>
      <c r="L903" s="231"/>
      <c r="M903" s="232"/>
      <c r="N903" s="233"/>
      <c r="O903" s="233"/>
      <c r="P903" s="233"/>
      <c r="Q903" s="233"/>
      <c r="R903" s="233"/>
      <c r="S903" s="233"/>
      <c r="T903" s="234"/>
      <c r="AT903" s="235" t="s">
        <v>140</v>
      </c>
      <c r="AU903" s="235" t="s">
        <v>90</v>
      </c>
      <c r="AV903" s="15" t="s">
        <v>136</v>
      </c>
      <c r="AW903" s="15" t="s">
        <v>36</v>
      </c>
      <c r="AX903" s="15" t="s">
        <v>88</v>
      </c>
      <c r="AY903" s="235" t="s">
        <v>129</v>
      </c>
    </row>
    <row r="904" spans="1:65" s="12" customFormat="1" ht="22.9" customHeight="1">
      <c r="B904" s="170"/>
      <c r="C904" s="171"/>
      <c r="D904" s="172" t="s">
        <v>79</v>
      </c>
      <c r="E904" s="184" t="s">
        <v>200</v>
      </c>
      <c r="F904" s="184" t="s">
        <v>895</v>
      </c>
      <c r="G904" s="171"/>
      <c r="H904" s="171"/>
      <c r="I904" s="174"/>
      <c r="J904" s="185">
        <f>BK904</f>
        <v>0</v>
      </c>
      <c r="K904" s="171"/>
      <c r="L904" s="176"/>
      <c r="M904" s="177"/>
      <c r="N904" s="178"/>
      <c r="O904" s="178"/>
      <c r="P904" s="179">
        <f>SUM(P905:P909)</f>
        <v>0</v>
      </c>
      <c r="Q904" s="178"/>
      <c r="R904" s="179">
        <f>SUM(R905:R909)</f>
        <v>3.1079999999999997E-3</v>
      </c>
      <c r="S904" s="178"/>
      <c r="T904" s="180">
        <f>SUM(T905:T909)</f>
        <v>0.1512</v>
      </c>
      <c r="AR904" s="181" t="s">
        <v>88</v>
      </c>
      <c r="AT904" s="182" t="s">
        <v>79</v>
      </c>
      <c r="AU904" s="182" t="s">
        <v>88</v>
      </c>
      <c r="AY904" s="181" t="s">
        <v>129</v>
      </c>
      <c r="BK904" s="183">
        <f>SUM(BK905:BK909)</f>
        <v>0</v>
      </c>
    </row>
    <row r="905" spans="1:65" s="2" customFormat="1" ht="24">
      <c r="A905" s="34"/>
      <c r="B905" s="35"/>
      <c r="C905" s="186" t="s">
        <v>624</v>
      </c>
      <c r="D905" s="186" t="s">
        <v>131</v>
      </c>
      <c r="E905" s="187" t="s">
        <v>1317</v>
      </c>
      <c r="F905" s="188" t="s">
        <v>1318</v>
      </c>
      <c r="G905" s="189" t="s">
        <v>195</v>
      </c>
      <c r="H905" s="190">
        <v>1.2</v>
      </c>
      <c r="I905" s="191"/>
      <c r="J905" s="192">
        <f>ROUND(I905*H905,2)</f>
        <v>0</v>
      </c>
      <c r="K905" s="188" t="s">
        <v>135</v>
      </c>
      <c r="L905" s="39"/>
      <c r="M905" s="193" t="s">
        <v>1</v>
      </c>
      <c r="N905" s="194" t="s">
        <v>45</v>
      </c>
      <c r="O905" s="71"/>
      <c r="P905" s="195">
        <f>O905*H905</f>
        <v>0</v>
      </c>
      <c r="Q905" s="195">
        <v>2.5899999999999999E-3</v>
      </c>
      <c r="R905" s="195">
        <f>Q905*H905</f>
        <v>3.1079999999999997E-3</v>
      </c>
      <c r="S905" s="195">
        <v>0.126</v>
      </c>
      <c r="T905" s="196">
        <f>S905*H905</f>
        <v>0.1512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97" t="s">
        <v>136</v>
      </c>
      <c r="AT905" s="197" t="s">
        <v>131</v>
      </c>
      <c r="AU905" s="197" t="s">
        <v>90</v>
      </c>
      <c r="AY905" s="17" t="s">
        <v>129</v>
      </c>
      <c r="BE905" s="198">
        <f>IF(N905="základní",J905,0)</f>
        <v>0</v>
      </c>
      <c r="BF905" s="198">
        <f>IF(N905="snížená",J905,0)</f>
        <v>0</v>
      </c>
      <c r="BG905" s="198">
        <f>IF(N905="zákl. přenesená",J905,0)</f>
        <v>0</v>
      </c>
      <c r="BH905" s="198">
        <f>IF(N905="sníž. přenesená",J905,0)</f>
        <v>0</v>
      </c>
      <c r="BI905" s="198">
        <f>IF(N905="nulová",J905,0)</f>
        <v>0</v>
      </c>
      <c r="BJ905" s="17" t="s">
        <v>88</v>
      </c>
      <c r="BK905" s="198">
        <f>ROUND(I905*H905,2)</f>
        <v>0</v>
      </c>
      <c r="BL905" s="17" t="s">
        <v>136</v>
      </c>
      <c r="BM905" s="197" t="s">
        <v>1319</v>
      </c>
    </row>
    <row r="906" spans="1:65" s="2" customFormat="1" ht="29.25">
      <c r="A906" s="34"/>
      <c r="B906" s="35"/>
      <c r="C906" s="36"/>
      <c r="D906" s="199" t="s">
        <v>138</v>
      </c>
      <c r="E906" s="36"/>
      <c r="F906" s="200" t="s">
        <v>1320</v>
      </c>
      <c r="G906" s="36"/>
      <c r="H906" s="36"/>
      <c r="I906" s="201"/>
      <c r="J906" s="36"/>
      <c r="K906" s="36"/>
      <c r="L906" s="39"/>
      <c r="M906" s="202"/>
      <c r="N906" s="203"/>
      <c r="O906" s="71"/>
      <c r="P906" s="71"/>
      <c r="Q906" s="71"/>
      <c r="R906" s="71"/>
      <c r="S906" s="71"/>
      <c r="T906" s="72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T906" s="17" t="s">
        <v>138</v>
      </c>
      <c r="AU906" s="17" t="s">
        <v>90</v>
      </c>
    </row>
    <row r="907" spans="1:65" s="13" customFormat="1" ht="11.25">
      <c r="B907" s="204"/>
      <c r="C907" s="205"/>
      <c r="D907" s="199" t="s">
        <v>140</v>
      </c>
      <c r="E907" s="206" t="s">
        <v>1</v>
      </c>
      <c r="F907" s="207" t="s">
        <v>1185</v>
      </c>
      <c r="G907" s="205"/>
      <c r="H907" s="206" t="s">
        <v>1</v>
      </c>
      <c r="I907" s="208"/>
      <c r="J907" s="205"/>
      <c r="K907" s="205"/>
      <c r="L907" s="209"/>
      <c r="M907" s="210"/>
      <c r="N907" s="211"/>
      <c r="O907" s="211"/>
      <c r="P907" s="211"/>
      <c r="Q907" s="211"/>
      <c r="R907" s="211"/>
      <c r="S907" s="211"/>
      <c r="T907" s="212"/>
      <c r="AT907" s="213" t="s">
        <v>140</v>
      </c>
      <c r="AU907" s="213" t="s">
        <v>90</v>
      </c>
      <c r="AV907" s="13" t="s">
        <v>88</v>
      </c>
      <c r="AW907" s="13" t="s">
        <v>36</v>
      </c>
      <c r="AX907" s="13" t="s">
        <v>80</v>
      </c>
      <c r="AY907" s="213" t="s">
        <v>129</v>
      </c>
    </row>
    <row r="908" spans="1:65" s="13" customFormat="1" ht="11.25">
      <c r="B908" s="204"/>
      <c r="C908" s="205"/>
      <c r="D908" s="199" t="s">
        <v>140</v>
      </c>
      <c r="E908" s="206" t="s">
        <v>1</v>
      </c>
      <c r="F908" s="207" t="s">
        <v>1321</v>
      </c>
      <c r="G908" s="205"/>
      <c r="H908" s="206" t="s">
        <v>1</v>
      </c>
      <c r="I908" s="208"/>
      <c r="J908" s="205"/>
      <c r="K908" s="205"/>
      <c r="L908" s="209"/>
      <c r="M908" s="210"/>
      <c r="N908" s="211"/>
      <c r="O908" s="211"/>
      <c r="P908" s="211"/>
      <c r="Q908" s="211"/>
      <c r="R908" s="211"/>
      <c r="S908" s="211"/>
      <c r="T908" s="212"/>
      <c r="AT908" s="213" t="s">
        <v>140</v>
      </c>
      <c r="AU908" s="213" t="s">
        <v>90</v>
      </c>
      <c r="AV908" s="13" t="s">
        <v>88</v>
      </c>
      <c r="AW908" s="13" t="s">
        <v>36</v>
      </c>
      <c r="AX908" s="13" t="s">
        <v>80</v>
      </c>
      <c r="AY908" s="213" t="s">
        <v>129</v>
      </c>
    </row>
    <row r="909" spans="1:65" s="14" customFormat="1" ht="11.25">
      <c r="B909" s="214"/>
      <c r="C909" s="215"/>
      <c r="D909" s="199" t="s">
        <v>140</v>
      </c>
      <c r="E909" s="216" t="s">
        <v>1</v>
      </c>
      <c r="F909" s="217" t="s">
        <v>1322</v>
      </c>
      <c r="G909" s="215"/>
      <c r="H909" s="218">
        <v>1.2</v>
      </c>
      <c r="I909" s="219"/>
      <c r="J909" s="215"/>
      <c r="K909" s="215"/>
      <c r="L909" s="220"/>
      <c r="M909" s="221"/>
      <c r="N909" s="222"/>
      <c r="O909" s="222"/>
      <c r="P909" s="222"/>
      <c r="Q909" s="222"/>
      <c r="R909" s="222"/>
      <c r="S909" s="222"/>
      <c r="T909" s="223"/>
      <c r="AT909" s="224" t="s">
        <v>140</v>
      </c>
      <c r="AU909" s="224" t="s">
        <v>90</v>
      </c>
      <c r="AV909" s="14" t="s">
        <v>90</v>
      </c>
      <c r="AW909" s="14" t="s">
        <v>36</v>
      </c>
      <c r="AX909" s="14" t="s">
        <v>88</v>
      </c>
      <c r="AY909" s="224" t="s">
        <v>129</v>
      </c>
    </row>
    <row r="910" spans="1:65" s="12" customFormat="1" ht="22.9" customHeight="1">
      <c r="B910" s="170"/>
      <c r="C910" s="171"/>
      <c r="D910" s="172" t="s">
        <v>79</v>
      </c>
      <c r="E910" s="184" t="s">
        <v>928</v>
      </c>
      <c r="F910" s="184" t="s">
        <v>929</v>
      </c>
      <c r="G910" s="171"/>
      <c r="H910" s="171"/>
      <c r="I910" s="174"/>
      <c r="J910" s="185">
        <f>BK910</f>
        <v>0</v>
      </c>
      <c r="K910" s="171"/>
      <c r="L910" s="176"/>
      <c r="M910" s="177"/>
      <c r="N910" s="178"/>
      <c r="O910" s="178"/>
      <c r="P910" s="179">
        <f>SUM(P911:P933)</f>
        <v>0</v>
      </c>
      <c r="Q910" s="178"/>
      <c r="R910" s="179">
        <f>SUM(R911:R933)</f>
        <v>0</v>
      </c>
      <c r="S910" s="178"/>
      <c r="T910" s="180">
        <f>SUM(T911:T933)</f>
        <v>0</v>
      </c>
      <c r="AR910" s="181" t="s">
        <v>88</v>
      </c>
      <c r="AT910" s="182" t="s">
        <v>79</v>
      </c>
      <c r="AU910" s="182" t="s">
        <v>88</v>
      </c>
      <c r="AY910" s="181" t="s">
        <v>129</v>
      </c>
      <c r="BK910" s="183">
        <f>SUM(BK911:BK933)</f>
        <v>0</v>
      </c>
    </row>
    <row r="911" spans="1:65" s="2" customFormat="1" ht="24">
      <c r="A911" s="34"/>
      <c r="B911" s="35"/>
      <c r="C911" s="186" t="s">
        <v>630</v>
      </c>
      <c r="D911" s="186" t="s">
        <v>131</v>
      </c>
      <c r="E911" s="187" t="s">
        <v>931</v>
      </c>
      <c r="F911" s="188" t="s">
        <v>932</v>
      </c>
      <c r="G911" s="189" t="s">
        <v>313</v>
      </c>
      <c r="H911" s="190">
        <v>969.43499999999995</v>
      </c>
      <c r="I911" s="191"/>
      <c r="J911" s="192">
        <f>ROUND(I911*H911,2)</f>
        <v>0</v>
      </c>
      <c r="K911" s="188" t="s">
        <v>135</v>
      </c>
      <c r="L911" s="39"/>
      <c r="M911" s="193" t="s">
        <v>1</v>
      </c>
      <c r="N911" s="194" t="s">
        <v>45</v>
      </c>
      <c r="O911" s="71"/>
      <c r="P911" s="195">
        <f>O911*H911</f>
        <v>0</v>
      </c>
      <c r="Q911" s="195">
        <v>0</v>
      </c>
      <c r="R911" s="195">
        <f>Q911*H911</f>
        <v>0</v>
      </c>
      <c r="S911" s="195">
        <v>0</v>
      </c>
      <c r="T911" s="196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97" t="s">
        <v>136</v>
      </c>
      <c r="AT911" s="197" t="s">
        <v>131</v>
      </c>
      <c r="AU911" s="197" t="s">
        <v>90</v>
      </c>
      <c r="AY911" s="17" t="s">
        <v>129</v>
      </c>
      <c r="BE911" s="198">
        <f>IF(N911="základní",J911,0)</f>
        <v>0</v>
      </c>
      <c r="BF911" s="198">
        <f>IF(N911="snížená",J911,0)</f>
        <v>0</v>
      </c>
      <c r="BG911" s="198">
        <f>IF(N911="zákl. přenesená",J911,0)</f>
        <v>0</v>
      </c>
      <c r="BH911" s="198">
        <f>IF(N911="sníž. přenesená",J911,0)</f>
        <v>0</v>
      </c>
      <c r="BI911" s="198">
        <f>IF(N911="nulová",J911,0)</f>
        <v>0</v>
      </c>
      <c r="BJ911" s="17" t="s">
        <v>88</v>
      </c>
      <c r="BK911" s="198">
        <f>ROUND(I911*H911,2)</f>
        <v>0</v>
      </c>
      <c r="BL911" s="17" t="s">
        <v>136</v>
      </c>
      <c r="BM911" s="197" t="s">
        <v>1323</v>
      </c>
    </row>
    <row r="912" spans="1:65" s="2" customFormat="1" ht="19.5">
      <c r="A912" s="34"/>
      <c r="B912" s="35"/>
      <c r="C912" s="36"/>
      <c r="D912" s="199" t="s">
        <v>138</v>
      </c>
      <c r="E912" s="36"/>
      <c r="F912" s="200" t="s">
        <v>934</v>
      </c>
      <c r="G912" s="36"/>
      <c r="H912" s="36"/>
      <c r="I912" s="201"/>
      <c r="J912" s="36"/>
      <c r="K912" s="36"/>
      <c r="L912" s="39"/>
      <c r="M912" s="202"/>
      <c r="N912" s="203"/>
      <c r="O912" s="71"/>
      <c r="P912" s="71"/>
      <c r="Q912" s="71"/>
      <c r="R912" s="71"/>
      <c r="S912" s="71"/>
      <c r="T912" s="72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T912" s="17" t="s">
        <v>138</v>
      </c>
      <c r="AU912" s="17" t="s">
        <v>90</v>
      </c>
    </row>
    <row r="913" spans="1:65" s="2" customFormat="1" ht="24">
      <c r="A913" s="34"/>
      <c r="B913" s="35"/>
      <c r="C913" s="186" t="s">
        <v>634</v>
      </c>
      <c r="D913" s="186" t="s">
        <v>131</v>
      </c>
      <c r="E913" s="187" t="s">
        <v>936</v>
      </c>
      <c r="F913" s="188" t="s">
        <v>937</v>
      </c>
      <c r="G913" s="189" t="s">
        <v>313</v>
      </c>
      <c r="H913" s="190">
        <v>10663.785</v>
      </c>
      <c r="I913" s="191"/>
      <c r="J913" s="192">
        <f>ROUND(I913*H913,2)</f>
        <v>0</v>
      </c>
      <c r="K913" s="188" t="s">
        <v>135</v>
      </c>
      <c r="L913" s="39"/>
      <c r="M913" s="193" t="s">
        <v>1</v>
      </c>
      <c r="N913" s="194" t="s">
        <v>45</v>
      </c>
      <c r="O913" s="71"/>
      <c r="P913" s="195">
        <f>O913*H913</f>
        <v>0</v>
      </c>
      <c r="Q913" s="195">
        <v>0</v>
      </c>
      <c r="R913" s="195">
        <f>Q913*H913</f>
        <v>0</v>
      </c>
      <c r="S913" s="195">
        <v>0</v>
      </c>
      <c r="T913" s="196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7" t="s">
        <v>136</v>
      </c>
      <c r="AT913" s="197" t="s">
        <v>131</v>
      </c>
      <c r="AU913" s="197" t="s">
        <v>90</v>
      </c>
      <c r="AY913" s="17" t="s">
        <v>129</v>
      </c>
      <c r="BE913" s="198">
        <f>IF(N913="základní",J913,0)</f>
        <v>0</v>
      </c>
      <c r="BF913" s="198">
        <f>IF(N913="snížená",J913,0)</f>
        <v>0</v>
      </c>
      <c r="BG913" s="198">
        <f>IF(N913="zákl. přenesená",J913,0)</f>
        <v>0</v>
      </c>
      <c r="BH913" s="198">
        <f>IF(N913="sníž. přenesená",J913,0)</f>
        <v>0</v>
      </c>
      <c r="BI913" s="198">
        <f>IF(N913="nulová",J913,0)</f>
        <v>0</v>
      </c>
      <c r="BJ913" s="17" t="s">
        <v>88</v>
      </c>
      <c r="BK913" s="198">
        <f>ROUND(I913*H913,2)</f>
        <v>0</v>
      </c>
      <c r="BL913" s="17" t="s">
        <v>136</v>
      </c>
      <c r="BM913" s="197" t="s">
        <v>1324</v>
      </c>
    </row>
    <row r="914" spans="1:65" s="2" customFormat="1" ht="29.25">
      <c r="A914" s="34"/>
      <c r="B914" s="35"/>
      <c r="C914" s="36"/>
      <c r="D914" s="199" t="s">
        <v>138</v>
      </c>
      <c r="E914" s="36"/>
      <c r="F914" s="200" t="s">
        <v>939</v>
      </c>
      <c r="G914" s="36"/>
      <c r="H914" s="36"/>
      <c r="I914" s="201"/>
      <c r="J914" s="36"/>
      <c r="K914" s="36"/>
      <c r="L914" s="39"/>
      <c r="M914" s="202"/>
      <c r="N914" s="203"/>
      <c r="O914" s="71"/>
      <c r="P914" s="71"/>
      <c r="Q914" s="71"/>
      <c r="R914" s="71"/>
      <c r="S914" s="71"/>
      <c r="T914" s="72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T914" s="17" t="s">
        <v>138</v>
      </c>
      <c r="AU914" s="17" t="s">
        <v>90</v>
      </c>
    </row>
    <row r="915" spans="1:65" s="14" customFormat="1" ht="11.25">
      <c r="B915" s="214"/>
      <c r="C915" s="215"/>
      <c r="D915" s="199" t="s">
        <v>140</v>
      </c>
      <c r="E915" s="215"/>
      <c r="F915" s="217" t="s">
        <v>1325</v>
      </c>
      <c r="G915" s="215"/>
      <c r="H915" s="218">
        <v>10663.785</v>
      </c>
      <c r="I915" s="219"/>
      <c r="J915" s="215"/>
      <c r="K915" s="215"/>
      <c r="L915" s="220"/>
      <c r="M915" s="221"/>
      <c r="N915" s="222"/>
      <c r="O915" s="222"/>
      <c r="P915" s="222"/>
      <c r="Q915" s="222"/>
      <c r="R915" s="222"/>
      <c r="S915" s="222"/>
      <c r="T915" s="223"/>
      <c r="AT915" s="224" t="s">
        <v>140</v>
      </c>
      <c r="AU915" s="224" t="s">
        <v>90</v>
      </c>
      <c r="AV915" s="14" t="s">
        <v>90</v>
      </c>
      <c r="AW915" s="14" t="s">
        <v>4</v>
      </c>
      <c r="AX915" s="14" t="s">
        <v>88</v>
      </c>
      <c r="AY915" s="224" t="s">
        <v>129</v>
      </c>
    </row>
    <row r="916" spans="1:65" s="2" customFormat="1" ht="16.5" customHeight="1">
      <c r="A916" s="34"/>
      <c r="B916" s="35"/>
      <c r="C916" s="186" t="s">
        <v>639</v>
      </c>
      <c r="D916" s="186" t="s">
        <v>131</v>
      </c>
      <c r="E916" s="187" t="s">
        <v>942</v>
      </c>
      <c r="F916" s="188" t="s">
        <v>943</v>
      </c>
      <c r="G916" s="189" t="s">
        <v>313</v>
      </c>
      <c r="H916" s="190">
        <v>969.43499999999995</v>
      </c>
      <c r="I916" s="191"/>
      <c r="J916" s="192">
        <f>ROUND(I916*H916,2)</f>
        <v>0</v>
      </c>
      <c r="K916" s="188" t="s">
        <v>135</v>
      </c>
      <c r="L916" s="39"/>
      <c r="M916" s="193" t="s">
        <v>1</v>
      </c>
      <c r="N916" s="194" t="s">
        <v>45</v>
      </c>
      <c r="O916" s="71"/>
      <c r="P916" s="195">
        <f>O916*H916</f>
        <v>0</v>
      </c>
      <c r="Q916" s="195">
        <v>0</v>
      </c>
      <c r="R916" s="195">
        <f>Q916*H916</f>
        <v>0</v>
      </c>
      <c r="S916" s="195">
        <v>0</v>
      </c>
      <c r="T916" s="196">
        <f>S916*H916</f>
        <v>0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197" t="s">
        <v>136</v>
      </c>
      <c r="AT916" s="197" t="s">
        <v>131</v>
      </c>
      <c r="AU916" s="197" t="s">
        <v>90</v>
      </c>
      <c r="AY916" s="17" t="s">
        <v>129</v>
      </c>
      <c r="BE916" s="198">
        <f>IF(N916="základní",J916,0)</f>
        <v>0</v>
      </c>
      <c r="BF916" s="198">
        <f>IF(N916="snížená",J916,0)</f>
        <v>0</v>
      </c>
      <c r="BG916" s="198">
        <f>IF(N916="zákl. přenesená",J916,0)</f>
        <v>0</v>
      </c>
      <c r="BH916" s="198">
        <f>IF(N916="sníž. přenesená",J916,0)</f>
        <v>0</v>
      </c>
      <c r="BI916" s="198">
        <f>IF(N916="nulová",J916,0)</f>
        <v>0</v>
      </c>
      <c r="BJ916" s="17" t="s">
        <v>88</v>
      </c>
      <c r="BK916" s="198">
        <f>ROUND(I916*H916,2)</f>
        <v>0</v>
      </c>
      <c r="BL916" s="17" t="s">
        <v>136</v>
      </c>
      <c r="BM916" s="197" t="s">
        <v>1326</v>
      </c>
    </row>
    <row r="917" spans="1:65" s="2" customFormat="1" ht="11.25">
      <c r="A917" s="34"/>
      <c r="B917" s="35"/>
      <c r="C917" s="36"/>
      <c r="D917" s="199" t="s">
        <v>138</v>
      </c>
      <c r="E917" s="36"/>
      <c r="F917" s="200" t="s">
        <v>943</v>
      </c>
      <c r="G917" s="36"/>
      <c r="H917" s="36"/>
      <c r="I917" s="201"/>
      <c r="J917" s="36"/>
      <c r="K917" s="36"/>
      <c r="L917" s="39"/>
      <c r="M917" s="202"/>
      <c r="N917" s="203"/>
      <c r="O917" s="71"/>
      <c r="P917" s="71"/>
      <c r="Q917" s="71"/>
      <c r="R917" s="71"/>
      <c r="S917" s="71"/>
      <c r="T917" s="72"/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T917" s="17" t="s">
        <v>138</v>
      </c>
      <c r="AU917" s="17" t="s">
        <v>90</v>
      </c>
    </row>
    <row r="918" spans="1:65" s="2" customFormat="1" ht="33" customHeight="1">
      <c r="A918" s="34"/>
      <c r="B918" s="35"/>
      <c r="C918" s="186" t="s">
        <v>643</v>
      </c>
      <c r="D918" s="186" t="s">
        <v>131</v>
      </c>
      <c r="E918" s="187" t="s">
        <v>946</v>
      </c>
      <c r="F918" s="188" t="s">
        <v>947</v>
      </c>
      <c r="G918" s="189" t="s">
        <v>313</v>
      </c>
      <c r="H918" s="190">
        <v>550.23900000000003</v>
      </c>
      <c r="I918" s="191"/>
      <c r="J918" s="192">
        <f>ROUND(I918*H918,2)</f>
        <v>0</v>
      </c>
      <c r="K918" s="188" t="s">
        <v>135</v>
      </c>
      <c r="L918" s="39"/>
      <c r="M918" s="193" t="s">
        <v>1</v>
      </c>
      <c r="N918" s="194" t="s">
        <v>45</v>
      </c>
      <c r="O918" s="71"/>
      <c r="P918" s="195">
        <f>O918*H918</f>
        <v>0</v>
      </c>
      <c r="Q918" s="195">
        <v>0</v>
      </c>
      <c r="R918" s="195">
        <f>Q918*H918</f>
        <v>0</v>
      </c>
      <c r="S918" s="195">
        <v>0</v>
      </c>
      <c r="T918" s="196">
        <f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197" t="s">
        <v>136</v>
      </c>
      <c r="AT918" s="197" t="s">
        <v>131</v>
      </c>
      <c r="AU918" s="197" t="s">
        <v>90</v>
      </c>
      <c r="AY918" s="17" t="s">
        <v>129</v>
      </c>
      <c r="BE918" s="198">
        <f>IF(N918="základní",J918,0)</f>
        <v>0</v>
      </c>
      <c r="BF918" s="198">
        <f>IF(N918="snížená",J918,0)</f>
        <v>0</v>
      </c>
      <c r="BG918" s="198">
        <f>IF(N918="zákl. přenesená",J918,0)</f>
        <v>0</v>
      </c>
      <c r="BH918" s="198">
        <f>IF(N918="sníž. přenesená",J918,0)</f>
        <v>0</v>
      </c>
      <c r="BI918" s="198">
        <f>IF(N918="nulová",J918,0)</f>
        <v>0</v>
      </c>
      <c r="BJ918" s="17" t="s">
        <v>88</v>
      </c>
      <c r="BK918" s="198">
        <f>ROUND(I918*H918,2)</f>
        <v>0</v>
      </c>
      <c r="BL918" s="17" t="s">
        <v>136</v>
      </c>
      <c r="BM918" s="197" t="s">
        <v>1327</v>
      </c>
    </row>
    <row r="919" spans="1:65" s="2" customFormat="1" ht="19.5">
      <c r="A919" s="34"/>
      <c r="B919" s="35"/>
      <c r="C919" s="36"/>
      <c r="D919" s="199" t="s">
        <v>138</v>
      </c>
      <c r="E919" s="36"/>
      <c r="F919" s="200" t="s">
        <v>947</v>
      </c>
      <c r="G919" s="36"/>
      <c r="H919" s="36"/>
      <c r="I919" s="201"/>
      <c r="J919" s="36"/>
      <c r="K919" s="36"/>
      <c r="L919" s="39"/>
      <c r="M919" s="202"/>
      <c r="N919" s="203"/>
      <c r="O919" s="71"/>
      <c r="P919" s="71"/>
      <c r="Q919" s="71"/>
      <c r="R919" s="71"/>
      <c r="S919" s="71"/>
      <c r="T919" s="72"/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T919" s="17" t="s">
        <v>138</v>
      </c>
      <c r="AU919" s="17" t="s">
        <v>90</v>
      </c>
    </row>
    <row r="920" spans="1:65" s="14" customFormat="1" ht="11.25">
      <c r="B920" s="214"/>
      <c r="C920" s="215"/>
      <c r="D920" s="199" t="s">
        <v>140</v>
      </c>
      <c r="E920" s="216" t="s">
        <v>1</v>
      </c>
      <c r="F920" s="217" t="s">
        <v>1328</v>
      </c>
      <c r="G920" s="215"/>
      <c r="H920" s="218">
        <v>550.23900000000003</v>
      </c>
      <c r="I920" s="219"/>
      <c r="J920" s="215"/>
      <c r="K920" s="215"/>
      <c r="L920" s="220"/>
      <c r="M920" s="221"/>
      <c r="N920" s="222"/>
      <c r="O920" s="222"/>
      <c r="P920" s="222"/>
      <c r="Q920" s="222"/>
      <c r="R920" s="222"/>
      <c r="S920" s="222"/>
      <c r="T920" s="223"/>
      <c r="AT920" s="224" t="s">
        <v>140</v>
      </c>
      <c r="AU920" s="224" t="s">
        <v>90</v>
      </c>
      <c r="AV920" s="14" t="s">
        <v>90</v>
      </c>
      <c r="AW920" s="14" t="s">
        <v>36</v>
      </c>
      <c r="AX920" s="14" t="s">
        <v>80</v>
      </c>
      <c r="AY920" s="224" t="s">
        <v>129</v>
      </c>
    </row>
    <row r="921" spans="1:65" s="15" customFormat="1" ht="11.25">
      <c r="B921" s="225"/>
      <c r="C921" s="226"/>
      <c r="D921" s="199" t="s">
        <v>140</v>
      </c>
      <c r="E921" s="227" t="s">
        <v>1</v>
      </c>
      <c r="F921" s="228" t="s">
        <v>144</v>
      </c>
      <c r="G921" s="226"/>
      <c r="H921" s="229">
        <v>550.23900000000003</v>
      </c>
      <c r="I921" s="230"/>
      <c r="J921" s="226"/>
      <c r="K921" s="226"/>
      <c r="L921" s="231"/>
      <c r="M921" s="232"/>
      <c r="N921" s="233"/>
      <c r="O921" s="233"/>
      <c r="P921" s="233"/>
      <c r="Q921" s="233"/>
      <c r="R921" s="233"/>
      <c r="S921" s="233"/>
      <c r="T921" s="234"/>
      <c r="AT921" s="235" t="s">
        <v>140</v>
      </c>
      <c r="AU921" s="235" t="s">
        <v>90</v>
      </c>
      <c r="AV921" s="15" t="s">
        <v>136</v>
      </c>
      <c r="AW921" s="15" t="s">
        <v>36</v>
      </c>
      <c r="AX921" s="15" t="s">
        <v>88</v>
      </c>
      <c r="AY921" s="235" t="s">
        <v>129</v>
      </c>
    </row>
    <row r="922" spans="1:65" s="2" customFormat="1" ht="33" customHeight="1">
      <c r="A922" s="34"/>
      <c r="B922" s="35"/>
      <c r="C922" s="186" t="s">
        <v>648</v>
      </c>
      <c r="D922" s="186" t="s">
        <v>131</v>
      </c>
      <c r="E922" s="187" t="s">
        <v>951</v>
      </c>
      <c r="F922" s="188" t="s">
        <v>952</v>
      </c>
      <c r="G922" s="189" t="s">
        <v>313</v>
      </c>
      <c r="H922" s="190">
        <v>95.721999999999994</v>
      </c>
      <c r="I922" s="191"/>
      <c r="J922" s="192">
        <f>ROUND(I922*H922,2)</f>
        <v>0</v>
      </c>
      <c r="K922" s="188" t="s">
        <v>135</v>
      </c>
      <c r="L922" s="39"/>
      <c r="M922" s="193" t="s">
        <v>1</v>
      </c>
      <c r="N922" s="194" t="s">
        <v>45</v>
      </c>
      <c r="O922" s="71"/>
      <c r="P922" s="195">
        <f>O922*H922</f>
        <v>0</v>
      </c>
      <c r="Q922" s="195">
        <v>0</v>
      </c>
      <c r="R922" s="195">
        <f>Q922*H922</f>
        <v>0</v>
      </c>
      <c r="S922" s="195">
        <v>0</v>
      </c>
      <c r="T922" s="196">
        <f>S922*H922</f>
        <v>0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97" t="s">
        <v>136</v>
      </c>
      <c r="AT922" s="197" t="s">
        <v>131</v>
      </c>
      <c r="AU922" s="197" t="s">
        <v>90</v>
      </c>
      <c r="AY922" s="17" t="s">
        <v>129</v>
      </c>
      <c r="BE922" s="198">
        <f>IF(N922="základní",J922,0)</f>
        <v>0</v>
      </c>
      <c r="BF922" s="198">
        <f>IF(N922="snížená",J922,0)</f>
        <v>0</v>
      </c>
      <c r="BG922" s="198">
        <f>IF(N922="zákl. přenesená",J922,0)</f>
        <v>0</v>
      </c>
      <c r="BH922" s="198">
        <f>IF(N922="sníž. přenesená",J922,0)</f>
        <v>0</v>
      </c>
      <c r="BI922" s="198">
        <f>IF(N922="nulová",J922,0)</f>
        <v>0</v>
      </c>
      <c r="BJ922" s="17" t="s">
        <v>88</v>
      </c>
      <c r="BK922" s="198">
        <f>ROUND(I922*H922,2)</f>
        <v>0</v>
      </c>
      <c r="BL922" s="17" t="s">
        <v>136</v>
      </c>
      <c r="BM922" s="197" t="s">
        <v>1329</v>
      </c>
    </row>
    <row r="923" spans="1:65" s="2" customFormat="1" ht="19.5">
      <c r="A923" s="34"/>
      <c r="B923" s="35"/>
      <c r="C923" s="36"/>
      <c r="D923" s="199" t="s">
        <v>138</v>
      </c>
      <c r="E923" s="36"/>
      <c r="F923" s="200" t="s">
        <v>952</v>
      </c>
      <c r="G923" s="36"/>
      <c r="H923" s="36"/>
      <c r="I923" s="201"/>
      <c r="J923" s="36"/>
      <c r="K923" s="36"/>
      <c r="L923" s="39"/>
      <c r="M923" s="202"/>
      <c r="N923" s="203"/>
      <c r="O923" s="71"/>
      <c r="P923" s="71"/>
      <c r="Q923" s="71"/>
      <c r="R923" s="71"/>
      <c r="S923" s="71"/>
      <c r="T923" s="72"/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T923" s="17" t="s">
        <v>138</v>
      </c>
      <c r="AU923" s="17" t="s">
        <v>90</v>
      </c>
    </row>
    <row r="924" spans="1:65" s="14" customFormat="1" ht="11.25">
      <c r="B924" s="214"/>
      <c r="C924" s="215"/>
      <c r="D924" s="199" t="s">
        <v>140</v>
      </c>
      <c r="E924" s="216" t="s">
        <v>1</v>
      </c>
      <c r="F924" s="217" t="s">
        <v>1330</v>
      </c>
      <c r="G924" s="215"/>
      <c r="H924" s="218">
        <v>95.721999999999994</v>
      </c>
      <c r="I924" s="219"/>
      <c r="J924" s="215"/>
      <c r="K924" s="215"/>
      <c r="L924" s="220"/>
      <c r="M924" s="221"/>
      <c r="N924" s="222"/>
      <c r="O924" s="222"/>
      <c r="P924" s="222"/>
      <c r="Q924" s="222"/>
      <c r="R924" s="222"/>
      <c r="S924" s="222"/>
      <c r="T924" s="223"/>
      <c r="AT924" s="224" t="s">
        <v>140</v>
      </c>
      <c r="AU924" s="224" t="s">
        <v>90</v>
      </c>
      <c r="AV924" s="14" t="s">
        <v>90</v>
      </c>
      <c r="AW924" s="14" t="s">
        <v>36</v>
      </c>
      <c r="AX924" s="14" t="s">
        <v>80</v>
      </c>
      <c r="AY924" s="224" t="s">
        <v>129</v>
      </c>
    </row>
    <row r="925" spans="1:65" s="15" customFormat="1" ht="11.25">
      <c r="B925" s="225"/>
      <c r="C925" s="226"/>
      <c r="D925" s="199" t="s">
        <v>140</v>
      </c>
      <c r="E925" s="227" t="s">
        <v>1</v>
      </c>
      <c r="F925" s="228" t="s">
        <v>144</v>
      </c>
      <c r="G925" s="226"/>
      <c r="H925" s="229">
        <v>95.721999999999994</v>
      </c>
      <c r="I925" s="230"/>
      <c r="J925" s="226"/>
      <c r="K925" s="226"/>
      <c r="L925" s="231"/>
      <c r="M925" s="232"/>
      <c r="N925" s="233"/>
      <c r="O925" s="233"/>
      <c r="P925" s="233"/>
      <c r="Q925" s="233"/>
      <c r="R925" s="233"/>
      <c r="S925" s="233"/>
      <c r="T925" s="234"/>
      <c r="AT925" s="235" t="s">
        <v>140</v>
      </c>
      <c r="AU925" s="235" t="s">
        <v>90</v>
      </c>
      <c r="AV925" s="15" t="s">
        <v>136</v>
      </c>
      <c r="AW925" s="15" t="s">
        <v>36</v>
      </c>
      <c r="AX925" s="15" t="s">
        <v>88</v>
      </c>
      <c r="AY925" s="235" t="s">
        <v>129</v>
      </c>
    </row>
    <row r="926" spans="1:65" s="2" customFormat="1" ht="24">
      <c r="A926" s="34"/>
      <c r="B926" s="35"/>
      <c r="C926" s="186" t="s">
        <v>653</v>
      </c>
      <c r="D926" s="186" t="s">
        <v>131</v>
      </c>
      <c r="E926" s="187" t="s">
        <v>956</v>
      </c>
      <c r="F926" s="188" t="s">
        <v>312</v>
      </c>
      <c r="G926" s="189" t="s">
        <v>313</v>
      </c>
      <c r="H926" s="190">
        <v>321.97399999999999</v>
      </c>
      <c r="I926" s="191"/>
      <c r="J926" s="192">
        <f>ROUND(I926*H926,2)</f>
        <v>0</v>
      </c>
      <c r="K926" s="188" t="s">
        <v>135</v>
      </c>
      <c r="L926" s="39"/>
      <c r="M926" s="193" t="s">
        <v>1</v>
      </c>
      <c r="N926" s="194" t="s">
        <v>45</v>
      </c>
      <c r="O926" s="71"/>
      <c r="P926" s="195">
        <f>O926*H926</f>
        <v>0</v>
      </c>
      <c r="Q926" s="195">
        <v>0</v>
      </c>
      <c r="R926" s="195">
        <f>Q926*H926</f>
        <v>0</v>
      </c>
      <c r="S926" s="195">
        <v>0</v>
      </c>
      <c r="T926" s="196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7" t="s">
        <v>136</v>
      </c>
      <c r="AT926" s="197" t="s">
        <v>131</v>
      </c>
      <c r="AU926" s="197" t="s">
        <v>90</v>
      </c>
      <c r="AY926" s="17" t="s">
        <v>129</v>
      </c>
      <c r="BE926" s="198">
        <f>IF(N926="základní",J926,0)</f>
        <v>0</v>
      </c>
      <c r="BF926" s="198">
        <f>IF(N926="snížená",J926,0)</f>
        <v>0</v>
      </c>
      <c r="BG926" s="198">
        <f>IF(N926="zákl. přenesená",J926,0)</f>
        <v>0</v>
      </c>
      <c r="BH926" s="198">
        <f>IF(N926="sníž. přenesená",J926,0)</f>
        <v>0</v>
      </c>
      <c r="BI926" s="198">
        <f>IF(N926="nulová",J926,0)</f>
        <v>0</v>
      </c>
      <c r="BJ926" s="17" t="s">
        <v>88</v>
      </c>
      <c r="BK926" s="198">
        <f>ROUND(I926*H926,2)</f>
        <v>0</v>
      </c>
      <c r="BL926" s="17" t="s">
        <v>136</v>
      </c>
      <c r="BM926" s="197" t="s">
        <v>1331</v>
      </c>
    </row>
    <row r="927" spans="1:65" s="2" customFormat="1" ht="19.5">
      <c r="A927" s="34"/>
      <c r="B927" s="35"/>
      <c r="C927" s="36"/>
      <c r="D927" s="199" t="s">
        <v>138</v>
      </c>
      <c r="E927" s="36"/>
      <c r="F927" s="200" t="s">
        <v>312</v>
      </c>
      <c r="G927" s="36"/>
      <c r="H927" s="36"/>
      <c r="I927" s="201"/>
      <c r="J927" s="36"/>
      <c r="K927" s="36"/>
      <c r="L927" s="39"/>
      <c r="M927" s="202"/>
      <c r="N927" s="203"/>
      <c r="O927" s="71"/>
      <c r="P927" s="71"/>
      <c r="Q927" s="71"/>
      <c r="R927" s="71"/>
      <c r="S927" s="71"/>
      <c r="T927" s="72"/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T927" s="17" t="s">
        <v>138</v>
      </c>
      <c r="AU927" s="17" t="s">
        <v>90</v>
      </c>
    </row>
    <row r="928" spans="1:65" s="14" customFormat="1" ht="11.25">
      <c r="B928" s="214"/>
      <c r="C928" s="215"/>
      <c r="D928" s="199" t="s">
        <v>140</v>
      </c>
      <c r="E928" s="216" t="s">
        <v>1</v>
      </c>
      <c r="F928" s="217" t="s">
        <v>1332</v>
      </c>
      <c r="G928" s="215"/>
      <c r="H928" s="218">
        <v>321.97399999999999</v>
      </c>
      <c r="I928" s="219"/>
      <c r="J928" s="215"/>
      <c r="K928" s="215"/>
      <c r="L928" s="220"/>
      <c r="M928" s="221"/>
      <c r="N928" s="222"/>
      <c r="O928" s="222"/>
      <c r="P928" s="222"/>
      <c r="Q928" s="222"/>
      <c r="R928" s="222"/>
      <c r="S928" s="222"/>
      <c r="T928" s="223"/>
      <c r="AT928" s="224" t="s">
        <v>140</v>
      </c>
      <c r="AU928" s="224" t="s">
        <v>90</v>
      </c>
      <c r="AV928" s="14" t="s">
        <v>90</v>
      </c>
      <c r="AW928" s="14" t="s">
        <v>36</v>
      </c>
      <c r="AX928" s="14" t="s">
        <v>80</v>
      </c>
      <c r="AY928" s="224" t="s">
        <v>129</v>
      </c>
    </row>
    <row r="929" spans="1:65" s="15" customFormat="1" ht="11.25">
      <c r="B929" s="225"/>
      <c r="C929" s="226"/>
      <c r="D929" s="199" t="s">
        <v>140</v>
      </c>
      <c r="E929" s="227" t="s">
        <v>1</v>
      </c>
      <c r="F929" s="228" t="s">
        <v>144</v>
      </c>
      <c r="G929" s="226"/>
      <c r="H929" s="229">
        <v>321.97399999999999</v>
      </c>
      <c r="I929" s="230"/>
      <c r="J929" s="226"/>
      <c r="K929" s="226"/>
      <c r="L929" s="231"/>
      <c r="M929" s="232"/>
      <c r="N929" s="233"/>
      <c r="O929" s="233"/>
      <c r="P929" s="233"/>
      <c r="Q929" s="233"/>
      <c r="R929" s="233"/>
      <c r="S929" s="233"/>
      <c r="T929" s="234"/>
      <c r="AT929" s="235" t="s">
        <v>140</v>
      </c>
      <c r="AU929" s="235" t="s">
        <v>90</v>
      </c>
      <c r="AV929" s="15" t="s">
        <v>136</v>
      </c>
      <c r="AW929" s="15" t="s">
        <v>36</v>
      </c>
      <c r="AX929" s="15" t="s">
        <v>88</v>
      </c>
      <c r="AY929" s="235" t="s">
        <v>129</v>
      </c>
    </row>
    <row r="930" spans="1:65" s="2" customFormat="1" ht="16.5" customHeight="1">
      <c r="A930" s="34"/>
      <c r="B930" s="35"/>
      <c r="C930" s="186" t="s">
        <v>657</v>
      </c>
      <c r="D930" s="186" t="s">
        <v>131</v>
      </c>
      <c r="E930" s="187" t="s">
        <v>960</v>
      </c>
      <c r="F930" s="188" t="s">
        <v>1333</v>
      </c>
      <c r="G930" s="189" t="s">
        <v>313</v>
      </c>
      <c r="H930" s="190">
        <v>1.5</v>
      </c>
      <c r="I930" s="191"/>
      <c r="J930" s="192">
        <f>ROUND(I930*H930,2)</f>
        <v>0</v>
      </c>
      <c r="K930" s="188" t="s">
        <v>1</v>
      </c>
      <c r="L930" s="39"/>
      <c r="M930" s="193" t="s">
        <v>1</v>
      </c>
      <c r="N930" s="194" t="s">
        <v>45</v>
      </c>
      <c r="O930" s="71"/>
      <c r="P930" s="195">
        <f>O930*H930</f>
        <v>0</v>
      </c>
      <c r="Q930" s="195">
        <v>0</v>
      </c>
      <c r="R930" s="195">
        <f>Q930*H930</f>
        <v>0</v>
      </c>
      <c r="S930" s="195">
        <v>0</v>
      </c>
      <c r="T930" s="196">
        <f>S930*H930</f>
        <v>0</v>
      </c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R930" s="197" t="s">
        <v>136</v>
      </c>
      <c r="AT930" s="197" t="s">
        <v>131</v>
      </c>
      <c r="AU930" s="197" t="s">
        <v>90</v>
      </c>
      <c r="AY930" s="17" t="s">
        <v>129</v>
      </c>
      <c r="BE930" s="198">
        <f>IF(N930="základní",J930,0)</f>
        <v>0</v>
      </c>
      <c r="BF930" s="198">
        <f>IF(N930="snížená",J930,0)</f>
        <v>0</v>
      </c>
      <c r="BG930" s="198">
        <f>IF(N930="zákl. přenesená",J930,0)</f>
        <v>0</v>
      </c>
      <c r="BH930" s="198">
        <f>IF(N930="sníž. přenesená",J930,0)</f>
        <v>0</v>
      </c>
      <c r="BI930" s="198">
        <f>IF(N930="nulová",J930,0)</f>
        <v>0</v>
      </c>
      <c r="BJ930" s="17" t="s">
        <v>88</v>
      </c>
      <c r="BK930" s="198">
        <f>ROUND(I930*H930,2)</f>
        <v>0</v>
      </c>
      <c r="BL930" s="17" t="s">
        <v>136</v>
      </c>
      <c r="BM930" s="197" t="s">
        <v>1334</v>
      </c>
    </row>
    <row r="931" spans="1:65" s="2" customFormat="1" ht="11.25">
      <c r="A931" s="34"/>
      <c r="B931" s="35"/>
      <c r="C931" s="36"/>
      <c r="D931" s="199" t="s">
        <v>138</v>
      </c>
      <c r="E931" s="36"/>
      <c r="F931" s="200" t="s">
        <v>1333</v>
      </c>
      <c r="G931" s="36"/>
      <c r="H931" s="36"/>
      <c r="I931" s="201"/>
      <c r="J931" s="36"/>
      <c r="K931" s="36"/>
      <c r="L931" s="39"/>
      <c r="M931" s="202"/>
      <c r="N931" s="203"/>
      <c r="O931" s="71"/>
      <c r="P931" s="71"/>
      <c r="Q931" s="71"/>
      <c r="R931" s="71"/>
      <c r="S931" s="71"/>
      <c r="T931" s="72"/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T931" s="17" t="s">
        <v>138</v>
      </c>
      <c r="AU931" s="17" t="s">
        <v>90</v>
      </c>
    </row>
    <row r="932" spans="1:65" s="14" customFormat="1" ht="11.25">
      <c r="B932" s="214"/>
      <c r="C932" s="215"/>
      <c r="D932" s="199" t="s">
        <v>140</v>
      </c>
      <c r="E932" s="216" t="s">
        <v>1</v>
      </c>
      <c r="F932" s="217" t="s">
        <v>1335</v>
      </c>
      <c r="G932" s="215"/>
      <c r="H932" s="218">
        <v>1.5</v>
      </c>
      <c r="I932" s="219"/>
      <c r="J932" s="215"/>
      <c r="K932" s="215"/>
      <c r="L932" s="220"/>
      <c r="M932" s="221"/>
      <c r="N932" s="222"/>
      <c r="O932" s="222"/>
      <c r="P932" s="222"/>
      <c r="Q932" s="222"/>
      <c r="R932" s="222"/>
      <c r="S932" s="222"/>
      <c r="T932" s="223"/>
      <c r="AT932" s="224" t="s">
        <v>140</v>
      </c>
      <c r="AU932" s="224" t="s">
        <v>90</v>
      </c>
      <c r="AV932" s="14" t="s">
        <v>90</v>
      </c>
      <c r="AW932" s="14" t="s">
        <v>36</v>
      </c>
      <c r="AX932" s="14" t="s">
        <v>80</v>
      </c>
      <c r="AY932" s="224" t="s">
        <v>129</v>
      </c>
    </row>
    <row r="933" spans="1:65" s="15" customFormat="1" ht="11.25">
      <c r="B933" s="225"/>
      <c r="C933" s="226"/>
      <c r="D933" s="199" t="s">
        <v>140</v>
      </c>
      <c r="E933" s="227" t="s">
        <v>1</v>
      </c>
      <c r="F933" s="228" t="s">
        <v>144</v>
      </c>
      <c r="G933" s="226"/>
      <c r="H933" s="229">
        <v>1.5</v>
      </c>
      <c r="I933" s="230"/>
      <c r="J933" s="226"/>
      <c r="K933" s="226"/>
      <c r="L933" s="231"/>
      <c r="M933" s="232"/>
      <c r="N933" s="233"/>
      <c r="O933" s="233"/>
      <c r="P933" s="233"/>
      <c r="Q933" s="233"/>
      <c r="R933" s="233"/>
      <c r="S933" s="233"/>
      <c r="T933" s="234"/>
      <c r="AT933" s="235" t="s">
        <v>140</v>
      </c>
      <c r="AU933" s="235" t="s">
        <v>90</v>
      </c>
      <c r="AV933" s="15" t="s">
        <v>136</v>
      </c>
      <c r="AW933" s="15" t="s">
        <v>36</v>
      </c>
      <c r="AX933" s="15" t="s">
        <v>88</v>
      </c>
      <c r="AY933" s="235" t="s">
        <v>129</v>
      </c>
    </row>
    <row r="934" spans="1:65" s="12" customFormat="1" ht="22.9" customHeight="1">
      <c r="B934" s="170"/>
      <c r="C934" s="171"/>
      <c r="D934" s="172" t="s">
        <v>79</v>
      </c>
      <c r="E934" s="184" t="s">
        <v>1336</v>
      </c>
      <c r="F934" s="184" t="s">
        <v>923</v>
      </c>
      <c r="G934" s="171"/>
      <c r="H934" s="171"/>
      <c r="I934" s="174"/>
      <c r="J934" s="185">
        <f>BK934</f>
        <v>0</v>
      </c>
      <c r="K934" s="171"/>
      <c r="L934" s="176"/>
      <c r="M934" s="177"/>
      <c r="N934" s="178"/>
      <c r="O934" s="178"/>
      <c r="P934" s="179">
        <f>SUM(P935:P936)</f>
        <v>0</v>
      </c>
      <c r="Q934" s="178"/>
      <c r="R934" s="179">
        <f>SUM(R935:R936)</f>
        <v>0</v>
      </c>
      <c r="S934" s="178"/>
      <c r="T934" s="180">
        <f>SUM(T935:T936)</f>
        <v>0</v>
      </c>
      <c r="AR934" s="181" t="s">
        <v>88</v>
      </c>
      <c r="AT934" s="182" t="s">
        <v>79</v>
      </c>
      <c r="AU934" s="182" t="s">
        <v>88</v>
      </c>
      <c r="AY934" s="181" t="s">
        <v>129</v>
      </c>
      <c r="BK934" s="183">
        <f>SUM(BK935:BK936)</f>
        <v>0</v>
      </c>
    </row>
    <row r="935" spans="1:65" s="2" customFormat="1" ht="24">
      <c r="A935" s="34"/>
      <c r="B935" s="35"/>
      <c r="C935" s="186" t="s">
        <v>661</v>
      </c>
      <c r="D935" s="186" t="s">
        <v>131</v>
      </c>
      <c r="E935" s="187" t="s">
        <v>925</v>
      </c>
      <c r="F935" s="188" t="s">
        <v>926</v>
      </c>
      <c r="G935" s="189" t="s">
        <v>313</v>
      </c>
      <c r="H935" s="190">
        <v>2057.002</v>
      </c>
      <c r="I935" s="191"/>
      <c r="J935" s="192">
        <f>ROUND(I935*H935,2)</f>
        <v>0</v>
      </c>
      <c r="K935" s="188" t="s">
        <v>135</v>
      </c>
      <c r="L935" s="39"/>
      <c r="M935" s="193" t="s">
        <v>1</v>
      </c>
      <c r="N935" s="194" t="s">
        <v>45</v>
      </c>
      <c r="O935" s="71"/>
      <c r="P935" s="195">
        <f>O935*H935</f>
        <v>0</v>
      </c>
      <c r="Q935" s="195">
        <v>0</v>
      </c>
      <c r="R935" s="195">
        <f>Q935*H935</f>
        <v>0</v>
      </c>
      <c r="S935" s="195">
        <v>0</v>
      </c>
      <c r="T935" s="196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97" t="s">
        <v>136</v>
      </c>
      <c r="AT935" s="197" t="s">
        <v>131</v>
      </c>
      <c r="AU935" s="197" t="s">
        <v>90</v>
      </c>
      <c r="AY935" s="17" t="s">
        <v>129</v>
      </c>
      <c r="BE935" s="198">
        <f>IF(N935="základní",J935,0)</f>
        <v>0</v>
      </c>
      <c r="BF935" s="198">
        <f>IF(N935="snížená",J935,0)</f>
        <v>0</v>
      </c>
      <c r="BG935" s="198">
        <f>IF(N935="zákl. přenesená",J935,0)</f>
        <v>0</v>
      </c>
      <c r="BH935" s="198">
        <f>IF(N935="sníž. přenesená",J935,0)</f>
        <v>0</v>
      </c>
      <c r="BI935" s="198">
        <f>IF(N935="nulová",J935,0)</f>
        <v>0</v>
      </c>
      <c r="BJ935" s="17" t="s">
        <v>88</v>
      </c>
      <c r="BK935" s="198">
        <f>ROUND(I935*H935,2)</f>
        <v>0</v>
      </c>
      <c r="BL935" s="17" t="s">
        <v>136</v>
      </c>
      <c r="BM935" s="197" t="s">
        <v>1337</v>
      </c>
    </row>
    <row r="936" spans="1:65" s="2" customFormat="1" ht="29.25">
      <c r="A936" s="34"/>
      <c r="B936" s="35"/>
      <c r="C936" s="36"/>
      <c r="D936" s="199" t="s">
        <v>138</v>
      </c>
      <c r="E936" s="36"/>
      <c r="F936" s="200" t="s">
        <v>1338</v>
      </c>
      <c r="G936" s="36"/>
      <c r="H936" s="36"/>
      <c r="I936" s="201"/>
      <c r="J936" s="36"/>
      <c r="K936" s="36"/>
      <c r="L936" s="39"/>
      <c r="M936" s="249"/>
      <c r="N936" s="250"/>
      <c r="O936" s="251"/>
      <c r="P936" s="251"/>
      <c r="Q936" s="251"/>
      <c r="R936" s="251"/>
      <c r="S936" s="251"/>
      <c r="T936" s="252"/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T936" s="17" t="s">
        <v>138</v>
      </c>
      <c r="AU936" s="17" t="s">
        <v>90</v>
      </c>
    </row>
    <row r="937" spans="1:65" s="2" customFormat="1" ht="6.95" customHeight="1">
      <c r="A937" s="34"/>
      <c r="B937" s="54"/>
      <c r="C937" s="55"/>
      <c r="D937" s="55"/>
      <c r="E937" s="55"/>
      <c r="F937" s="55"/>
      <c r="G937" s="55"/>
      <c r="H937" s="55"/>
      <c r="I937" s="55"/>
      <c r="J937" s="55"/>
      <c r="K937" s="55"/>
      <c r="L937" s="39"/>
      <c r="M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</row>
  </sheetData>
  <sheetProtection algorithmName="SHA-512" hashValue="UoW+9v4jAq0dgptykZ43I2mBZDaJcxBLSOKyXv0wiihqPLeJVb4/fNkgF1Wml/85N2/XEusSVWfh08aNBjGA0Q==" saltValue="O8JDacI9Vf9MrqEBxs0RU4vz0UX6I/2CWjIQjRzS3EOjqFSj2f+eySDd8yPiBa31TbeV9cjDg+5jMzLNjo75lw==" spinCount="100000" sheet="1" objects="1" scenarios="1" formatColumns="0" formatRows="0" autoFilter="0"/>
  <autoFilter ref="C125:K936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>
      <c r="B4" s="20"/>
      <c r="D4" s="110" t="s">
        <v>98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Přelouč, ul. Bratrouchovská - vodovod a kanalizace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1339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8. 6. 2021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40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42</v>
      </c>
      <c r="G32" s="34"/>
      <c r="H32" s="34"/>
      <c r="I32" s="121" t="s">
        <v>41</v>
      </c>
      <c r="J32" s="121" t="s">
        <v>43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44</v>
      </c>
      <c r="E33" s="112" t="s">
        <v>45</v>
      </c>
      <c r="F33" s="123">
        <f>ROUND((SUM(BE122:BE170)),  2)</f>
        <v>0</v>
      </c>
      <c r="G33" s="34"/>
      <c r="H33" s="34"/>
      <c r="I33" s="124">
        <v>0.21</v>
      </c>
      <c r="J33" s="123">
        <f>ROUND(((SUM(BE122:BE170))*I33),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46</v>
      </c>
      <c r="F34" s="123">
        <f>ROUND((SUM(BF122:BF170)),  2)</f>
        <v>0</v>
      </c>
      <c r="G34" s="34"/>
      <c r="H34" s="34"/>
      <c r="I34" s="124">
        <v>0.15</v>
      </c>
      <c r="J34" s="123">
        <f>ROUND(((SUM(BF122:BF170))*I34),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47</v>
      </c>
      <c r="F35" s="123">
        <f>ROUND((SUM(BG122:BG170)),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48</v>
      </c>
      <c r="F36" s="123">
        <f>ROUND((SUM(BH122:BH170)),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ROUND((SUM(BI122:BI170)),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50</v>
      </c>
      <c r="E39" s="127"/>
      <c r="F39" s="127"/>
      <c r="G39" s="128" t="s">
        <v>51</v>
      </c>
      <c r="H39" s="129" t="s">
        <v>52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53</v>
      </c>
      <c r="E50" s="133"/>
      <c r="F50" s="133"/>
      <c r="G50" s="132" t="s">
        <v>54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55</v>
      </c>
      <c r="E61" s="135"/>
      <c r="F61" s="136" t="s">
        <v>56</v>
      </c>
      <c r="G61" s="134" t="s">
        <v>55</v>
      </c>
      <c r="H61" s="135"/>
      <c r="I61" s="135"/>
      <c r="J61" s="137" t="s">
        <v>56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57</v>
      </c>
      <c r="E65" s="138"/>
      <c r="F65" s="138"/>
      <c r="G65" s="132" t="s">
        <v>58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55</v>
      </c>
      <c r="E76" s="135"/>
      <c r="F76" s="136" t="s">
        <v>56</v>
      </c>
      <c r="G76" s="134" t="s">
        <v>55</v>
      </c>
      <c r="H76" s="135"/>
      <c r="I76" s="135"/>
      <c r="J76" s="137" t="s">
        <v>56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Přelouč, ul. Bratrouchovská - vodovod a kanalizace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5" t="str">
        <f>E9</f>
        <v>820-10 - VON 01 - Vedlejší a ostatní náklady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Přelouč</v>
      </c>
      <c r="G89" s="36"/>
      <c r="H89" s="36"/>
      <c r="I89" s="29" t="s">
        <v>22</v>
      </c>
      <c r="J89" s="66" t="str">
        <f>IF(J12="","",J12)</f>
        <v>8. 6. 2021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VK PROJEKT, spol. s 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Ladislav Konvalina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102</v>
      </c>
      <c r="D94" s="144"/>
      <c r="E94" s="144"/>
      <c r="F94" s="144"/>
      <c r="G94" s="144"/>
      <c r="H94" s="144"/>
      <c r="I94" s="144"/>
      <c r="J94" s="145" t="s">
        <v>103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104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7"/>
      <c r="C97" s="148"/>
      <c r="D97" s="149" t="s">
        <v>1340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1341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1342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1343</v>
      </c>
      <c r="E100" s="156"/>
      <c r="F100" s="156"/>
      <c r="G100" s="156"/>
      <c r="H100" s="156"/>
      <c r="I100" s="156"/>
      <c r="J100" s="157">
        <f>J150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1344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1345</v>
      </c>
      <c r="E102" s="156"/>
      <c r="F102" s="156"/>
      <c r="G102" s="156"/>
      <c r="H102" s="156"/>
      <c r="I102" s="156"/>
      <c r="J102" s="157">
        <f>J166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4" t="str">
        <f>E7</f>
        <v>Přelouč, ul. Bratrouchovská - vodovod a kanalizace</v>
      </c>
      <c r="F112" s="305"/>
      <c r="G112" s="305"/>
      <c r="H112" s="305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99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5" t="str">
        <f>E9</f>
        <v>820-10 - VON 01 - Vedlejší a ostatní náklady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Přelouč</v>
      </c>
      <c r="G116" s="36"/>
      <c r="H116" s="36"/>
      <c r="I116" s="29" t="s">
        <v>22</v>
      </c>
      <c r="J116" s="66" t="str">
        <f>IF(J12="","",J12)</f>
        <v>8. 6. 2021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Vodovody a kanalizace Pardubice, a.s.</v>
      </c>
      <c r="G118" s="36"/>
      <c r="H118" s="36"/>
      <c r="I118" s="29" t="s">
        <v>32</v>
      </c>
      <c r="J118" s="32" t="str">
        <f>E21</f>
        <v>VK PROJEKT, spol. s 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37</v>
      </c>
      <c r="J119" s="32" t="str">
        <f>E24</f>
        <v>Ladislav Konvalina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115</v>
      </c>
      <c r="D121" s="162" t="s">
        <v>65</v>
      </c>
      <c r="E121" s="162" t="s">
        <v>61</v>
      </c>
      <c r="F121" s="162" t="s">
        <v>62</v>
      </c>
      <c r="G121" s="162" t="s">
        <v>116</v>
      </c>
      <c r="H121" s="162" t="s">
        <v>117</v>
      </c>
      <c r="I121" s="162" t="s">
        <v>118</v>
      </c>
      <c r="J121" s="162" t="s">
        <v>103</v>
      </c>
      <c r="K121" s="163" t="s">
        <v>119</v>
      </c>
      <c r="L121" s="164"/>
      <c r="M121" s="75" t="s">
        <v>1</v>
      </c>
      <c r="N121" s="76" t="s">
        <v>44</v>
      </c>
      <c r="O121" s="76" t="s">
        <v>120</v>
      </c>
      <c r="P121" s="76" t="s">
        <v>121</v>
      </c>
      <c r="Q121" s="76" t="s">
        <v>122</v>
      </c>
      <c r="R121" s="76" t="s">
        <v>123</v>
      </c>
      <c r="S121" s="76" t="s">
        <v>124</v>
      </c>
      <c r="T121" s="77" t="s">
        <v>125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126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0</v>
      </c>
      <c r="S122" s="79"/>
      <c r="T122" s="168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79</v>
      </c>
      <c r="AU122" s="17" t="s">
        <v>105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79</v>
      </c>
      <c r="E123" s="173" t="s">
        <v>1346</v>
      </c>
      <c r="F123" s="173" t="s">
        <v>1347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P124+P129+P150+P161+P166</f>
        <v>0</v>
      </c>
      <c r="Q123" s="178"/>
      <c r="R123" s="179">
        <f>R124+R129+R150+R161+R166</f>
        <v>0</v>
      </c>
      <c r="S123" s="178"/>
      <c r="T123" s="180">
        <f>T124+T129+T150+T161+T166</f>
        <v>0</v>
      </c>
      <c r="AR123" s="181" t="s">
        <v>88</v>
      </c>
      <c r="AT123" s="182" t="s">
        <v>79</v>
      </c>
      <c r="AU123" s="182" t="s">
        <v>80</v>
      </c>
      <c r="AY123" s="181" t="s">
        <v>129</v>
      </c>
      <c r="BK123" s="183">
        <f>BK124+BK129+BK150+BK161+BK166</f>
        <v>0</v>
      </c>
    </row>
    <row r="124" spans="1:65" s="12" customFormat="1" ht="22.9" customHeight="1">
      <c r="B124" s="170"/>
      <c r="C124" s="171"/>
      <c r="D124" s="172" t="s">
        <v>79</v>
      </c>
      <c r="E124" s="184" t="s">
        <v>80</v>
      </c>
      <c r="F124" s="184" t="s">
        <v>1347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SUM(P125:P128)</f>
        <v>0</v>
      </c>
      <c r="Q124" s="178"/>
      <c r="R124" s="179">
        <f>SUM(R125:R128)</f>
        <v>0</v>
      </c>
      <c r="S124" s="178"/>
      <c r="T124" s="180">
        <f>SUM(T125:T128)</f>
        <v>0</v>
      </c>
      <c r="AR124" s="181" t="s">
        <v>88</v>
      </c>
      <c r="AT124" s="182" t="s">
        <v>79</v>
      </c>
      <c r="AU124" s="182" t="s">
        <v>88</v>
      </c>
      <c r="AY124" s="181" t="s">
        <v>129</v>
      </c>
      <c r="BK124" s="183">
        <f>SUM(BK125:BK128)</f>
        <v>0</v>
      </c>
    </row>
    <row r="125" spans="1:65" s="2" customFormat="1" ht="16.5" customHeight="1">
      <c r="A125" s="34"/>
      <c r="B125" s="35"/>
      <c r="C125" s="186" t="s">
        <v>88</v>
      </c>
      <c r="D125" s="186" t="s">
        <v>131</v>
      </c>
      <c r="E125" s="187" t="s">
        <v>1348</v>
      </c>
      <c r="F125" s="188" t="s">
        <v>1349</v>
      </c>
      <c r="G125" s="189" t="s">
        <v>892</v>
      </c>
      <c r="H125" s="190">
        <v>1</v>
      </c>
      <c r="I125" s="191"/>
      <c r="J125" s="192">
        <f>ROUND(I125*H125,2)</f>
        <v>0</v>
      </c>
      <c r="K125" s="188" t="s">
        <v>1</v>
      </c>
      <c r="L125" s="39"/>
      <c r="M125" s="193" t="s">
        <v>1</v>
      </c>
      <c r="N125" s="194" t="s">
        <v>45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1350</v>
      </c>
      <c r="AT125" s="197" t="s">
        <v>131</v>
      </c>
      <c r="AU125" s="197" t="s">
        <v>90</v>
      </c>
      <c r="AY125" s="17" t="s">
        <v>129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88</v>
      </c>
      <c r="BK125" s="198">
        <f>ROUND(I125*H125,2)</f>
        <v>0</v>
      </c>
      <c r="BL125" s="17" t="s">
        <v>1350</v>
      </c>
      <c r="BM125" s="197" t="s">
        <v>1351</v>
      </c>
    </row>
    <row r="126" spans="1:65" s="2" customFormat="1" ht="11.25">
      <c r="A126" s="34"/>
      <c r="B126" s="35"/>
      <c r="C126" s="36"/>
      <c r="D126" s="199" t="s">
        <v>138</v>
      </c>
      <c r="E126" s="36"/>
      <c r="F126" s="200" t="s">
        <v>1349</v>
      </c>
      <c r="G126" s="36"/>
      <c r="H126" s="36"/>
      <c r="I126" s="201"/>
      <c r="J126" s="36"/>
      <c r="K126" s="36"/>
      <c r="L126" s="39"/>
      <c r="M126" s="202"/>
      <c r="N126" s="203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138</v>
      </c>
      <c r="AU126" s="17" t="s">
        <v>90</v>
      </c>
    </row>
    <row r="127" spans="1:65" s="13" customFormat="1" ht="11.25">
      <c r="B127" s="204"/>
      <c r="C127" s="205"/>
      <c r="D127" s="199" t="s">
        <v>140</v>
      </c>
      <c r="E127" s="206" t="s">
        <v>1</v>
      </c>
      <c r="F127" s="207" t="s">
        <v>1352</v>
      </c>
      <c r="G127" s="205"/>
      <c r="H127" s="206" t="s">
        <v>1</v>
      </c>
      <c r="I127" s="208"/>
      <c r="J127" s="205"/>
      <c r="K127" s="205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140</v>
      </c>
      <c r="AU127" s="213" t="s">
        <v>90</v>
      </c>
      <c r="AV127" s="13" t="s">
        <v>88</v>
      </c>
      <c r="AW127" s="13" t="s">
        <v>36</v>
      </c>
      <c r="AX127" s="13" t="s">
        <v>80</v>
      </c>
      <c r="AY127" s="213" t="s">
        <v>129</v>
      </c>
    </row>
    <row r="128" spans="1:65" s="14" customFormat="1" ht="11.25">
      <c r="B128" s="214"/>
      <c r="C128" s="215"/>
      <c r="D128" s="199" t="s">
        <v>140</v>
      </c>
      <c r="E128" s="216" t="s">
        <v>1</v>
      </c>
      <c r="F128" s="217" t="s">
        <v>88</v>
      </c>
      <c r="G128" s="215"/>
      <c r="H128" s="218">
        <v>1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140</v>
      </c>
      <c r="AU128" s="224" t="s">
        <v>90</v>
      </c>
      <c r="AV128" s="14" t="s">
        <v>90</v>
      </c>
      <c r="AW128" s="14" t="s">
        <v>36</v>
      </c>
      <c r="AX128" s="14" t="s">
        <v>88</v>
      </c>
      <c r="AY128" s="224" t="s">
        <v>129</v>
      </c>
    </row>
    <row r="129" spans="1:65" s="12" customFormat="1" ht="22.9" customHeight="1">
      <c r="B129" s="170"/>
      <c r="C129" s="171"/>
      <c r="D129" s="172" t="s">
        <v>79</v>
      </c>
      <c r="E129" s="184" t="s">
        <v>1353</v>
      </c>
      <c r="F129" s="184" t="s">
        <v>1354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SUM(P130:P149)</f>
        <v>0</v>
      </c>
      <c r="Q129" s="178"/>
      <c r="R129" s="179">
        <f>SUM(R130:R149)</f>
        <v>0</v>
      </c>
      <c r="S129" s="178"/>
      <c r="T129" s="180">
        <f>SUM(T130:T149)</f>
        <v>0</v>
      </c>
      <c r="AR129" s="181" t="s">
        <v>170</v>
      </c>
      <c r="AT129" s="182" t="s">
        <v>79</v>
      </c>
      <c r="AU129" s="182" t="s">
        <v>88</v>
      </c>
      <c r="AY129" s="181" t="s">
        <v>129</v>
      </c>
      <c r="BK129" s="183">
        <f>SUM(BK130:BK149)</f>
        <v>0</v>
      </c>
    </row>
    <row r="130" spans="1:65" s="2" customFormat="1" ht="24">
      <c r="A130" s="34"/>
      <c r="B130" s="35"/>
      <c r="C130" s="186" t="s">
        <v>90</v>
      </c>
      <c r="D130" s="186" t="s">
        <v>131</v>
      </c>
      <c r="E130" s="187" t="s">
        <v>1355</v>
      </c>
      <c r="F130" s="188" t="s">
        <v>1356</v>
      </c>
      <c r="G130" s="189" t="s">
        <v>1357</v>
      </c>
      <c r="H130" s="190">
        <v>1</v>
      </c>
      <c r="I130" s="191"/>
      <c r="J130" s="192">
        <f>ROUND(I130*H130,2)</f>
        <v>0</v>
      </c>
      <c r="K130" s="188" t="s">
        <v>1</v>
      </c>
      <c r="L130" s="39"/>
      <c r="M130" s="193" t="s">
        <v>1</v>
      </c>
      <c r="N130" s="194" t="s">
        <v>45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136</v>
      </c>
      <c r="AT130" s="197" t="s">
        <v>131</v>
      </c>
      <c r="AU130" s="197" t="s">
        <v>90</v>
      </c>
      <c r="AY130" s="17" t="s">
        <v>129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88</v>
      </c>
      <c r="BK130" s="198">
        <f>ROUND(I130*H130,2)</f>
        <v>0</v>
      </c>
      <c r="BL130" s="17" t="s">
        <v>136</v>
      </c>
      <c r="BM130" s="197" t="s">
        <v>1358</v>
      </c>
    </row>
    <row r="131" spans="1:65" s="2" customFormat="1" ht="11.25">
      <c r="A131" s="34"/>
      <c r="B131" s="35"/>
      <c r="C131" s="36"/>
      <c r="D131" s="199" t="s">
        <v>138</v>
      </c>
      <c r="E131" s="36"/>
      <c r="F131" s="200" t="s">
        <v>1356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138</v>
      </c>
      <c r="AU131" s="17" t="s">
        <v>90</v>
      </c>
    </row>
    <row r="132" spans="1:65" s="14" customFormat="1" ht="11.25">
      <c r="B132" s="214"/>
      <c r="C132" s="215"/>
      <c r="D132" s="199" t="s">
        <v>140</v>
      </c>
      <c r="E132" s="216" t="s">
        <v>1</v>
      </c>
      <c r="F132" s="217" t="s">
        <v>88</v>
      </c>
      <c r="G132" s="215"/>
      <c r="H132" s="218">
        <v>1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140</v>
      </c>
      <c r="AU132" s="224" t="s">
        <v>90</v>
      </c>
      <c r="AV132" s="14" t="s">
        <v>90</v>
      </c>
      <c r="AW132" s="14" t="s">
        <v>36</v>
      </c>
      <c r="AX132" s="14" t="s">
        <v>80</v>
      </c>
      <c r="AY132" s="224" t="s">
        <v>129</v>
      </c>
    </row>
    <row r="133" spans="1:65" s="15" customFormat="1" ht="11.25">
      <c r="B133" s="225"/>
      <c r="C133" s="226"/>
      <c r="D133" s="199" t="s">
        <v>140</v>
      </c>
      <c r="E133" s="227" t="s">
        <v>1</v>
      </c>
      <c r="F133" s="228" t="s">
        <v>144</v>
      </c>
      <c r="G133" s="226"/>
      <c r="H133" s="229">
        <v>1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140</v>
      </c>
      <c r="AU133" s="235" t="s">
        <v>90</v>
      </c>
      <c r="AV133" s="15" t="s">
        <v>136</v>
      </c>
      <c r="AW133" s="15" t="s">
        <v>36</v>
      </c>
      <c r="AX133" s="15" t="s">
        <v>88</v>
      </c>
      <c r="AY133" s="235" t="s">
        <v>129</v>
      </c>
    </row>
    <row r="134" spans="1:65" s="2" customFormat="1" ht="16.5" customHeight="1">
      <c r="A134" s="34"/>
      <c r="B134" s="35"/>
      <c r="C134" s="186" t="s">
        <v>150</v>
      </c>
      <c r="D134" s="186" t="s">
        <v>131</v>
      </c>
      <c r="E134" s="187" t="s">
        <v>1359</v>
      </c>
      <c r="F134" s="188" t="s">
        <v>1360</v>
      </c>
      <c r="G134" s="189" t="s">
        <v>892</v>
      </c>
      <c r="H134" s="190">
        <v>1</v>
      </c>
      <c r="I134" s="191"/>
      <c r="J134" s="192">
        <f>ROUND(I134*H134,2)</f>
        <v>0</v>
      </c>
      <c r="K134" s="188" t="s">
        <v>135</v>
      </c>
      <c r="L134" s="39"/>
      <c r="M134" s="193" t="s">
        <v>1</v>
      </c>
      <c r="N134" s="194" t="s">
        <v>45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1361</v>
      </c>
      <c r="AT134" s="197" t="s">
        <v>131</v>
      </c>
      <c r="AU134" s="197" t="s">
        <v>90</v>
      </c>
      <c r="AY134" s="17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88</v>
      </c>
      <c r="BK134" s="198">
        <f>ROUND(I134*H134,2)</f>
        <v>0</v>
      </c>
      <c r="BL134" s="17" t="s">
        <v>1361</v>
      </c>
      <c r="BM134" s="197" t="s">
        <v>1362</v>
      </c>
    </row>
    <row r="135" spans="1:65" s="2" customFormat="1" ht="19.5">
      <c r="A135" s="34"/>
      <c r="B135" s="35"/>
      <c r="C135" s="36"/>
      <c r="D135" s="199" t="s">
        <v>138</v>
      </c>
      <c r="E135" s="36"/>
      <c r="F135" s="200" t="s">
        <v>1363</v>
      </c>
      <c r="G135" s="36"/>
      <c r="H135" s="36"/>
      <c r="I135" s="201"/>
      <c r="J135" s="36"/>
      <c r="K135" s="36"/>
      <c r="L135" s="39"/>
      <c r="M135" s="202"/>
      <c r="N135" s="203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138</v>
      </c>
      <c r="AU135" s="17" t="s">
        <v>90</v>
      </c>
    </row>
    <row r="136" spans="1:65" s="13" customFormat="1" ht="33.75">
      <c r="B136" s="204"/>
      <c r="C136" s="205"/>
      <c r="D136" s="199" t="s">
        <v>140</v>
      </c>
      <c r="E136" s="206" t="s">
        <v>1</v>
      </c>
      <c r="F136" s="207" t="s">
        <v>1364</v>
      </c>
      <c r="G136" s="205"/>
      <c r="H136" s="206" t="s">
        <v>1</v>
      </c>
      <c r="I136" s="208"/>
      <c r="J136" s="205"/>
      <c r="K136" s="205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140</v>
      </c>
      <c r="AU136" s="213" t="s">
        <v>90</v>
      </c>
      <c r="AV136" s="13" t="s">
        <v>88</v>
      </c>
      <c r="AW136" s="13" t="s">
        <v>36</v>
      </c>
      <c r="AX136" s="13" t="s">
        <v>80</v>
      </c>
      <c r="AY136" s="213" t="s">
        <v>129</v>
      </c>
    </row>
    <row r="137" spans="1:65" s="13" customFormat="1" ht="11.25">
      <c r="B137" s="204"/>
      <c r="C137" s="205"/>
      <c r="D137" s="199" t="s">
        <v>140</v>
      </c>
      <c r="E137" s="206" t="s">
        <v>1</v>
      </c>
      <c r="F137" s="207" t="s">
        <v>1365</v>
      </c>
      <c r="G137" s="205"/>
      <c r="H137" s="206" t="s">
        <v>1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140</v>
      </c>
      <c r="AU137" s="213" t="s">
        <v>90</v>
      </c>
      <c r="AV137" s="13" t="s">
        <v>88</v>
      </c>
      <c r="AW137" s="13" t="s">
        <v>36</v>
      </c>
      <c r="AX137" s="13" t="s">
        <v>80</v>
      </c>
      <c r="AY137" s="213" t="s">
        <v>129</v>
      </c>
    </row>
    <row r="138" spans="1:65" s="14" customFormat="1" ht="11.25">
      <c r="B138" s="214"/>
      <c r="C138" s="215"/>
      <c r="D138" s="199" t="s">
        <v>140</v>
      </c>
      <c r="E138" s="216" t="s">
        <v>1</v>
      </c>
      <c r="F138" s="217" t="s">
        <v>88</v>
      </c>
      <c r="G138" s="215"/>
      <c r="H138" s="218">
        <v>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140</v>
      </c>
      <c r="AU138" s="224" t="s">
        <v>90</v>
      </c>
      <c r="AV138" s="14" t="s">
        <v>90</v>
      </c>
      <c r="AW138" s="14" t="s">
        <v>36</v>
      </c>
      <c r="AX138" s="14" t="s">
        <v>80</v>
      </c>
      <c r="AY138" s="224" t="s">
        <v>129</v>
      </c>
    </row>
    <row r="139" spans="1:65" s="2" customFormat="1" ht="16.5" customHeight="1">
      <c r="A139" s="34"/>
      <c r="B139" s="35"/>
      <c r="C139" s="186" t="s">
        <v>136</v>
      </c>
      <c r="D139" s="186" t="s">
        <v>131</v>
      </c>
      <c r="E139" s="187" t="s">
        <v>1366</v>
      </c>
      <c r="F139" s="188" t="s">
        <v>1367</v>
      </c>
      <c r="G139" s="189" t="s">
        <v>892</v>
      </c>
      <c r="H139" s="190">
        <v>1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45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1361</v>
      </c>
      <c r="AT139" s="197" t="s">
        <v>131</v>
      </c>
      <c r="AU139" s="197" t="s">
        <v>90</v>
      </c>
      <c r="AY139" s="17" t="s">
        <v>129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1361</v>
      </c>
      <c r="BM139" s="197" t="s">
        <v>1368</v>
      </c>
    </row>
    <row r="140" spans="1:65" s="2" customFormat="1" ht="11.25">
      <c r="A140" s="34"/>
      <c r="B140" s="35"/>
      <c r="C140" s="36"/>
      <c r="D140" s="199" t="s">
        <v>138</v>
      </c>
      <c r="E140" s="36"/>
      <c r="F140" s="200" t="s">
        <v>1367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138</v>
      </c>
      <c r="AU140" s="17" t="s">
        <v>90</v>
      </c>
    </row>
    <row r="141" spans="1:65" s="14" customFormat="1" ht="11.25">
      <c r="B141" s="214"/>
      <c r="C141" s="215"/>
      <c r="D141" s="199" t="s">
        <v>140</v>
      </c>
      <c r="E141" s="216" t="s">
        <v>1</v>
      </c>
      <c r="F141" s="217" t="s">
        <v>88</v>
      </c>
      <c r="G141" s="215"/>
      <c r="H141" s="218">
        <v>1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140</v>
      </c>
      <c r="AU141" s="224" t="s">
        <v>90</v>
      </c>
      <c r="AV141" s="14" t="s">
        <v>90</v>
      </c>
      <c r="AW141" s="14" t="s">
        <v>36</v>
      </c>
      <c r="AX141" s="14" t="s">
        <v>80</v>
      </c>
      <c r="AY141" s="224" t="s">
        <v>129</v>
      </c>
    </row>
    <row r="142" spans="1:65" s="2" customFormat="1" ht="24">
      <c r="A142" s="34"/>
      <c r="B142" s="35"/>
      <c r="C142" s="186" t="s">
        <v>170</v>
      </c>
      <c r="D142" s="186" t="s">
        <v>131</v>
      </c>
      <c r="E142" s="187" t="s">
        <v>1369</v>
      </c>
      <c r="F142" s="188" t="s">
        <v>1370</v>
      </c>
      <c r="G142" s="189" t="s">
        <v>892</v>
      </c>
      <c r="H142" s="190">
        <v>1</v>
      </c>
      <c r="I142" s="191"/>
      <c r="J142" s="192">
        <f>ROUND(I142*H142,2)</f>
        <v>0</v>
      </c>
      <c r="K142" s="188" t="s">
        <v>1</v>
      </c>
      <c r="L142" s="39"/>
      <c r="M142" s="193" t="s">
        <v>1</v>
      </c>
      <c r="N142" s="194" t="s">
        <v>45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1361</v>
      </c>
      <c r="AT142" s="197" t="s">
        <v>131</v>
      </c>
      <c r="AU142" s="197" t="s">
        <v>90</v>
      </c>
      <c r="AY142" s="17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88</v>
      </c>
      <c r="BK142" s="198">
        <f>ROUND(I142*H142,2)</f>
        <v>0</v>
      </c>
      <c r="BL142" s="17" t="s">
        <v>1361</v>
      </c>
      <c r="BM142" s="197" t="s">
        <v>1371</v>
      </c>
    </row>
    <row r="143" spans="1:65" s="2" customFormat="1" ht="11.25">
      <c r="A143" s="34"/>
      <c r="B143" s="35"/>
      <c r="C143" s="36"/>
      <c r="D143" s="199" t="s">
        <v>138</v>
      </c>
      <c r="E143" s="36"/>
      <c r="F143" s="200" t="s">
        <v>1370</v>
      </c>
      <c r="G143" s="36"/>
      <c r="H143" s="36"/>
      <c r="I143" s="201"/>
      <c r="J143" s="36"/>
      <c r="K143" s="36"/>
      <c r="L143" s="39"/>
      <c r="M143" s="202"/>
      <c r="N143" s="203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138</v>
      </c>
      <c r="AU143" s="17" t="s">
        <v>90</v>
      </c>
    </row>
    <row r="144" spans="1:65" s="14" customFormat="1" ht="11.25">
      <c r="B144" s="214"/>
      <c r="C144" s="215"/>
      <c r="D144" s="199" t="s">
        <v>140</v>
      </c>
      <c r="E144" s="216" t="s">
        <v>1</v>
      </c>
      <c r="F144" s="217" t="s">
        <v>88</v>
      </c>
      <c r="G144" s="215"/>
      <c r="H144" s="218">
        <v>1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140</v>
      </c>
      <c r="AU144" s="224" t="s">
        <v>90</v>
      </c>
      <c r="AV144" s="14" t="s">
        <v>90</v>
      </c>
      <c r="AW144" s="14" t="s">
        <v>36</v>
      </c>
      <c r="AX144" s="14" t="s">
        <v>80</v>
      </c>
      <c r="AY144" s="224" t="s">
        <v>129</v>
      </c>
    </row>
    <row r="145" spans="1:65" s="2" customFormat="1" ht="16.5" customHeight="1">
      <c r="A145" s="34"/>
      <c r="B145" s="35"/>
      <c r="C145" s="186" t="s">
        <v>176</v>
      </c>
      <c r="D145" s="186" t="s">
        <v>131</v>
      </c>
      <c r="E145" s="187" t="s">
        <v>1372</v>
      </c>
      <c r="F145" s="188" t="s">
        <v>1373</v>
      </c>
      <c r="G145" s="189" t="s">
        <v>892</v>
      </c>
      <c r="H145" s="190">
        <v>1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45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1361</v>
      </c>
      <c r="AT145" s="197" t="s">
        <v>131</v>
      </c>
      <c r="AU145" s="197" t="s">
        <v>90</v>
      </c>
      <c r="AY145" s="17" t="s">
        <v>129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1361</v>
      </c>
      <c r="BM145" s="197" t="s">
        <v>1374</v>
      </c>
    </row>
    <row r="146" spans="1:65" s="2" customFormat="1" ht="11.25">
      <c r="A146" s="34"/>
      <c r="B146" s="35"/>
      <c r="C146" s="36"/>
      <c r="D146" s="199" t="s">
        <v>138</v>
      </c>
      <c r="E146" s="36"/>
      <c r="F146" s="200" t="s">
        <v>1373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138</v>
      </c>
      <c r="AU146" s="17" t="s">
        <v>90</v>
      </c>
    </row>
    <row r="147" spans="1:65" s="13" customFormat="1" ht="22.5">
      <c r="B147" s="204"/>
      <c r="C147" s="205"/>
      <c r="D147" s="199" t="s">
        <v>140</v>
      </c>
      <c r="E147" s="206" t="s">
        <v>1</v>
      </c>
      <c r="F147" s="207" t="s">
        <v>1375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140</v>
      </c>
      <c r="AU147" s="213" t="s">
        <v>90</v>
      </c>
      <c r="AV147" s="13" t="s">
        <v>88</v>
      </c>
      <c r="AW147" s="13" t="s">
        <v>36</v>
      </c>
      <c r="AX147" s="13" t="s">
        <v>80</v>
      </c>
      <c r="AY147" s="213" t="s">
        <v>129</v>
      </c>
    </row>
    <row r="148" spans="1:65" s="13" customFormat="1" ht="22.5">
      <c r="B148" s="204"/>
      <c r="C148" s="205"/>
      <c r="D148" s="199" t="s">
        <v>140</v>
      </c>
      <c r="E148" s="206" t="s">
        <v>1</v>
      </c>
      <c r="F148" s="207" t="s">
        <v>1376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140</v>
      </c>
      <c r="AU148" s="213" t="s">
        <v>90</v>
      </c>
      <c r="AV148" s="13" t="s">
        <v>88</v>
      </c>
      <c r="AW148" s="13" t="s">
        <v>36</v>
      </c>
      <c r="AX148" s="13" t="s">
        <v>80</v>
      </c>
      <c r="AY148" s="213" t="s">
        <v>129</v>
      </c>
    </row>
    <row r="149" spans="1:65" s="14" customFormat="1" ht="11.25">
      <c r="B149" s="214"/>
      <c r="C149" s="215"/>
      <c r="D149" s="199" t="s">
        <v>140</v>
      </c>
      <c r="E149" s="216" t="s">
        <v>1</v>
      </c>
      <c r="F149" s="217" t="s">
        <v>88</v>
      </c>
      <c r="G149" s="215"/>
      <c r="H149" s="218">
        <v>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140</v>
      </c>
      <c r="AU149" s="224" t="s">
        <v>90</v>
      </c>
      <c r="AV149" s="14" t="s">
        <v>90</v>
      </c>
      <c r="AW149" s="14" t="s">
        <v>36</v>
      </c>
      <c r="AX149" s="14" t="s">
        <v>88</v>
      </c>
      <c r="AY149" s="224" t="s">
        <v>129</v>
      </c>
    </row>
    <row r="150" spans="1:65" s="12" customFormat="1" ht="22.9" customHeight="1">
      <c r="B150" s="170"/>
      <c r="C150" s="171"/>
      <c r="D150" s="172" t="s">
        <v>79</v>
      </c>
      <c r="E150" s="184" t="s">
        <v>1377</v>
      </c>
      <c r="F150" s="184" t="s">
        <v>1378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SUM(P151:P160)</f>
        <v>0</v>
      </c>
      <c r="Q150" s="178"/>
      <c r="R150" s="179">
        <f>SUM(R151:R160)</f>
        <v>0</v>
      </c>
      <c r="S150" s="178"/>
      <c r="T150" s="180">
        <f>SUM(T151:T160)</f>
        <v>0</v>
      </c>
      <c r="AR150" s="181" t="s">
        <v>170</v>
      </c>
      <c r="AT150" s="182" t="s">
        <v>79</v>
      </c>
      <c r="AU150" s="182" t="s">
        <v>88</v>
      </c>
      <c r="AY150" s="181" t="s">
        <v>129</v>
      </c>
      <c r="BK150" s="183">
        <f>SUM(BK151:BK160)</f>
        <v>0</v>
      </c>
    </row>
    <row r="151" spans="1:65" s="2" customFormat="1" ht="24">
      <c r="A151" s="34"/>
      <c r="B151" s="35"/>
      <c r="C151" s="186" t="s">
        <v>186</v>
      </c>
      <c r="D151" s="186" t="s">
        <v>131</v>
      </c>
      <c r="E151" s="187" t="s">
        <v>1379</v>
      </c>
      <c r="F151" s="188" t="s">
        <v>1380</v>
      </c>
      <c r="G151" s="189" t="s">
        <v>892</v>
      </c>
      <c r="H151" s="190">
        <v>1</v>
      </c>
      <c r="I151" s="191"/>
      <c r="J151" s="192">
        <f>ROUND(I151*H151,2)</f>
        <v>0</v>
      </c>
      <c r="K151" s="188" t="s">
        <v>1</v>
      </c>
      <c r="L151" s="39"/>
      <c r="M151" s="193" t="s">
        <v>1</v>
      </c>
      <c r="N151" s="194" t="s">
        <v>45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1361</v>
      </c>
      <c r="AT151" s="197" t="s">
        <v>131</v>
      </c>
      <c r="AU151" s="197" t="s">
        <v>90</v>
      </c>
      <c r="AY151" s="17" t="s">
        <v>129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88</v>
      </c>
      <c r="BK151" s="198">
        <f>ROUND(I151*H151,2)</f>
        <v>0</v>
      </c>
      <c r="BL151" s="17" t="s">
        <v>1361</v>
      </c>
      <c r="BM151" s="197" t="s">
        <v>1381</v>
      </c>
    </row>
    <row r="152" spans="1:65" s="2" customFormat="1" ht="19.5">
      <c r="A152" s="34"/>
      <c r="B152" s="35"/>
      <c r="C152" s="36"/>
      <c r="D152" s="199" t="s">
        <v>138</v>
      </c>
      <c r="E152" s="36"/>
      <c r="F152" s="200" t="s">
        <v>1380</v>
      </c>
      <c r="G152" s="36"/>
      <c r="H152" s="36"/>
      <c r="I152" s="201"/>
      <c r="J152" s="36"/>
      <c r="K152" s="36"/>
      <c r="L152" s="39"/>
      <c r="M152" s="202"/>
      <c r="N152" s="203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138</v>
      </c>
      <c r="AU152" s="17" t="s">
        <v>90</v>
      </c>
    </row>
    <row r="153" spans="1:65" s="13" customFormat="1" ht="11.25">
      <c r="B153" s="204"/>
      <c r="C153" s="205"/>
      <c r="D153" s="199" t="s">
        <v>140</v>
      </c>
      <c r="E153" s="206" t="s">
        <v>1</v>
      </c>
      <c r="F153" s="207" t="s">
        <v>1382</v>
      </c>
      <c r="G153" s="205"/>
      <c r="H153" s="206" t="s">
        <v>1</v>
      </c>
      <c r="I153" s="208"/>
      <c r="J153" s="205"/>
      <c r="K153" s="205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140</v>
      </c>
      <c r="AU153" s="213" t="s">
        <v>90</v>
      </c>
      <c r="AV153" s="13" t="s">
        <v>88</v>
      </c>
      <c r="AW153" s="13" t="s">
        <v>36</v>
      </c>
      <c r="AX153" s="13" t="s">
        <v>80</v>
      </c>
      <c r="AY153" s="213" t="s">
        <v>129</v>
      </c>
    </row>
    <row r="154" spans="1:65" s="14" customFormat="1" ht="11.25">
      <c r="B154" s="214"/>
      <c r="C154" s="215"/>
      <c r="D154" s="199" t="s">
        <v>140</v>
      </c>
      <c r="E154" s="216" t="s">
        <v>1</v>
      </c>
      <c r="F154" s="217" t="s">
        <v>88</v>
      </c>
      <c r="G154" s="215"/>
      <c r="H154" s="218">
        <v>1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140</v>
      </c>
      <c r="AU154" s="224" t="s">
        <v>90</v>
      </c>
      <c r="AV154" s="14" t="s">
        <v>90</v>
      </c>
      <c r="AW154" s="14" t="s">
        <v>36</v>
      </c>
      <c r="AX154" s="14" t="s">
        <v>88</v>
      </c>
      <c r="AY154" s="224" t="s">
        <v>129</v>
      </c>
    </row>
    <row r="155" spans="1:65" s="2" customFormat="1" ht="16.5" customHeight="1">
      <c r="A155" s="34"/>
      <c r="B155" s="35"/>
      <c r="C155" s="186" t="s">
        <v>192</v>
      </c>
      <c r="D155" s="186" t="s">
        <v>131</v>
      </c>
      <c r="E155" s="187" t="s">
        <v>1383</v>
      </c>
      <c r="F155" s="188" t="s">
        <v>1384</v>
      </c>
      <c r="G155" s="189" t="s">
        <v>892</v>
      </c>
      <c r="H155" s="190">
        <v>1</v>
      </c>
      <c r="I155" s="191"/>
      <c r="J155" s="192">
        <f>ROUND(I155*H155,2)</f>
        <v>0</v>
      </c>
      <c r="K155" s="188" t="s">
        <v>1</v>
      </c>
      <c r="L155" s="39"/>
      <c r="M155" s="193" t="s">
        <v>1</v>
      </c>
      <c r="N155" s="194" t="s">
        <v>45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1361</v>
      </c>
      <c r="AT155" s="197" t="s">
        <v>131</v>
      </c>
      <c r="AU155" s="197" t="s">
        <v>90</v>
      </c>
      <c r="AY155" s="17" t="s">
        <v>129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88</v>
      </c>
      <c r="BK155" s="198">
        <f>ROUND(I155*H155,2)</f>
        <v>0</v>
      </c>
      <c r="BL155" s="17" t="s">
        <v>1361</v>
      </c>
      <c r="BM155" s="197" t="s">
        <v>1385</v>
      </c>
    </row>
    <row r="156" spans="1:65" s="2" customFormat="1" ht="11.25">
      <c r="A156" s="34"/>
      <c r="B156" s="35"/>
      <c r="C156" s="36"/>
      <c r="D156" s="199" t="s">
        <v>138</v>
      </c>
      <c r="E156" s="36"/>
      <c r="F156" s="200" t="s">
        <v>1384</v>
      </c>
      <c r="G156" s="36"/>
      <c r="H156" s="36"/>
      <c r="I156" s="201"/>
      <c r="J156" s="36"/>
      <c r="K156" s="36"/>
      <c r="L156" s="39"/>
      <c r="M156" s="202"/>
      <c r="N156" s="203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138</v>
      </c>
      <c r="AU156" s="17" t="s">
        <v>90</v>
      </c>
    </row>
    <row r="157" spans="1:65" s="2" customFormat="1" ht="16.5" customHeight="1">
      <c r="A157" s="34"/>
      <c r="B157" s="35"/>
      <c r="C157" s="186" t="s">
        <v>200</v>
      </c>
      <c r="D157" s="186" t="s">
        <v>131</v>
      </c>
      <c r="E157" s="187" t="s">
        <v>1386</v>
      </c>
      <c r="F157" s="188" t="s">
        <v>1387</v>
      </c>
      <c r="G157" s="189" t="s">
        <v>892</v>
      </c>
      <c r="H157" s="190">
        <v>1</v>
      </c>
      <c r="I157" s="191"/>
      <c r="J157" s="192">
        <f>ROUND(I157*H157,2)</f>
        <v>0</v>
      </c>
      <c r="K157" s="188" t="s">
        <v>1</v>
      </c>
      <c r="L157" s="39"/>
      <c r="M157" s="193" t="s">
        <v>1</v>
      </c>
      <c r="N157" s="194" t="s">
        <v>45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1361</v>
      </c>
      <c r="AT157" s="197" t="s">
        <v>131</v>
      </c>
      <c r="AU157" s="197" t="s">
        <v>90</v>
      </c>
      <c r="AY157" s="17" t="s">
        <v>129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88</v>
      </c>
      <c r="BK157" s="198">
        <f>ROUND(I157*H157,2)</f>
        <v>0</v>
      </c>
      <c r="BL157" s="17" t="s">
        <v>1361</v>
      </c>
      <c r="BM157" s="197" t="s">
        <v>1388</v>
      </c>
    </row>
    <row r="158" spans="1:65" s="2" customFormat="1" ht="11.25">
      <c r="A158" s="34"/>
      <c r="B158" s="35"/>
      <c r="C158" s="36"/>
      <c r="D158" s="199" t="s">
        <v>138</v>
      </c>
      <c r="E158" s="36"/>
      <c r="F158" s="200" t="s">
        <v>1387</v>
      </c>
      <c r="G158" s="36"/>
      <c r="H158" s="36"/>
      <c r="I158" s="201"/>
      <c r="J158" s="36"/>
      <c r="K158" s="36"/>
      <c r="L158" s="39"/>
      <c r="M158" s="202"/>
      <c r="N158" s="203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138</v>
      </c>
      <c r="AU158" s="17" t="s">
        <v>90</v>
      </c>
    </row>
    <row r="159" spans="1:65" s="13" customFormat="1" ht="11.25">
      <c r="B159" s="204"/>
      <c r="C159" s="205"/>
      <c r="D159" s="199" t="s">
        <v>140</v>
      </c>
      <c r="E159" s="206" t="s">
        <v>1</v>
      </c>
      <c r="F159" s="207" t="s">
        <v>1389</v>
      </c>
      <c r="G159" s="205"/>
      <c r="H159" s="206" t="s">
        <v>1</v>
      </c>
      <c r="I159" s="208"/>
      <c r="J159" s="205"/>
      <c r="K159" s="205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140</v>
      </c>
      <c r="AU159" s="213" t="s">
        <v>90</v>
      </c>
      <c r="AV159" s="13" t="s">
        <v>88</v>
      </c>
      <c r="AW159" s="13" t="s">
        <v>36</v>
      </c>
      <c r="AX159" s="13" t="s">
        <v>80</v>
      </c>
      <c r="AY159" s="213" t="s">
        <v>129</v>
      </c>
    </row>
    <row r="160" spans="1:65" s="14" customFormat="1" ht="11.25">
      <c r="B160" s="214"/>
      <c r="C160" s="215"/>
      <c r="D160" s="199" t="s">
        <v>140</v>
      </c>
      <c r="E160" s="216" t="s">
        <v>1</v>
      </c>
      <c r="F160" s="217" t="s">
        <v>88</v>
      </c>
      <c r="G160" s="215"/>
      <c r="H160" s="218">
        <v>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140</v>
      </c>
      <c r="AU160" s="224" t="s">
        <v>90</v>
      </c>
      <c r="AV160" s="14" t="s">
        <v>90</v>
      </c>
      <c r="AW160" s="14" t="s">
        <v>36</v>
      </c>
      <c r="AX160" s="14" t="s">
        <v>88</v>
      </c>
      <c r="AY160" s="224" t="s">
        <v>129</v>
      </c>
    </row>
    <row r="161" spans="1:65" s="12" customFormat="1" ht="22.9" customHeight="1">
      <c r="B161" s="170"/>
      <c r="C161" s="171"/>
      <c r="D161" s="172" t="s">
        <v>79</v>
      </c>
      <c r="E161" s="184" t="s">
        <v>1390</v>
      </c>
      <c r="F161" s="184" t="s">
        <v>1391</v>
      </c>
      <c r="G161" s="171"/>
      <c r="H161" s="171"/>
      <c r="I161" s="174"/>
      <c r="J161" s="185">
        <f>BK161</f>
        <v>0</v>
      </c>
      <c r="K161" s="171"/>
      <c r="L161" s="176"/>
      <c r="M161" s="177"/>
      <c r="N161" s="178"/>
      <c r="O161" s="178"/>
      <c r="P161" s="179">
        <f>SUM(P162:P165)</f>
        <v>0</v>
      </c>
      <c r="Q161" s="178"/>
      <c r="R161" s="179">
        <f>SUM(R162:R165)</f>
        <v>0</v>
      </c>
      <c r="S161" s="178"/>
      <c r="T161" s="180">
        <f>SUM(T162:T165)</f>
        <v>0</v>
      </c>
      <c r="AR161" s="181" t="s">
        <v>170</v>
      </c>
      <c r="AT161" s="182" t="s">
        <v>79</v>
      </c>
      <c r="AU161" s="182" t="s">
        <v>88</v>
      </c>
      <c r="AY161" s="181" t="s">
        <v>129</v>
      </c>
      <c r="BK161" s="183">
        <f>SUM(BK162:BK165)</f>
        <v>0</v>
      </c>
    </row>
    <row r="162" spans="1:65" s="2" customFormat="1" ht="16.5" customHeight="1">
      <c r="A162" s="34"/>
      <c r="B162" s="35"/>
      <c r="C162" s="186" t="s">
        <v>206</v>
      </c>
      <c r="D162" s="186" t="s">
        <v>131</v>
      </c>
      <c r="E162" s="187" t="s">
        <v>1392</v>
      </c>
      <c r="F162" s="188" t="s">
        <v>1393</v>
      </c>
      <c r="G162" s="189" t="s">
        <v>892</v>
      </c>
      <c r="H162" s="190">
        <v>1</v>
      </c>
      <c r="I162" s="191"/>
      <c r="J162" s="192">
        <f>ROUND(I162*H162,2)</f>
        <v>0</v>
      </c>
      <c r="K162" s="188" t="s">
        <v>135</v>
      </c>
      <c r="L162" s="39"/>
      <c r="M162" s="193" t="s">
        <v>1</v>
      </c>
      <c r="N162" s="194" t="s">
        <v>45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1361</v>
      </c>
      <c r="AT162" s="197" t="s">
        <v>131</v>
      </c>
      <c r="AU162" s="197" t="s">
        <v>90</v>
      </c>
      <c r="AY162" s="17" t="s">
        <v>129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88</v>
      </c>
      <c r="BK162" s="198">
        <f>ROUND(I162*H162,2)</f>
        <v>0</v>
      </c>
      <c r="BL162" s="17" t="s">
        <v>1361</v>
      </c>
      <c r="BM162" s="197" t="s">
        <v>1394</v>
      </c>
    </row>
    <row r="163" spans="1:65" s="2" customFormat="1" ht="11.25">
      <c r="A163" s="34"/>
      <c r="B163" s="35"/>
      <c r="C163" s="36"/>
      <c r="D163" s="199" t="s">
        <v>138</v>
      </c>
      <c r="E163" s="36"/>
      <c r="F163" s="200" t="s">
        <v>1395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90</v>
      </c>
    </row>
    <row r="164" spans="1:65" s="2" customFormat="1" ht="16.5" customHeight="1">
      <c r="A164" s="34"/>
      <c r="B164" s="35"/>
      <c r="C164" s="186" t="s">
        <v>214</v>
      </c>
      <c r="D164" s="186" t="s">
        <v>131</v>
      </c>
      <c r="E164" s="187" t="s">
        <v>1396</v>
      </c>
      <c r="F164" s="188" t="s">
        <v>1397</v>
      </c>
      <c r="G164" s="189" t="s">
        <v>892</v>
      </c>
      <c r="H164" s="190">
        <v>1</v>
      </c>
      <c r="I164" s="191"/>
      <c r="J164" s="192">
        <f>ROUND(I164*H164,2)</f>
        <v>0</v>
      </c>
      <c r="K164" s="188" t="s">
        <v>135</v>
      </c>
      <c r="L164" s="39"/>
      <c r="M164" s="193" t="s">
        <v>1</v>
      </c>
      <c r="N164" s="194" t="s">
        <v>45</v>
      </c>
      <c r="O164" s="71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1361</v>
      </c>
      <c r="AT164" s="197" t="s">
        <v>131</v>
      </c>
      <c r="AU164" s="197" t="s">
        <v>90</v>
      </c>
      <c r="AY164" s="17" t="s">
        <v>129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88</v>
      </c>
      <c r="BK164" s="198">
        <f>ROUND(I164*H164,2)</f>
        <v>0</v>
      </c>
      <c r="BL164" s="17" t="s">
        <v>1361</v>
      </c>
      <c r="BM164" s="197" t="s">
        <v>1398</v>
      </c>
    </row>
    <row r="165" spans="1:65" s="2" customFormat="1" ht="11.25">
      <c r="A165" s="34"/>
      <c r="B165" s="35"/>
      <c r="C165" s="36"/>
      <c r="D165" s="199" t="s">
        <v>138</v>
      </c>
      <c r="E165" s="36"/>
      <c r="F165" s="200" t="s">
        <v>1399</v>
      </c>
      <c r="G165" s="36"/>
      <c r="H165" s="36"/>
      <c r="I165" s="201"/>
      <c r="J165" s="36"/>
      <c r="K165" s="36"/>
      <c r="L165" s="39"/>
      <c r="M165" s="202"/>
      <c r="N165" s="203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138</v>
      </c>
      <c r="AU165" s="17" t="s">
        <v>90</v>
      </c>
    </row>
    <row r="166" spans="1:65" s="12" customFormat="1" ht="22.9" customHeight="1">
      <c r="B166" s="170"/>
      <c r="C166" s="171"/>
      <c r="D166" s="172" t="s">
        <v>79</v>
      </c>
      <c r="E166" s="184" t="s">
        <v>1400</v>
      </c>
      <c r="F166" s="184" t="s">
        <v>1401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SUM(P167:P170)</f>
        <v>0</v>
      </c>
      <c r="Q166" s="178"/>
      <c r="R166" s="179">
        <f>SUM(R167:R170)</f>
        <v>0</v>
      </c>
      <c r="S166" s="178"/>
      <c r="T166" s="180">
        <f>SUM(T167:T170)</f>
        <v>0</v>
      </c>
      <c r="AR166" s="181" t="s">
        <v>170</v>
      </c>
      <c r="AT166" s="182" t="s">
        <v>79</v>
      </c>
      <c r="AU166" s="182" t="s">
        <v>88</v>
      </c>
      <c r="AY166" s="181" t="s">
        <v>129</v>
      </c>
      <c r="BK166" s="183">
        <f>SUM(BK167:BK170)</f>
        <v>0</v>
      </c>
    </row>
    <row r="167" spans="1:65" s="2" customFormat="1" ht="16.5" customHeight="1">
      <c r="A167" s="34"/>
      <c r="B167" s="35"/>
      <c r="C167" s="186" t="s">
        <v>221</v>
      </c>
      <c r="D167" s="186" t="s">
        <v>131</v>
      </c>
      <c r="E167" s="187" t="s">
        <v>1402</v>
      </c>
      <c r="F167" s="188" t="s">
        <v>1403</v>
      </c>
      <c r="G167" s="189" t="s">
        <v>195</v>
      </c>
      <c r="H167" s="190">
        <v>131400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45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1361</v>
      </c>
      <c r="AT167" s="197" t="s">
        <v>131</v>
      </c>
      <c r="AU167" s="197" t="s">
        <v>90</v>
      </c>
      <c r="AY167" s="17" t="s">
        <v>129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88</v>
      </c>
      <c r="BK167" s="198">
        <f>ROUND(I167*H167,2)</f>
        <v>0</v>
      </c>
      <c r="BL167" s="17" t="s">
        <v>1361</v>
      </c>
      <c r="BM167" s="197" t="s">
        <v>1404</v>
      </c>
    </row>
    <row r="168" spans="1:65" s="2" customFormat="1" ht="11.25">
      <c r="A168" s="34"/>
      <c r="B168" s="35"/>
      <c r="C168" s="36"/>
      <c r="D168" s="199" t="s">
        <v>138</v>
      </c>
      <c r="E168" s="36"/>
      <c r="F168" s="200" t="s">
        <v>1405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90</v>
      </c>
    </row>
    <row r="169" spans="1:65" s="13" customFormat="1" ht="11.25">
      <c r="B169" s="204"/>
      <c r="C169" s="205"/>
      <c r="D169" s="199" t="s">
        <v>140</v>
      </c>
      <c r="E169" s="206" t="s">
        <v>1</v>
      </c>
      <c r="F169" s="207" t="s">
        <v>1406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140</v>
      </c>
      <c r="AU169" s="213" t="s">
        <v>90</v>
      </c>
      <c r="AV169" s="13" t="s">
        <v>88</v>
      </c>
      <c r="AW169" s="13" t="s">
        <v>36</v>
      </c>
      <c r="AX169" s="13" t="s">
        <v>80</v>
      </c>
      <c r="AY169" s="213" t="s">
        <v>129</v>
      </c>
    </row>
    <row r="170" spans="1:65" s="14" customFormat="1" ht="11.25">
      <c r="B170" s="214"/>
      <c r="C170" s="215"/>
      <c r="D170" s="199" t="s">
        <v>140</v>
      </c>
      <c r="E170" s="216" t="s">
        <v>1</v>
      </c>
      <c r="F170" s="217" t="s">
        <v>1407</v>
      </c>
      <c r="G170" s="215"/>
      <c r="H170" s="218">
        <v>131400</v>
      </c>
      <c r="I170" s="219"/>
      <c r="J170" s="215"/>
      <c r="K170" s="215"/>
      <c r="L170" s="220"/>
      <c r="M170" s="253"/>
      <c r="N170" s="254"/>
      <c r="O170" s="254"/>
      <c r="P170" s="254"/>
      <c r="Q170" s="254"/>
      <c r="R170" s="254"/>
      <c r="S170" s="254"/>
      <c r="T170" s="255"/>
      <c r="AT170" s="224" t="s">
        <v>140</v>
      </c>
      <c r="AU170" s="224" t="s">
        <v>90</v>
      </c>
      <c r="AV170" s="14" t="s">
        <v>90</v>
      </c>
      <c r="AW170" s="14" t="s">
        <v>36</v>
      </c>
      <c r="AX170" s="14" t="s">
        <v>88</v>
      </c>
      <c r="AY170" s="224" t="s">
        <v>129</v>
      </c>
    </row>
    <row r="171" spans="1:65" s="2" customFormat="1" ht="6.95" customHeight="1">
      <c r="A171" s="34"/>
      <c r="B171" s="54"/>
      <c r="C171" s="55"/>
      <c r="D171" s="55"/>
      <c r="E171" s="55"/>
      <c r="F171" s="55"/>
      <c r="G171" s="55"/>
      <c r="H171" s="55"/>
      <c r="I171" s="55"/>
      <c r="J171" s="55"/>
      <c r="K171" s="55"/>
      <c r="L171" s="39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algorithmName="SHA-512" hashValue="lq1o2Zx2g5KpA+ZHcxX+kjDYAgpmmltYxAG8gxAIqToI9Ppyj/hqVsoxh/7OAR/k2bUKWlB5pxbDkt22YnPtRA==" saltValue="iFsffL4ZhVNFoe9GjqJXdFkNOOW1KdMdNGFmiB+GB056t6+H+ZocuW4zCKtAqf5UMCsKR0wiKN95gWYhhfUySw==" spinCount="100000" sheet="1" objects="1" scenarios="1" formatColumns="0" formatRows="0" autoFilter="0"/>
  <autoFilter ref="C121:K17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820-01 - IO 01 - Vodovod</vt:lpstr>
      <vt:lpstr>820-02 - IO 02 - Kanalizace</vt:lpstr>
      <vt:lpstr>820-10 - VON 01 - Vedlejš...</vt:lpstr>
      <vt:lpstr>'820-01 - IO 01 - Vodovod'!Názvy_tisku</vt:lpstr>
      <vt:lpstr>'820-02 - IO 02 - Kanalizace'!Názvy_tisku</vt:lpstr>
      <vt:lpstr>'820-10 - VON 01 - Vedlejš...'!Názvy_tisku</vt:lpstr>
      <vt:lpstr>'Rekapitulace stavby'!Názvy_tisku</vt:lpstr>
      <vt:lpstr>'820-01 - IO 01 - Vodovod'!Oblast_tisku</vt:lpstr>
      <vt:lpstr>'820-02 - IO 02 - Kanalizace'!Oblast_tisku</vt:lpstr>
      <vt:lpstr>'820-10 -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VK PROJEKT</cp:lastModifiedBy>
  <dcterms:created xsi:type="dcterms:W3CDTF">2021-06-21T08:10:42Z</dcterms:created>
  <dcterms:modified xsi:type="dcterms:W3CDTF">2021-06-21T08:20:03Z</dcterms:modified>
</cp:coreProperties>
</file>