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Řad 1" sheetId="2" r:id="rId2"/>
    <sheet name="VON - Vedel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Řad 1'!$C$89:$K$605</definedName>
    <definedName name="_xlnm.Print_Area" localSheetId="1">'SO 01 - Řad 1'!$C$4:$J$39,'SO 01 - Řad 1'!$C$45:$J$71,'SO 01 - Řad 1'!$C$77:$K$605</definedName>
    <definedName name="_xlnm.Print_Titles" localSheetId="1">'SO 01 - Řad 1'!$89:$89</definedName>
    <definedName name="_xlnm._FilterDatabase" localSheetId="2" hidden="1">'VON - Vedeljší a ostatní ...'!$C$81:$K$97</definedName>
    <definedName name="_xlnm.Print_Area" localSheetId="2">'VON - Vedeljší a ostatní ...'!$C$4:$J$39,'VON - Vedeljší a ostatní ...'!$C$45:$J$63,'VON - Vedeljší a ostatní ...'!$C$69:$K$97</definedName>
    <definedName name="_xlnm.Print_Titles" localSheetId="2">'VON - Vedeljší a ostatní ...'!$81:$81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7"/>
  <c r="BH97"/>
  <c r="BF97"/>
  <c r="BE97"/>
  <c r="T97"/>
  <c r="R97"/>
  <c r="P97"/>
  <c r="BI96"/>
  <c r="BH96"/>
  <c r="BF96"/>
  <c r="BE96"/>
  <c r="T96"/>
  <c r="R96"/>
  <c r="P96"/>
  <c r="BI94"/>
  <c r="BH94"/>
  <c r="BF94"/>
  <c r="BE94"/>
  <c r="T94"/>
  <c r="R94"/>
  <c r="P94"/>
  <c r="BI93"/>
  <c r="BH93"/>
  <c r="BF93"/>
  <c r="BE93"/>
  <c r="T93"/>
  <c r="R93"/>
  <c r="P93"/>
  <c r="BI92"/>
  <c r="BH92"/>
  <c r="BF92"/>
  <c r="BE92"/>
  <c r="T92"/>
  <c r="R92"/>
  <c r="P92"/>
  <c r="BI91"/>
  <c r="BH91"/>
  <c r="BF91"/>
  <c r="BE91"/>
  <c r="T91"/>
  <c r="R91"/>
  <c r="P91"/>
  <c r="BI90"/>
  <c r="BH90"/>
  <c r="BF90"/>
  <c r="BE90"/>
  <c r="T90"/>
  <c r="R90"/>
  <c r="P90"/>
  <c r="BI89"/>
  <c r="BH89"/>
  <c r="BF89"/>
  <c r="BE89"/>
  <c r="T89"/>
  <c r="R89"/>
  <c r="P89"/>
  <c r="BI88"/>
  <c r="BH88"/>
  <c r="BF88"/>
  <c r="BE88"/>
  <c r="T88"/>
  <c r="R88"/>
  <c r="P88"/>
  <c r="BI87"/>
  <c r="BH87"/>
  <c r="BF87"/>
  <c r="BE87"/>
  <c r="T87"/>
  <c r="R87"/>
  <c r="P87"/>
  <c r="BI86"/>
  <c r="BH86"/>
  <c r="BF86"/>
  <c r="BE86"/>
  <c r="T86"/>
  <c r="R86"/>
  <c r="P86"/>
  <c r="BI85"/>
  <c r="BH85"/>
  <c r="BF85"/>
  <c r="BE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2" r="J37"/>
  <c r="J36"/>
  <c i="1" r="AY55"/>
  <c i="2" r="J35"/>
  <c i="1" r="AX55"/>
  <c i="2" r="BI604"/>
  <c r="BH604"/>
  <c r="BG604"/>
  <c r="BF604"/>
  <c r="T604"/>
  <c r="R604"/>
  <c r="P604"/>
  <c r="BI602"/>
  <c r="BH602"/>
  <c r="BG602"/>
  <c r="BF602"/>
  <c r="T602"/>
  <c r="R602"/>
  <c r="P602"/>
  <c r="BI597"/>
  <c r="BH597"/>
  <c r="BG597"/>
  <c r="BF597"/>
  <c r="T597"/>
  <c r="T596"/>
  <c r="R597"/>
  <c r="R596"/>
  <c r="P597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7"/>
  <c r="BH567"/>
  <c r="BG567"/>
  <c r="BF567"/>
  <c r="T567"/>
  <c r="R567"/>
  <c r="P567"/>
  <c r="BI564"/>
  <c r="BH564"/>
  <c r="BG564"/>
  <c r="BF564"/>
  <c r="T564"/>
  <c r="R564"/>
  <c r="P564"/>
  <c r="BI559"/>
  <c r="BH559"/>
  <c r="BG559"/>
  <c r="BF559"/>
  <c r="T559"/>
  <c r="R559"/>
  <c r="P559"/>
  <c r="BI556"/>
  <c r="BH556"/>
  <c r="BG556"/>
  <c r="BF556"/>
  <c r="T556"/>
  <c r="R556"/>
  <c r="P556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3"/>
  <c r="BH543"/>
  <c r="BG543"/>
  <c r="BF543"/>
  <c r="T543"/>
  <c r="R543"/>
  <c r="P543"/>
  <c r="BI540"/>
  <c r="BH540"/>
  <c r="BG540"/>
  <c r="BF540"/>
  <c r="T540"/>
  <c r="R540"/>
  <c r="P540"/>
  <c r="BI534"/>
  <c r="BH534"/>
  <c r="BG534"/>
  <c r="BF534"/>
  <c r="T534"/>
  <c r="R534"/>
  <c r="P534"/>
  <c r="BI532"/>
  <c r="BH532"/>
  <c r="BG532"/>
  <c r="BF532"/>
  <c r="T532"/>
  <c r="R532"/>
  <c r="P532"/>
  <c r="BI531"/>
  <c r="BH531"/>
  <c r="BG531"/>
  <c r="BF531"/>
  <c r="T531"/>
  <c r="R531"/>
  <c r="P531"/>
  <c r="BI528"/>
  <c r="BH528"/>
  <c r="BG528"/>
  <c r="BF528"/>
  <c r="T528"/>
  <c r="R528"/>
  <c r="P528"/>
  <c r="BI527"/>
  <c r="BH527"/>
  <c r="BG527"/>
  <c r="BF527"/>
  <c r="T527"/>
  <c r="R527"/>
  <c r="P527"/>
  <c r="BI522"/>
  <c r="BH522"/>
  <c r="BG522"/>
  <c r="BF522"/>
  <c r="T522"/>
  <c r="R522"/>
  <c r="P522"/>
  <c r="BI521"/>
  <c r="BH521"/>
  <c r="BG521"/>
  <c r="BF521"/>
  <c r="T521"/>
  <c r="R521"/>
  <c r="P521"/>
  <c r="BI516"/>
  <c r="BH516"/>
  <c r="BG516"/>
  <c r="BF516"/>
  <c r="T516"/>
  <c r="R516"/>
  <c r="P516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2"/>
  <c r="BH502"/>
  <c r="BG502"/>
  <c r="BF502"/>
  <c r="T502"/>
  <c r="R502"/>
  <c r="P502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5"/>
  <c r="BH455"/>
  <c r="BG455"/>
  <c r="BF455"/>
  <c r="T455"/>
  <c r="R455"/>
  <c r="P455"/>
  <c r="BI454"/>
  <c r="BH454"/>
  <c r="BG454"/>
  <c r="BF454"/>
  <c r="T454"/>
  <c r="R454"/>
  <c r="P454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1"/>
  <c r="BH441"/>
  <c r="BG441"/>
  <c r="BF441"/>
  <c r="T441"/>
  <c r="R441"/>
  <c r="P441"/>
  <c r="BI438"/>
  <c r="BH438"/>
  <c r="BG438"/>
  <c r="BF438"/>
  <c r="T438"/>
  <c r="R438"/>
  <c r="P438"/>
  <c r="BI437"/>
  <c r="BH437"/>
  <c r="BG437"/>
  <c r="BF437"/>
  <c r="T437"/>
  <c r="R437"/>
  <c r="P437"/>
  <c r="BI434"/>
  <c r="BH434"/>
  <c r="BG434"/>
  <c r="BF434"/>
  <c r="T434"/>
  <c r="R434"/>
  <c r="P434"/>
  <c r="BI433"/>
  <c r="BH433"/>
  <c r="BG433"/>
  <c r="BF433"/>
  <c r="T433"/>
  <c r="R433"/>
  <c r="P433"/>
  <c r="BI430"/>
  <c r="BH430"/>
  <c r="BG430"/>
  <c r="BF430"/>
  <c r="T430"/>
  <c r="R430"/>
  <c r="P430"/>
  <c r="BI429"/>
  <c r="BH429"/>
  <c r="BG429"/>
  <c r="BF429"/>
  <c r="T429"/>
  <c r="R429"/>
  <c r="P429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0"/>
  <c r="BH420"/>
  <c r="BG420"/>
  <c r="BF420"/>
  <c r="T420"/>
  <c r="R420"/>
  <c r="P420"/>
  <c r="BI419"/>
  <c r="BH419"/>
  <c r="BG419"/>
  <c r="BF419"/>
  <c r="T419"/>
  <c r="R419"/>
  <c r="P419"/>
  <c r="BI416"/>
  <c r="BH416"/>
  <c r="BG416"/>
  <c r="BF416"/>
  <c r="T416"/>
  <c r="R416"/>
  <c r="P416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8"/>
  <c r="BH388"/>
  <c r="BG388"/>
  <c r="BF388"/>
  <c r="T388"/>
  <c r="R388"/>
  <c r="P388"/>
  <c r="BI387"/>
  <c r="BH387"/>
  <c r="BG387"/>
  <c r="BF387"/>
  <c r="T387"/>
  <c r="R387"/>
  <c r="P387"/>
  <c r="BI384"/>
  <c r="BH384"/>
  <c r="BG384"/>
  <c r="BF384"/>
  <c r="T384"/>
  <c r="R384"/>
  <c r="P384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5"/>
  <c r="BH345"/>
  <c r="BG345"/>
  <c r="BF345"/>
  <c r="T345"/>
  <c r="R345"/>
  <c r="P345"/>
  <c r="BI339"/>
  <c r="BH339"/>
  <c r="BG339"/>
  <c r="BF339"/>
  <c r="T339"/>
  <c r="R339"/>
  <c r="P339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3"/>
  <c r="BH283"/>
  <c r="BG283"/>
  <c r="BF283"/>
  <c r="T283"/>
  <c r="R283"/>
  <c r="P283"/>
  <c r="BI279"/>
  <c r="BH279"/>
  <c r="BG279"/>
  <c r="BF279"/>
  <c r="T279"/>
  <c r="R279"/>
  <c r="P279"/>
  <c r="BI274"/>
  <c r="BH274"/>
  <c r="BG274"/>
  <c r="BF274"/>
  <c r="T274"/>
  <c r="R274"/>
  <c r="P274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37"/>
  <c r="BH137"/>
  <c r="BG137"/>
  <c r="BF137"/>
  <c r="T137"/>
  <c r="R137"/>
  <c r="P137"/>
  <c r="BI129"/>
  <c r="BH129"/>
  <c r="BG129"/>
  <c r="BF129"/>
  <c r="T129"/>
  <c r="R129"/>
  <c r="P129"/>
  <c r="BI126"/>
  <c r="BH126"/>
  <c r="BG126"/>
  <c r="BF126"/>
  <c r="T126"/>
  <c r="R126"/>
  <c r="P126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55"/>
  <c r="J17"/>
  <c r="J12"/>
  <c r="J52"/>
  <c r="E7"/>
  <c r="E80"/>
  <c i="1" r="L50"/>
  <c r="AM50"/>
  <c r="AM49"/>
  <c r="L49"/>
  <c r="AM47"/>
  <c r="L47"/>
  <c r="L45"/>
  <c r="L44"/>
  <c i="2" r="J498"/>
  <c r="J441"/>
  <c r="J370"/>
  <c r="J232"/>
  <c r="BK407"/>
  <c r="BK103"/>
  <c r="BK578"/>
  <c r="BK532"/>
  <c r="BK212"/>
  <c r="J126"/>
  <c r="J363"/>
  <c r="BK235"/>
  <c i="3" r="BK96"/>
  <c i="2" r="BK441"/>
  <c r="BK397"/>
  <c r="J319"/>
  <c r="BK316"/>
  <c r="BK564"/>
  <c i="3" r="BK97"/>
  <c i="2" r="BK455"/>
  <c i="3" r="BK89"/>
  <c i="2" r="J451"/>
  <c r="BK426"/>
  <c i="3" r="J92"/>
  <c i="2" r="BK434"/>
  <c r="J419"/>
  <c r="BK352"/>
  <c r="J488"/>
  <c r="BK522"/>
  <c r="BK485"/>
  <c r="BK159"/>
  <c r="BK475"/>
  <c r="BK328"/>
  <c r="BK463"/>
  <c r="BK313"/>
  <c r="BK420"/>
  <c i="3" r="J86"/>
  <c i="1" r="AS54"/>
  <c i="2" r="J402"/>
  <c r="BK207"/>
  <c r="J516"/>
  <c r="BK156"/>
  <c i="3" r="BK93"/>
  <c i="2" r="J473"/>
  <c r="J378"/>
  <c r="J170"/>
  <c r="BK540"/>
  <c r="J604"/>
  <c r="BK425"/>
  <c r="J556"/>
  <c r="J393"/>
  <c r="J407"/>
  <c r="J375"/>
  <c r="J339"/>
  <c r="J503"/>
  <c r="J256"/>
  <c r="BK368"/>
  <c r="J532"/>
  <c r="J294"/>
  <c r="J223"/>
  <c i="3" r="BK92"/>
  <c i="2" r="BK392"/>
  <c r="BK604"/>
  <c r="BK181"/>
  <c i="3" r="BK91"/>
  <c i="2" r="BK167"/>
  <c r="J429"/>
  <c r="J322"/>
  <c r="J103"/>
  <c r="BK93"/>
  <c r="BK164"/>
  <c r="BK429"/>
  <c r="J552"/>
  <c r="J290"/>
  <c r="J229"/>
  <c r="BK498"/>
  <c r="BK444"/>
  <c r="J384"/>
  <c r="BK497"/>
  <c r="BK549"/>
  <c r="BK363"/>
  <c r="BK232"/>
  <c r="J433"/>
  <c r="BK531"/>
  <c r="BK482"/>
  <c r="BK259"/>
  <c i="3" r="J90"/>
  <c i="2" r="BK465"/>
  <c r="J584"/>
  <c r="BK229"/>
  <c r="BK294"/>
  <c r="J95"/>
  <c r="BK215"/>
  <c r="BK480"/>
  <c r="BK198"/>
  <c i="3" r="J93"/>
  <c i="2" r="BK129"/>
  <c r="J494"/>
  <c r="J528"/>
  <c r="BK597"/>
  <c r="J226"/>
  <c r="J220"/>
  <c r="J424"/>
  <c r="J328"/>
  <c r="BK383"/>
  <c r="J434"/>
  <c r="BK437"/>
  <c r="BK572"/>
  <c r="BK358"/>
  <c r="BK393"/>
  <c r="J175"/>
  <c r="J368"/>
  <c r="J572"/>
  <c r="J97"/>
  <c r="BK191"/>
  <c r="BK419"/>
  <c r="J100"/>
  <c r="BK459"/>
  <c r="BK268"/>
  <c r="J479"/>
  <c r="BK467"/>
  <c r="BK567"/>
  <c r="J475"/>
  <c r="BK494"/>
  <c r="BK502"/>
  <c r="BK126"/>
  <c r="BK474"/>
  <c r="BK387"/>
  <c r="J509"/>
  <c r="J569"/>
  <c r="J450"/>
  <c r="J397"/>
  <c r="BK543"/>
  <c r="BK95"/>
  <c i="3" r="BK90"/>
  <c i="2" r="J540"/>
  <c r="BK450"/>
  <c r="BK410"/>
  <c r="J597"/>
  <c r="BK412"/>
  <c r="BK226"/>
  <c r="J164"/>
  <c r="BK388"/>
  <c r="BK575"/>
  <c r="BK449"/>
  <c i="3" r="J94"/>
  <c i="2" r="BK100"/>
  <c r="J358"/>
  <c r="J567"/>
  <c r="BK442"/>
  <c r="BK423"/>
  <c r="BK424"/>
  <c r="J499"/>
  <c r="J212"/>
  <c r="J181"/>
  <c i="3" r="BK87"/>
  <c i="2" r="J437"/>
  <c r="J331"/>
  <c r="J460"/>
  <c r="J555"/>
  <c r="J304"/>
  <c r="J578"/>
  <c r="BK464"/>
  <c i="3" r="BK86"/>
  <c i="2" r="J469"/>
  <c r="J365"/>
  <c r="BK569"/>
  <c r="J167"/>
  <c r="J426"/>
  <c r="J137"/>
  <c r="J207"/>
  <c r="J506"/>
  <c r="J298"/>
  <c r="J191"/>
  <c r="BK396"/>
  <c r="J209"/>
  <c r="J425"/>
  <c r="J549"/>
  <c r="BK262"/>
  <c r="BK301"/>
  <c r="J313"/>
  <c r="BK217"/>
  <c r="J602"/>
  <c r="J316"/>
  <c r="BK308"/>
  <c r="BK590"/>
  <c i="3" r="J87"/>
  <c i="2" r="BK265"/>
  <c r="J474"/>
  <c r="BK184"/>
  <c r="BK415"/>
  <c r="BK402"/>
  <c r="BK370"/>
  <c r="BK587"/>
  <c r="J196"/>
  <c r="BK499"/>
  <c r="J464"/>
  <c r="BK319"/>
  <c r="J156"/>
  <c r="J480"/>
  <c r="BK378"/>
  <c r="J478"/>
  <c i="3" r="J85"/>
  <c i="2" r="BK297"/>
  <c r="BK521"/>
  <c r="BK593"/>
  <c r="BK304"/>
  <c r="BK283"/>
  <c r="J423"/>
  <c r="J159"/>
  <c r="J467"/>
  <c r="J325"/>
  <c r="J129"/>
  <c r="BK433"/>
  <c r="BK473"/>
  <c r="J564"/>
  <c r="J430"/>
  <c r="J472"/>
  <c r="J446"/>
  <c r="J387"/>
  <c r="J265"/>
  <c r="J268"/>
  <c r="J581"/>
  <c r="J217"/>
  <c r="J178"/>
  <c r="BK237"/>
  <c r="J380"/>
  <c r="BK552"/>
  <c r="BK556"/>
  <c r="J485"/>
  <c r="J458"/>
  <c r="J383"/>
  <c i="3" r="BK88"/>
  <c i="2" r="J283"/>
  <c r="J559"/>
  <c r="BK451"/>
  <c r="BK416"/>
  <c r="J259"/>
  <c r="J355"/>
  <c r="BK375"/>
  <c r="BK405"/>
  <c r="BK472"/>
  <c r="J442"/>
  <c r="J410"/>
  <c r="J522"/>
  <c i="3" r="J88"/>
  <c i="2" r="BK506"/>
  <c r="BK454"/>
  <c r="BK478"/>
  <c r="BK391"/>
  <c i="3" r="BK94"/>
  <c i="2" r="BK512"/>
  <c r="J438"/>
  <c r="J262"/>
  <c r="J392"/>
  <c r="J465"/>
  <c r="BK137"/>
  <c r="J301"/>
  <c r="BK290"/>
  <c r="BK503"/>
  <c r="J253"/>
  <c r="J274"/>
  <c r="J575"/>
  <c r="J372"/>
  <c r="BK253"/>
  <c r="J463"/>
  <c r="BK528"/>
  <c r="BK106"/>
  <c r="BK256"/>
  <c r="BK438"/>
  <c r="J593"/>
  <c r="J455"/>
  <c r="J237"/>
  <c r="BK298"/>
  <c r="J388"/>
  <c r="BK602"/>
  <c i="3" r="J89"/>
  <c i="2" r="J449"/>
  <c r="BK248"/>
  <c r="J396"/>
  <c r="BK469"/>
  <c i="3" r="J96"/>
  <c i="2" r="J534"/>
  <c r="J587"/>
  <c r="BK555"/>
  <c r="J415"/>
  <c r="J527"/>
  <c r="J590"/>
  <c r="J308"/>
  <c r="BK527"/>
  <c i="3" r="J91"/>
  <c i="2" r="BK516"/>
  <c r="BK458"/>
  <c r="BK534"/>
  <c r="BK220"/>
  <c r="J297"/>
  <c r="J184"/>
  <c r="BK279"/>
  <c r="BK380"/>
  <c r="BK178"/>
  <c r="J391"/>
  <c r="BK491"/>
  <c r="BK345"/>
  <c r="BK97"/>
  <c r="J491"/>
  <c r="J512"/>
  <c r="J106"/>
  <c r="J416"/>
  <c r="BK274"/>
  <c r="J531"/>
  <c r="J242"/>
  <c r="J400"/>
  <c r="J405"/>
  <c r="J345"/>
  <c r="J482"/>
  <c r="BK400"/>
  <c r="BK384"/>
  <c i="3" r="BK85"/>
  <c i="2" r="BK479"/>
  <c r="BK559"/>
  <c r="J444"/>
  <c r="BK223"/>
  <c r="BK355"/>
  <c r="BK488"/>
  <c r="J352"/>
  <c r="BK584"/>
  <c r="BK196"/>
  <c r="BK339"/>
  <c r="BK242"/>
  <c r="J235"/>
  <c r="BK325"/>
  <c r="J279"/>
  <c r="J521"/>
  <c r="BK209"/>
  <c r="J93"/>
  <c r="J543"/>
  <c r="J497"/>
  <c r="BK331"/>
  <c r="BK581"/>
  <c r="BK372"/>
  <c r="BK509"/>
  <c r="J248"/>
  <c r="J293"/>
  <c r="BK460"/>
  <c r="J459"/>
  <c r="BK293"/>
  <c r="BK175"/>
  <c r="BK322"/>
  <c r="BK365"/>
  <c r="BK170"/>
  <c r="J502"/>
  <c r="J454"/>
  <c r="J215"/>
  <c i="3" r="J97"/>
  <c i="2" r="J420"/>
  <c r="BK446"/>
  <c r="J198"/>
  <c r="BK430"/>
  <c r="J412"/>
  <c l="1" r="T236"/>
  <c r="BK364"/>
  <c r="J364"/>
  <c r="J65"/>
  <c r="BK236"/>
  <c r="J236"/>
  <c r="J62"/>
  <c r="T307"/>
  <c r="T364"/>
  <c r="BK601"/>
  <c r="J601"/>
  <c r="J70"/>
  <c r="BK307"/>
  <c r="J307"/>
  <c r="J64"/>
  <c r="R568"/>
  <c r="T92"/>
  <c r="R307"/>
  <c r="P236"/>
  <c r="BK515"/>
  <c r="J515"/>
  <c r="J66"/>
  <c r="P92"/>
  <c r="R282"/>
  <c r="P568"/>
  <c r="R92"/>
  <c r="T282"/>
  <c r="T568"/>
  <c r="P364"/>
  <c r="T601"/>
  <c r="T600"/>
  <c r="BK282"/>
  <c r="J282"/>
  <c r="J63"/>
  <c r="P515"/>
  <c r="P307"/>
  <c r="BK568"/>
  <c r="J568"/>
  <c r="J67"/>
  <c i="3" r="P84"/>
  <c i="2" r="BK92"/>
  <c r="J92"/>
  <c r="J61"/>
  <c r="P282"/>
  <c r="T515"/>
  <c r="P601"/>
  <c r="P600"/>
  <c i="3" r="T84"/>
  <c i="2" r="R236"/>
  <c r="R515"/>
  <c r="R601"/>
  <c r="R600"/>
  <c i="3" r="R95"/>
  <c i="2" r="R364"/>
  <c i="3" r="BK84"/>
  <c r="J84"/>
  <c r="J61"/>
  <c r="R84"/>
  <c r="R83"/>
  <c r="R82"/>
  <c r="BK95"/>
  <c r="J95"/>
  <c r="J62"/>
  <c r="P95"/>
  <c r="T95"/>
  <c i="2" r="BK596"/>
  <c r="J596"/>
  <c r="J68"/>
  <c r="BK600"/>
  <c r="J600"/>
  <c r="J69"/>
  <c i="3" r="BG86"/>
  <c r="J52"/>
  <c r="BG85"/>
  <c r="BG89"/>
  <c r="E48"/>
  <c r="BG87"/>
  <c r="BG93"/>
  <c r="BG90"/>
  <c r="BG91"/>
  <c r="F55"/>
  <c r="BG94"/>
  <c r="J55"/>
  <c r="BG96"/>
  <c r="BG97"/>
  <c r="BG92"/>
  <c r="BG88"/>
  <c i="2" r="F87"/>
  <c r="BE137"/>
  <c r="BE207"/>
  <c r="BE391"/>
  <c r="BE423"/>
  <c r="BE129"/>
  <c r="BE159"/>
  <c r="BE175"/>
  <c r="BE220"/>
  <c r="BE237"/>
  <c r="BE259"/>
  <c r="BE290"/>
  <c r="BE319"/>
  <c r="BE469"/>
  <c r="BE540"/>
  <c r="BE552"/>
  <c r="E48"/>
  <c r="BE93"/>
  <c r="BE167"/>
  <c r="BE196"/>
  <c r="BE209"/>
  <c r="BE217"/>
  <c r="BE298"/>
  <c r="BE397"/>
  <c r="BE410"/>
  <c r="J84"/>
  <c r="BE126"/>
  <c r="BE164"/>
  <c r="BE170"/>
  <c r="BE215"/>
  <c r="BE232"/>
  <c r="BE274"/>
  <c r="BE345"/>
  <c r="BE363"/>
  <c r="BE442"/>
  <c r="BE479"/>
  <c r="BE559"/>
  <c r="BE564"/>
  <c r="BE184"/>
  <c r="BE294"/>
  <c r="BE441"/>
  <c r="BE459"/>
  <c r="BE499"/>
  <c r="BE503"/>
  <c r="BE556"/>
  <c r="BE593"/>
  <c r="J55"/>
  <c r="BE191"/>
  <c r="BE223"/>
  <c r="BE248"/>
  <c r="BE268"/>
  <c r="BE331"/>
  <c r="BE339"/>
  <c r="BE358"/>
  <c r="BE368"/>
  <c r="BE393"/>
  <c r="BE402"/>
  <c r="BE415"/>
  <c r="BE434"/>
  <c r="BE449"/>
  <c r="BE460"/>
  <c r="BE467"/>
  <c r="BE478"/>
  <c r="BE498"/>
  <c r="BE502"/>
  <c r="BE522"/>
  <c r="BE569"/>
  <c r="BE572"/>
  <c r="BE97"/>
  <c r="BE181"/>
  <c r="BE304"/>
  <c r="BE313"/>
  <c r="BE325"/>
  <c r="BE372"/>
  <c r="BE383"/>
  <c r="BE444"/>
  <c r="BE494"/>
  <c r="BE575"/>
  <c r="BE578"/>
  <c r="BE581"/>
  <c r="BE584"/>
  <c r="BE587"/>
  <c r="BE590"/>
  <c r="BE392"/>
  <c r="BE400"/>
  <c r="BE454"/>
  <c r="BE473"/>
  <c r="BE482"/>
  <c r="BE506"/>
  <c r="BE527"/>
  <c r="BE534"/>
  <c r="BE549"/>
  <c r="BE567"/>
  <c r="BE597"/>
  <c r="BE602"/>
  <c r="BE604"/>
  <c r="BE279"/>
  <c r="BE322"/>
  <c r="BE451"/>
  <c r="BE464"/>
  <c r="BE516"/>
  <c r="BE528"/>
  <c r="BE543"/>
  <c r="BE555"/>
  <c r="BE103"/>
  <c r="BE198"/>
  <c r="BE212"/>
  <c r="BE256"/>
  <c r="BE308"/>
  <c r="BE388"/>
  <c r="BE405"/>
  <c r="BE420"/>
  <c r="BE430"/>
  <c r="BE455"/>
  <c r="BE472"/>
  <c r="BE474"/>
  <c r="BE531"/>
  <c r="BE416"/>
  <c r="BE429"/>
  <c r="BE458"/>
  <c r="BE463"/>
  <c r="BE475"/>
  <c r="BE521"/>
  <c r="BE229"/>
  <c r="BE235"/>
  <c r="BE328"/>
  <c r="BE365"/>
  <c r="BE370"/>
  <c r="BE378"/>
  <c r="BE412"/>
  <c r="BE450"/>
  <c r="BE485"/>
  <c r="BE95"/>
  <c r="BE156"/>
  <c r="BE178"/>
  <c r="BE283"/>
  <c r="BE352"/>
  <c r="BE375"/>
  <c r="BE384"/>
  <c r="BE491"/>
  <c r="BE509"/>
  <c r="BE253"/>
  <c r="BE265"/>
  <c r="BE297"/>
  <c r="BE301"/>
  <c r="BE355"/>
  <c r="BE407"/>
  <c r="BE425"/>
  <c r="BE437"/>
  <c r="BE512"/>
  <c r="BE226"/>
  <c r="BE396"/>
  <c r="BE419"/>
  <c r="BE446"/>
  <c r="BE465"/>
  <c r="BE480"/>
  <c r="BE497"/>
  <c r="BE100"/>
  <c r="BE106"/>
  <c r="BE242"/>
  <c r="BE262"/>
  <c r="BE293"/>
  <c r="BE316"/>
  <c r="BE380"/>
  <c r="BE387"/>
  <c r="BE424"/>
  <c r="BE426"/>
  <c r="BE433"/>
  <c r="BE438"/>
  <c r="BE488"/>
  <c r="BE532"/>
  <c i="3" r="J34"/>
  <c i="1" r="AW56"/>
  <c i="2" r="F36"/>
  <c i="1" r="BC55"/>
  <c i="3" r="F34"/>
  <c i="1" r="BA56"/>
  <c i="2" r="F35"/>
  <c i="1" r="BB55"/>
  <c i="2" r="F37"/>
  <c i="1" r="BD55"/>
  <c i="3" r="F36"/>
  <c i="1" r="BC56"/>
  <c i="3" r="J33"/>
  <c i="1" r="AV56"/>
  <c i="3" r="F33"/>
  <c i="1" r="AZ56"/>
  <c i="2" r="F34"/>
  <c i="1" r="BA55"/>
  <c i="3" r="F37"/>
  <c i="1" r="BD56"/>
  <c i="2" r="J34"/>
  <c i="1" r="AW55"/>
  <c i="3" l="1" r="T83"/>
  <c r="T82"/>
  <c i="2" r="R91"/>
  <c r="R90"/>
  <c r="P91"/>
  <c r="P90"/>
  <c i="1" r="AU55"/>
  <c i="2" r="T91"/>
  <c r="T90"/>
  <c i="3" r="P83"/>
  <c r="P82"/>
  <c i="1" r="AU56"/>
  <c i="2" r="BK91"/>
  <c r="J91"/>
  <c r="J60"/>
  <c i="3" r="BK83"/>
  <c r="J83"/>
  <c r="J60"/>
  <c i="2" r="F33"/>
  <c i="1" r="AZ55"/>
  <c r="AZ54"/>
  <c r="W29"/>
  <c i="2" r="J33"/>
  <c i="1" r="AV55"/>
  <c r="AT55"/>
  <c r="BD54"/>
  <c r="W33"/>
  <c i="3" r="F35"/>
  <c i="1" r="BB56"/>
  <c r="BB54"/>
  <c r="W31"/>
  <c r="BA54"/>
  <c r="AW54"/>
  <c r="AK30"/>
  <c r="BC54"/>
  <c r="W32"/>
  <c r="AT56"/>
  <c i="2" l="1" r="BK90"/>
  <c r="J90"/>
  <c r="J59"/>
  <c i="3" r="BK82"/>
  <c r="J82"/>
  <c r="J59"/>
  <c i="1" r="AU54"/>
  <c r="W30"/>
  <c r="AX54"/>
  <c r="AY54"/>
  <c i="2" r="J30"/>
  <c i="1" r="AG55"/>
  <c r="AV54"/>
  <c r="AK29"/>
  <c i="2" l="1" r="J39"/>
  <c i="1" r="AN55"/>
  <c i="3" r="J30"/>
  <c i="1" r="AG56"/>
  <c r="AT54"/>
  <c i="3" l="1" r="J39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<sst xmlns="http://schemas.openxmlformats.org/spreadsheetml/2006/main">
  <si>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</si>
  <si>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</si>
  <si>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</si>
  <si>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</si>
  <si>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</si>
  <si>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{517b86cc-238c-4226-8ae5-d53fb5445338}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</si>
  <si>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</si>
  <si>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</si>
  <si>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</si>
  <si>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</si>
  <si>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</si>
  <si>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</si>
  <si>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</si>
  <si>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</si>
  <si>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6531232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</si>
  <si>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</si>
  <si>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</si>
  <si>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Přelouč, ulice Za Fontánou, Střelova - vodovod Střelova ulice</t>
  </si>
  <si>
    <t>KSO:</t>
  </si>
  <si>
    <t/>
  </si>
  <si>
    <t>CC-CZ:</t>
  </si>
  <si>
    <t>Místo:</t>
  </si>
  <si>
    <t>Přelouč</t>
  </si>
  <si>
    <t>Datum:</t>
  </si>
  <si>
    <t>17. 1. 2024</t>
  </si>
  <si>
    <t>Zadavatel:</t>
  </si>
  <si>
    <t>IČ:</t>
  </si>
  <si>
    <t>60108631</t>
  </si>
  <si>
    <t>Vodovody a kanalizace Pardubice, a.s. Teplého 2014</t>
  </si>
  <si>
    <t>DIČ:</t>
  </si>
  <si>
    <t>CZ60108631</t>
  </si>
  <si>
    <t>Uchazeč:</t>
  </si>
  <si>
    <t>Vyplň údaj</t>
  </si>
  <si>
    <t>Projektant:</t>
  </si>
  <si>
    <t>15028909</t>
  </si>
  <si>
    <t>BKN spol.s r.o., Vladislavova 29, 56601Vysoké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</si>
  <si>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</si>
  <si>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</si>
  <si>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</si>
  <si>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</si>
  <si>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</si>
  <si>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</si>
  <si>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</si>
  <si>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</si>
  <si>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</si>
  <si>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</si>
  <si>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</si>
  <si>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</si>
  <si>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</si>
  <si>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</si>
  <si>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</si>
  <si>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</si>
  <si>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</si>
  <si>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</si>
  <si>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</si>
  <si>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</si>
  <si>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</si>
  <si>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</si>
  <si>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</si>
  <si>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</si>
  <si>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</si>
  <si>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</si>
  <si>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</si>
  <si>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</si>
  <si>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</si>
  <si>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</si>
  <si>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</si>
  <si>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</si>
  <si>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</si>
  <si>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</si>
  <si>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</si>
  <si>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</si>
  <si>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</si>
  <si>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</si>
  <si>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</si>
  <si>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</si>
  <si>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</si>
  <si>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</si>
  <si>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</si>
  <si>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</si>
  <si>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</si>
  <si>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</si>
  <si>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Řad 1</t>
  </si>
  <si>
    <t>STA</t>
  </si>
  <si>
    <t>1</t>
  </si>
  <si>
    <t>{8c4a9c38-c0f9-4814-8adf-033a17678991}</t>
  </si>
  <si>
    <t>827 13 13</t>
  </si>
  <si>
    <t>2</t>
  </si>
  <si>
    <t>VON</t>
  </si>
  <si>
    <t>Vedeljší a ostatní náklady stavby</t>
  </si>
  <si>
    <t>{25449bdf-b11c-40bb-bba8-5e1f01e05191}</t>
  </si>
  <si>
    <t>KRYCÍ LIST SOUPISU PRACÍ</t>
  </si>
  <si>
    <t>Objekt:</t>
  </si>
  <si>
    <t>SO 01 - Řad 1</t>
  </si>
  <si>
    <t>k.ú. Přelouč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</si>
  <si>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</si>
  <si>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</si>
  <si>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</si>
  <si>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</si>
  <si>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</si>
  <si>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</si>
  <si>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</si>
  <si>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</si>
  <si>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</si>
  <si>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</si>
  <si>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</si>
  <si>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</si>
  <si>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</si>
  <si>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</si>
  <si>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</si>
  <si>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</si>
  <si>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</si>
  <si>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</si>
  <si>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</si>
  <si>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</si>
  <si>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</si>
  <si>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</si>
  <si>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</si>
  <si>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</si>
  <si>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</si>
  <si>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</si>
  <si>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</si>
  <si>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</si>
  <si>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</si>
  <si>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</si>
  <si>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</si>
  <si>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</si>
  <si>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</si>
  <si>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115001102</t>
  </si>
  <si>
    <t>Převedení vody potrubím průměru DN přes 100 do 150</t>
  </si>
  <si>
    <t>m</t>
  </si>
  <si>
    <t>CS ÚRS 2024 01</t>
  </si>
  <si>
    <t>4</t>
  </si>
  <si>
    <t>-1044233588</t>
  </si>
  <si>
    <t>Online PSC</t>
  </si>
  <si>
    <t>https://podminky.urs.cz/item/CS_URS_2024_01/115001102</t>
  </si>
  <si>
    <t>115101201</t>
  </si>
  <si>
    <t>Čerpání vody na dopravní výšku do 10 m s uvažovaným průměrným přítokem do 500 l/min</t>
  </si>
  <si>
    <t>hod</t>
  </si>
  <si>
    <t>-515630896</t>
  </si>
  <si>
    <t>https://podminky.urs.cz/item/CS_URS_2024_01/115101201</t>
  </si>
  <si>
    <t>3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</si>
  <si>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</si>
  <si>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</si>
  <si>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964578358</t>
  </si>
  <si>
    <t>https://podminky.urs.cz/item/CS_URS_2024_01/119001405</t>
  </si>
  <si>
    <t>VV</t>
  </si>
  <si>
    <t xml:space="preserve">1,10*6           "viz přílohy PD : C.3, D.1.2 a D.1.3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</si>
  <si>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</si>
  <si>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</si>
  <si>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-1810616061</t>
  </si>
  <si>
    <t>https://podminky.urs.cz/item/CS_URS_2024_01/119001421</t>
  </si>
  <si>
    <t xml:space="preserve">1,10*4            "viz přílohy PD : C.3, D.1.2 a D.1.3</t>
  </si>
  <si>
    <t>5</t>
  </si>
  <si>
    <t>121151103</t>
  </si>
  <si>
    <t>Sejmutí ornice strojně při souvislé ploše do 100 m2, tl. vrstvy do 200 mm</t>
  </si>
  <si>
    <t>m2</t>
  </si>
  <si>
    <t>529703170</t>
  </si>
  <si>
    <t>https://podminky.urs.cz/item/CS_URS_2024_01/121151103</t>
  </si>
  <si>
    <t xml:space="preserve">11,20*1,00             "viz přílohy PD : C.3, D.1.2 a D.1.3</t>
  </si>
  <si>
    <t>6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</si>
  <si>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</si>
  <si>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</si>
  <si>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</si>
  <si>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-1590091700</t>
  </si>
  <si>
    <t>https://podminky.urs.cz/item/CS_URS_2024_01/132254204</t>
  </si>
  <si>
    <t>1,50*1,25*1,50+(1,20-0,75)*1,24*1,00+2,00*(1,24+1,22)/2*1,00+2,10*(1,47+1,58)/2*1,00</t>
  </si>
  <si>
    <t>2,30*(1,73+1,68)/2*1,00+7,90*(1,68+1,54)/2*1,00+1,00*(1,54+1,52)/2*1,00+1,80*(1,37+1,33)/2*1,00</t>
  </si>
  <si>
    <t>0,80*(1,33+1,31)/2*1,00+0,40*(1,21+1,20)/2*1,00+0,60*(1,20+1,19)/2*1,00+1,00*1,19*1,00</t>
  </si>
  <si>
    <t>1,10*(1,19+1,20)/2*1,00+1,70*1,20*1,00+3,80*(1,20+1,22)/2*1,00+6,60*(1,22+1,24)/2*1,00</t>
  </si>
  <si>
    <t>0,40*1,24*1,00+4,90*(1,24+1,25)/2*1,00+0,10*1,25*1,00+10,20*(1,25+1,29)/2*1,00</t>
  </si>
  <si>
    <t>0,90*(1,29+1,30)/2*1,00+0,60*1,30*1,00+3,10*(1,30+1,28)/2*1,00+0,10*1,28*1,00</t>
  </si>
  <si>
    <t>4,80*(1,28+1,24)/2*1,00+2,00*1,24*1,00+2,00*(1,24+1,22)/2*1,00+1,00*(1,22+1,25)/2*1,00</t>
  </si>
  <si>
    <t>1,40*(1,25+1,30)/2*1,00+11,60*1,30*1,00+4,40*(1,30+1,36)/2*1,00+1,30*(1,36+1,38)/2*1,00</t>
  </si>
  <si>
    <t>2,80*(1,38+1,42)/2*1,00+6,80*(1,42+1,36)/2*1,00+3,00*(1,36+1,37)/2*1,00+5,90*(1,37+1,30)/2*1,00</t>
  </si>
  <si>
    <t>2,80*1,30*1,00+8,30*(1,30+1,31)/2*1,00+13,30*(1,31+1,33)/2*1,00+7,30*(1,33+1,32)/2*1,00</t>
  </si>
  <si>
    <t>0,70*1,32*1,00+3,30*(1,32+1,31)/2*1,00+9,90*(1,31+1,30)/2*1,00+7,10*(1,30+1,34)/2*1,00</t>
  </si>
  <si>
    <t>2,10*(1,34+1,35)/2*1,00+1,20*(1,35+1,36)/2*1,00+3,50*(1,36+1,39)/2*1,00+0,40*1,39*1,00</t>
  </si>
  <si>
    <t>0,50*(1,39+1,40)/2*1,00+1,50*1,40*0,50+5,00*1,40*1,00+1,50*1,40*0,50+0,75*1,40*1,00</t>
  </si>
  <si>
    <t>viz přílohy PD : C.3, D.1.2 a D.1.3</t>
  </si>
  <si>
    <t>(33,00-3,00)*1,10*1,00+3,00*1,20*1,00</t>
  </si>
  <si>
    <t>"viz přílohy PD : C.3 a D.1.1</t>
  </si>
  <si>
    <t>Mezisoučet</t>
  </si>
  <si>
    <t xml:space="preserve">263,486*0,50                   "50% objemu</t>
  </si>
  <si>
    <t>7</t>
  </si>
  <si>
    <t>132354204</t>
  </si>
  <si>
    <t>Hloubení zapažených rýh šířky přes 800 do 2 000 mm strojně s urovnáním dna do předepsaného profilu a spádu v hornině třídy těžitelnosti II skupiny 4 přes 100 do 500 m3</t>
  </si>
  <si>
    <t>1272282801</t>
  </si>
  <si>
    <t>https://podminky.urs.cz/item/CS_URS_2024_01/132354204</t>
  </si>
  <si>
    <t xml:space="preserve">131,743           "viz položka 132254204</t>
  </si>
  <si>
    <t>8</t>
  </si>
  <si>
    <t>139001101</t>
  </si>
  <si>
    <t>Příplatek k cenám hloubených vykopávek za ztížení vykopávky v blízkosti podzemního vedení nebo výbušnin pro jakoukoliv třídu horniny</t>
  </si>
  <si>
    <t>-578491515</t>
  </si>
  <si>
    <t>https://podminky.urs.cz/item/CS_URS_2024_01/139001101</t>
  </si>
  <si>
    <t>1,17*0,77*1,50+1,12*0,43*1,00+1,05*1,15*1,00*3+1,035*1,535*1,00+1,12*1,60*1,00</t>
  </si>
  <si>
    <t>1,12*0,50*1,00*3+1,035*1,535*1,00+1,04*1,54*1,00+1,05*1,55*1,00+1,04*1,54*1,00</t>
  </si>
  <si>
    <t>1,12*0,90*1,00+1,12*0,70*5,00+1,12*0,70*1,00</t>
  </si>
  <si>
    <t xml:space="preserve">1,04*0,64*33,00              "viz přílohy PD : C.3 a D.1.1</t>
  </si>
  <si>
    <t>Součet</t>
  </si>
  <si>
    <t>9</t>
  </si>
  <si>
    <t>151101101</t>
  </si>
  <si>
    <t>Zřízení pažení a rozepření stěn rýh pro podzemní vedení příložné pro jakoukoliv mezerovitost, hloubky do 2 m</t>
  </si>
  <si>
    <t>-1406703042</t>
  </si>
  <si>
    <t>https://podminky.urs.cz/item/CS_URS_2024_01/151101101</t>
  </si>
  <si>
    <t>1,50*1,80*3+(1,20-0,75)*1,79*2+2,00*(1,79+1,77)/2*2+2,10*(1,77+1,88)/2*2</t>
  </si>
  <si>
    <t>2,30*(1,88+1,83)/2*2+7,90*(1,83+1,69)/2*2+1,00*(1,69+1,67)/2*2+1,80*(1,67+1,63)/2*2</t>
  </si>
  <si>
    <t>0,80*(1,63+1,61)/2*2+0,40*(1,61+1,60)/2*2+0,60*(1,60+1,59)/2*2+1,00*1,59*2</t>
  </si>
  <si>
    <t>1,10*(1,59+1,60)/2*2+1,70*1,60*2+3,80*(1,60+1,62)/2*2+6,60*(1,62+1,64)/2*2</t>
  </si>
  <si>
    <t>0,40*1,64*2+4,90*(1,64+1,65)/2*2+0,10*1,65*2+10,20*(1,65+1,69)/2*2</t>
  </si>
  <si>
    <t>0,90*(1,69+1,70)/2*2+0,60*1,70*2+3,10*(1,70+1,68)/2*2+0,10*1,68*2</t>
  </si>
  <si>
    <t>4,80*(1,68+1,64)/2*2+2,00*1,64*2+2,00*(1,64+1,62)/2*2+1,00*(1,62+1,65)/2*6</t>
  </si>
  <si>
    <t>1,40*(1,65+1,70)/2*2+11,60*1,70*2+4,40*(1,70+1,76)/2*2+1,30*(1,76+1,78)/2*2</t>
  </si>
  <si>
    <t>2,80*(1,78+1,82)/2*2+6,80*(1,82+1,76)/2*2+3,00*(1,76+1,77)/2*2+5,90*(1,77+1,70)/2*2</t>
  </si>
  <si>
    <t>2,80*1,70*2+8,30*(1,70+1,71)/2*2+13,30*(1,71+1,73)/2*2+7,30*(1,73+1,72)/2*2</t>
  </si>
  <si>
    <t>0,70*1,72*2+3,30*(1,72+1,71)/2*2+9,90*(1,71+1,70)/2*2+7,10*(1,70+1,74)/2*2</t>
  </si>
  <si>
    <t>2,10*(1,74+1,75)/2*2+1,20*(1,75+1,76)/2*2+3,50*(1,76+1,79)/2*2+0,40*1,79*2</t>
  </si>
  <si>
    <t>0,50*(1,79+1,80)/2*2+2*1,80*0,50+5,00*1,80*2+3*1,80*1,50</t>
  </si>
  <si>
    <t>(33,00-3,00)*1,50*2+3,00*1,50*2</t>
  </si>
  <si>
    <t>10</t>
  </si>
  <si>
    <t>151101111</t>
  </si>
  <si>
    <t>Odstranění pažení a rozepření stěn rýh pro podzemní vedení s uložením materiálu na vzdálenost do 3 m od kraje výkopu příložné, hloubky do 2 m</t>
  </si>
  <si>
    <t>612265100</t>
  </si>
  <si>
    <t>https://podminky.urs.cz/item/CS_URS_2024_01/151101111</t>
  </si>
  <si>
    <t xml:space="preserve">692,576          "viz položka 151101101</t>
  </si>
  <si>
    <t>11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</si>
  <si>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</si>
  <si>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</si>
  <si>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1387780804</t>
  </si>
  <si>
    <t>https://podminky.urs.cz/item/CS_URS_2024_01/162551108</t>
  </si>
  <si>
    <t xml:space="preserve">(2,30*(1,22+1,17)/2*1,00+7,90*(1,17+1,03)/2*1,00+1,00*(1,03+1,01)/2*1,00)*2               "zásyp zeminou</t>
  </si>
  <si>
    <t xml:space="preserve">11,20*1,00*0,15*2             "viz položka 121151103 181351003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</si>
  <si>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</si>
  <si>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</si>
  <si>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2006242726</t>
  </si>
  <si>
    <t>https://podminky.urs.cz/item/CS_URS_2024_01/162751114</t>
  </si>
  <si>
    <t xml:space="preserve">131,743-12,459             "viz položka 132254204 167151101</t>
  </si>
  <si>
    <t>13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</si>
  <si>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</si>
  <si>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</si>
  <si>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591617370</t>
  </si>
  <si>
    <t>https://podminky.urs.cz/item/CS_URS_2024_01/162751134</t>
  </si>
  <si>
    <t xml:space="preserve">131,743          "viz položka 132354204</t>
  </si>
  <si>
    <t>14</t>
  </si>
  <si>
    <t>167151101</t>
  </si>
  <si>
    <t>Nakládání, skládání a překládání neulehlého výkopku nebo sypaniny strojně nakládání, množství do 100 m3, z horniny třídy těžitelnosti I, skupiny 1 až 3</t>
  </si>
  <si>
    <t>-2010157712</t>
  </si>
  <si>
    <t>https://podminky.urs.cz/item/CS_URS_2024_01/167151101</t>
  </si>
  <si>
    <t xml:space="preserve">2,30*(1,22+1,17)/2*1,00+7,90*(1,17+1,03)/2*1,00+1,00*(1,03+1,01)/2*1,00               "zásyp zeminou</t>
  </si>
  <si>
    <t xml:space="preserve">11,20*1,00*0,15             "viz položka 181351003</t>
  </si>
  <si>
    <t>15</t>
  </si>
  <si>
    <t>167151111</t>
  </si>
  <si>
    <t>Nakládání, skládání a překládání neulehlého výkopku nebo sypaniny strojně nakládání, množství přes 100 m3, z hornin třídy těžitelnosti I, skupiny 1 až 3</t>
  </si>
  <si>
    <t>2007396993</t>
  </si>
  <si>
    <t>https://podminky.urs.cz/item/CS_URS_2024_01/167151111</t>
  </si>
  <si>
    <t xml:space="preserve">161,888-12,459+79,560                 "viz položka 174151101 167151101 175151101</t>
  </si>
  <si>
    <t>16</t>
  </si>
  <si>
    <t>171201231</t>
  </si>
  <si>
    <t>Poplatek za uložení stavebního odpadu na recyklační skládce (skládkovné) zeminy a kamení zatříděného do Katalogu odpadů pod kódem 17 05 04</t>
  </si>
  <si>
    <t>t</t>
  </si>
  <si>
    <t>1551759716</t>
  </si>
  <si>
    <t>https://podminky.urs.cz/item/CS_URS_2024_01/171201231</t>
  </si>
  <si>
    <t xml:space="preserve">(119,284+131,743)*1,900               "viz položka 162751114 162751134</t>
  </si>
  <si>
    <t>17</t>
  </si>
  <si>
    <t>171251201</t>
  </si>
  <si>
    <t>Uložení sypaniny na skládky nebo meziskládky bez hutnění s upravením uložené sypaniny do předepsaného tvaru</t>
  </si>
  <si>
    <t>-1056596728</t>
  </si>
  <si>
    <t>https://podminky.urs.cz/item/CS_URS_2024_01/171251201</t>
  </si>
  <si>
    <t xml:space="preserve">11,20*0,15+131,743+131,743             "viz položka 121151103 132254204 132354204</t>
  </si>
  <si>
    <t>18</t>
  </si>
  <si>
    <t>174151101</t>
  </si>
  <si>
    <t>Zásyp sypaninou z jakékoliv horniny strojně s uložením výkopku ve vrstvách se zhutněním jam, šachet, rýh nebo kolem objektů v těchto vykopávkách</t>
  </si>
  <si>
    <t>-514523495</t>
  </si>
  <si>
    <t>https://podminky.urs.cz/item/CS_URS_2024_01/174151101</t>
  </si>
  <si>
    <t xml:space="preserve">131,743*2                       "viz položka 132254204 132354204</t>
  </si>
  <si>
    <t>-(1,50*0,57*1,50+(162,00-0,75)*0,51*1,00+1,50*0,51*0,50+5,00*0,51*1,00+1,50*0,51*0,50)</t>
  </si>
  <si>
    <t>-0,75*0,51*1,00</t>
  </si>
  <si>
    <t>-(4,00*0,463*1,00+29,00*0,432*1,00)</t>
  </si>
  <si>
    <t>19</t>
  </si>
  <si>
    <t>M</t>
  </si>
  <si>
    <t>58331200</t>
  </si>
  <si>
    <t>štěrkopísek netříděný</t>
  </si>
  <si>
    <t>498687907</t>
  </si>
  <si>
    <t>1,50*1,25*1,50+(1,20-0,75)*1,24*1,00+2,00*(1,24+1,22)/2*1,00</t>
  </si>
  <si>
    <t>-(1,50*0,57*1,50+(1,20-0,75+2,00)*0,51*1,00)</t>
  </si>
  <si>
    <t>3,299*1,700</t>
  </si>
  <si>
    <t>20</t>
  </si>
  <si>
    <t>583312031X01</t>
  </si>
  <si>
    <t xml:space="preserve">štěrkodrť netříděná frakce 0 - 63 mm mimo ČSN </t>
  </si>
  <si>
    <t>-1259082420</t>
  </si>
  <si>
    <t xml:space="preserve">(161,888-3,299-12,459)*1,800                 "viz položka 174151101 58331200 167151101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</si>
  <si>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</si>
  <si>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</si>
  <si>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737176929</t>
  </si>
  <si>
    <t>https://podminky.urs.cz/item/CS_URS_2024_01/175151101</t>
  </si>
  <si>
    <t>1,50*0,47*1,50+(162,00-0,75)*0,41*1,00+1,50*0,41*0,50+5,00*0,41*1,00+1,50*0,41*0,50</t>
  </si>
  <si>
    <t>0,75*0,41*1,00</t>
  </si>
  <si>
    <t>-1,50*3,14*0,085*0,085-162,00*3,14*0,055*0,055-5,00*3,14*0,055*0,055-0,75*3,14*0,055*0,055</t>
  </si>
  <si>
    <t>4,00*0,363*1,00-4,00*3,14*0,0315*0,0315+29,00*0,332*1,00-29,00*3,14*0,016*0,016</t>
  </si>
  <si>
    <t>22</t>
  </si>
  <si>
    <t>58337310</t>
  </si>
  <si>
    <t>štěrkopísek frakce 0/4</t>
  </si>
  <si>
    <t>-1121372247</t>
  </si>
  <si>
    <t>79,560*1,700</t>
  </si>
  <si>
    <t>23</t>
  </si>
  <si>
    <t>181351003</t>
  </si>
  <si>
    <t>Rozprostření a urovnání ornice v rovině nebo ve svahu sklonu do 1:5 strojně při souvislé ploše do 100 m2, tl. vrstvy do 200 mm</t>
  </si>
  <si>
    <t>-1624611727</t>
  </si>
  <si>
    <t>https://podminky.urs.cz/item/CS_URS_2024_01/181351003</t>
  </si>
  <si>
    <t>24</t>
  </si>
  <si>
    <t>181411131</t>
  </si>
  <si>
    <t>Založení trávníku na půdě předem připravené plochy do 1000 m2 výsevem včetně utažení parkového v rovině nebo na svahu do 1:5</t>
  </si>
  <si>
    <t>-358000481</t>
  </si>
  <si>
    <t>https://podminky.urs.cz/item/CS_URS_2024_01/181411131</t>
  </si>
  <si>
    <t xml:space="preserve">11,20*2,00             "viz přílohy PD : C.3, D.1.2 a D.1.3</t>
  </si>
  <si>
    <t>25</t>
  </si>
  <si>
    <t>00572410</t>
  </si>
  <si>
    <t>osivo směs travní parková</t>
  </si>
  <si>
    <t>kg</t>
  </si>
  <si>
    <t>1164765928</t>
  </si>
  <si>
    <t>22,400*0,03*1,03</t>
  </si>
  <si>
    <t>26</t>
  </si>
  <si>
    <t>181951111</t>
  </si>
  <si>
    <t>Úprava pláně vyrovnáním výškových rozdílů strojně v hornině třídy těžitelnosti I, skupiny 1 až 3 bez zhutnění</t>
  </si>
  <si>
    <t>1775716539</t>
  </si>
  <si>
    <t>https://podminky.urs.cz/item/CS_URS_2024_01/181951111</t>
  </si>
  <si>
    <t>27</t>
  </si>
  <si>
    <t>181951112</t>
  </si>
  <si>
    <t>Úprava pláně vyrovnáním výškových rozdílů strojně v hornině třídy těžitelnosti I, skupiny 1 až 3 se zhutněním</t>
  </si>
  <si>
    <t>-1751671387</t>
  </si>
  <si>
    <t>https://podminky.urs.cz/item/CS_URS_2024_01/181951112</t>
  </si>
  <si>
    <t xml:space="preserve">8,20+2,10+10,30+358,40                "viz položka 564861011 564871011 565175104 577166031</t>
  </si>
  <si>
    <t>28</t>
  </si>
  <si>
    <t>183403153</t>
  </si>
  <si>
    <t>Obdělání půdy hrabáním v rovině nebo na svahu do 1:5</t>
  </si>
  <si>
    <t>1055014340</t>
  </si>
  <si>
    <t>https://podminky.urs.cz/item/CS_URS_2024_01/183403153</t>
  </si>
  <si>
    <t xml:space="preserve">11,20*2,00*2             "viz přílohy PD : C.3, D.1.2 a D.1.3</t>
  </si>
  <si>
    <t>29</t>
  </si>
  <si>
    <t>183403161</t>
  </si>
  <si>
    <t>Obdělání půdy válením v rovině nebo na svahu do 1:5</t>
  </si>
  <si>
    <t>-1040612902</t>
  </si>
  <si>
    <t>https://podminky.urs.cz/item/CS_URS_2024_01/183403161</t>
  </si>
  <si>
    <t>30</t>
  </si>
  <si>
    <t>184813511</t>
  </si>
  <si>
    <t>Chemické odplevelení půdy před založením kultury, trávníku nebo zpevněných ploch ručně o jakékoli výměře postřikem na široko v rovině nebo na svahu do 1:5</t>
  </si>
  <si>
    <t>1453281502</t>
  </si>
  <si>
    <t>https://podminky.urs.cz/item/CS_URS_2024_01/184813511</t>
  </si>
  <si>
    <t>31</t>
  </si>
  <si>
    <t>184813521</t>
  </si>
  <si>
    <t>Chemické odplevelení po založení kultury ručně postřikem na široko v rovině nebo na svahu do 1:5</t>
  </si>
  <si>
    <t>-1902350632</t>
  </si>
  <si>
    <t>https://podminky.urs.cz/item/CS_URS_2024_01/184813521</t>
  </si>
  <si>
    <t>32</t>
  </si>
  <si>
    <t>25234001</t>
  </si>
  <si>
    <t>herbicid totální systémový neselektivní</t>
  </si>
  <si>
    <t>litr</t>
  </si>
  <si>
    <t>-1040028193</t>
  </si>
  <si>
    <t>Zemní práce - přípravné a přidružené práce</t>
  </si>
  <si>
    <t>33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</si>
  <si>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</si>
  <si>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</si>
  <si>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-1407878300</t>
  </si>
  <si>
    <t>https://podminky.urs.cz/item/CS_URS_2024_01/113106123</t>
  </si>
  <si>
    <t xml:space="preserve">1,40*2,10+1,40*1,60/2+1,40*2,30             "viz přílohy PD : C.3, D.1.2 a D.1.3</t>
  </si>
  <si>
    <t xml:space="preserve">3,00*1,40           "viz přílohy PD : C.3 a D.1.1</t>
  </si>
  <si>
    <t>34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</si>
  <si>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</si>
  <si>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</si>
  <si>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-1710579043</t>
  </si>
  <si>
    <t>https://podminky.urs.cz/item/CS_URS_2024_01/113107223</t>
  </si>
  <si>
    <t>(162,00-18,80)*2,00+2,50*0,50+5,00*2,00+2,50*0,50+1,25*2,00</t>
  </si>
  <si>
    <t xml:space="preserve">28,50*2,00+1,50*1,40               "viz přílohy PD : C.3 a D.1.1</t>
  </si>
  <si>
    <t>35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</si>
  <si>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</si>
  <si>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</si>
  <si>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-1077436202</t>
  </si>
  <si>
    <t>https://podminky.urs.cz/item/CS_URS_2024_01/113107322</t>
  </si>
  <si>
    <t xml:space="preserve">1,00*2,10+1,00*1,60/2+1,00*2,30             "viz přílohy PD : C.3, D.1.2 a D.1.3</t>
  </si>
  <si>
    <t xml:space="preserve">3,00*1,00           "viz přílohy PD : C.3 a D.1.1</t>
  </si>
  <si>
    <t>36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</si>
  <si>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</si>
  <si>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</si>
  <si>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-234987214</t>
  </si>
  <si>
    <t>https://podminky.urs.cz/item/CS_URS_2024_01/113107323</t>
  </si>
  <si>
    <t xml:space="preserve">2,00*2,00+1,50*2,20                       "viz přílohy PD : C.3, D.1.2 a D.1.3</t>
  </si>
  <si>
    <t>37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</si>
  <si>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</si>
  <si>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</si>
  <si>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2043603480</t>
  </si>
  <si>
    <t>https://podminky.urs.cz/item/CS_URS_2024_01/113107331</t>
  </si>
  <si>
    <t xml:space="preserve">1,50*1,40           "viz přílohy PD : C.3 a D.1.1</t>
  </si>
  <si>
    <t>38</t>
  </si>
  <si>
    <t>113154111</t>
  </si>
  <si>
    <t>Frézování živičného podkladu nebo krytu s naložením na dopravní prostředek plochy do 500 m2 bez překážek v trase pruhu šířky do 0,5 m, tloušťky vrstvy do 30 mm</t>
  </si>
  <si>
    <t>-985004543</t>
  </si>
  <si>
    <t>https://podminky.urs.cz/item/CS_URS_2024_01/113154111</t>
  </si>
  <si>
    <t xml:space="preserve">2,00*2,00+1,50*2,20+2,50*2,50+2,00*1,95                     "viz přílohy PD : C.3, D.1.2 a D.1.3</t>
  </si>
  <si>
    <t>39</t>
  </si>
  <si>
    <t>113154112</t>
  </si>
  <si>
    <t>Frézování živičného podkladu nebo krytu s naložením na dopravní prostředek plochy do 500 m2 bez překážek v trase pruhu šířky do 0,5 m, tloušťky vrstvy 40 mm</t>
  </si>
  <si>
    <t>1946222522</t>
  </si>
  <si>
    <t>https://podminky.urs.cz/item/CS_URS_2024_01/113154112</t>
  </si>
  <si>
    <t xml:space="preserve">2,50*2,50+2,00*1,95                     "viz přílohy PD : C.3, D.1.2 a D.1.3</t>
  </si>
  <si>
    <t>40</t>
  </si>
  <si>
    <t>113154113</t>
  </si>
  <si>
    <t>Frézování živičného podkladu nebo krytu s naložením na dopravní prostředek plochy do 500 m2 bez překážek v trase pruhu šířky do 0,5 m, tloušťky vrstvy 50 mm</t>
  </si>
  <si>
    <t>1932430126</t>
  </si>
  <si>
    <t>https://podminky.urs.cz/item/CS_URS_2024_01/113154113</t>
  </si>
  <si>
    <t xml:space="preserve">3,00*3,00+2,50*1,70             "viz přílohy PD : C.3, D.1.2 a D.1.3</t>
  </si>
  <si>
    <t>41</t>
  </si>
  <si>
    <t>113154114</t>
  </si>
  <si>
    <t>Frézování živičného podkladu nebo krytu s naložením na dopravní prostředek plochy do 500 m2 bez překážek v trase pruhu šířky do 0,5 m, tloušťky vrstvy 100 mm</t>
  </si>
  <si>
    <t>-707664379</t>
  </si>
  <si>
    <t>https://podminky.urs.cz/item/CS_URS_2024_01/113154114</t>
  </si>
  <si>
    <t>2,00*2,00+1,50*2,20+(162,00-18,80)*2,00+2,50*0,50+5,00*2,00+2,50*0,50+1,25*2,00</t>
  </si>
  <si>
    <t xml:space="preserve">28,50*2,00               "viz přílohy PD : C.3 a D.1.1</t>
  </si>
  <si>
    <t>42</t>
  </si>
  <si>
    <t>113202111</t>
  </si>
  <si>
    <t>Vytrhání obrub s vybouráním lože, s přemístěním hmot na skládku na vzdálenost do 3 m nebo s naložením na dopravní prostředek z krajníků nebo obrubníků stojatých</t>
  </si>
  <si>
    <t>1391389645</t>
  </si>
  <si>
    <t>https://podminky.urs.cz/item/CS_URS_2024_01/113202111</t>
  </si>
  <si>
    <t xml:space="preserve">4,00*2+4,00*2             "viz přílohy PD : C.3, D.1.2 a D.1.3</t>
  </si>
  <si>
    <t xml:space="preserve">3,00*3*2               "viz přílohy PD : C.3 a D.1.1</t>
  </si>
  <si>
    <t>43</t>
  </si>
  <si>
    <t>113204111</t>
  </si>
  <si>
    <t>Vytrhání obrub s vybouráním lože, s přemístěním hmot na skládku na vzdálenost do 3 m nebo s naložením na dopravní prostředek záhonových</t>
  </si>
  <si>
    <t>-1341985034</t>
  </si>
  <si>
    <t>https://podminky.urs.cz/item/CS_URS_2024_01/113204111</t>
  </si>
  <si>
    <t xml:space="preserve">3,00+3,00             "viz přílohy PD : C.3, D.1.2 a D.1.3</t>
  </si>
  <si>
    <t>Vodorovné konstrukce</t>
  </si>
  <si>
    <t>44</t>
  </si>
  <si>
    <t>451572111</t>
  </si>
  <si>
    <t>Lože pod potrubí, stoky a drobné objekty v otevřeném výkopu z kameniva drobného těženého 0 až 4 mm</t>
  </si>
  <si>
    <t>1791214246</t>
  </si>
  <si>
    <t>https://podminky.urs.cz/item/CS_URS_2024_01/451572111</t>
  </si>
  <si>
    <t>1,50*0,10*1,50+(162,00-0,75)*0,10*1,00+1,50*0,10*0,50+5,00*0,10*1,00+1,50*0,10*0,50</t>
  </si>
  <si>
    <t>0,75*0,10*1,00</t>
  </si>
  <si>
    <t xml:space="preserve">33,00*0,10*1,00                     "viz přílohy PD : C.3 a D.1.1</t>
  </si>
  <si>
    <t>45</t>
  </si>
  <si>
    <t>452141211</t>
  </si>
  <si>
    <t>Osazení plastových podkladních a vyrovnávacích prvků pro šachty a vpusti prstenců nebo adaptérů bez zalití průměru do DN 500</t>
  </si>
  <si>
    <t>kus</t>
  </si>
  <si>
    <t>-1228510880</t>
  </si>
  <si>
    <t>https://podminky.urs.cz/item/CS_URS_2024_01/452141211</t>
  </si>
  <si>
    <t xml:space="preserve">8+15             "viz přílohy PD : D.1.1 a D.1.4</t>
  </si>
  <si>
    <t>46</t>
  </si>
  <si>
    <t>286590771X15</t>
  </si>
  <si>
    <t>podkladní deska pro šoupátka</t>
  </si>
  <si>
    <t>194394858</t>
  </si>
  <si>
    <t>47</t>
  </si>
  <si>
    <t>452141221</t>
  </si>
  <si>
    <t>Osazení plastových podkladních a vyrovnávacích prvků pro šachty a vpusti prstenců nebo adaptérů bez zalití průměru přes DN 500</t>
  </si>
  <si>
    <t>41762099</t>
  </si>
  <si>
    <t>https://podminky.urs.cz/item/CS_URS_2024_01/452141221</t>
  </si>
  <si>
    <t xml:space="preserve">1             "viz přílohy PD : D.1.1 a D.1.4</t>
  </si>
  <si>
    <t>48</t>
  </si>
  <si>
    <t>286590781X16</t>
  </si>
  <si>
    <t>podkladní deska pro hydrant</t>
  </si>
  <si>
    <t>-247573769</t>
  </si>
  <si>
    <t>49</t>
  </si>
  <si>
    <t>452313162</t>
  </si>
  <si>
    <t>Podkladní a zajišťovací konstrukce z betonu prostého v otevřeném výkopu se zvýšenými nároky na prostředí bloky pro potrubí z betonu tř. C 25/30</t>
  </si>
  <si>
    <t>-179545916</t>
  </si>
  <si>
    <t>https://podminky.urs.cz/item/CS_URS_2024_01/452313162</t>
  </si>
  <si>
    <t xml:space="preserve">6*0,10             "viz přílohy PD : D.1.4</t>
  </si>
  <si>
    <t>50</t>
  </si>
  <si>
    <t>452353111</t>
  </si>
  <si>
    <t>Bednění podkladních a zajišťovacích konstrukcí v otevřeném výkopu bloků pro potrubí zřízení</t>
  </si>
  <si>
    <t>-1188480450</t>
  </si>
  <si>
    <t>https://podminky.urs.cz/item/CS_URS_2024_01/452353111</t>
  </si>
  <si>
    <t xml:space="preserve">6*0,30             "viz přílohy PD : D.1.4</t>
  </si>
  <si>
    <t>51</t>
  </si>
  <si>
    <t>452353112</t>
  </si>
  <si>
    <t>Bednění podkladních a zajišťovacích konstrukcí v otevřeném výkopu bloků pro potrubí odstranění</t>
  </si>
  <si>
    <t>712109993</t>
  </si>
  <si>
    <t>https://podminky.urs.cz/item/CS_URS_2024_01/452353112</t>
  </si>
  <si>
    <t xml:space="preserve">1,800             "viz položka 452353111</t>
  </si>
  <si>
    <t>Komunikace pozemní</t>
  </si>
  <si>
    <t>52</t>
  </si>
  <si>
    <t>564861011</t>
  </si>
  <si>
    <t>Podklad ze štěrkodrti ŠD s rozprostřením a zhutněním plochy jednotlivě do 100 m2, po zhutnění tl. 200 mm</t>
  </si>
  <si>
    <t>-182940807</t>
  </si>
  <si>
    <t>https://podminky.urs.cz/item/CS_URS_2024_01/564861011</t>
  </si>
  <si>
    <t>53</t>
  </si>
  <si>
    <t>564871011</t>
  </si>
  <si>
    <t>Podklad ze štěrkodrti ŠD s rozprostřením a zhutněním plochy jednotlivě do 100 m2, po zhutnění tl. 250 mm</t>
  </si>
  <si>
    <t>813413021</t>
  </si>
  <si>
    <t>https://podminky.urs.cz/item/CS_URS_2024_01/564871011</t>
  </si>
  <si>
    <t xml:space="preserve">1,50*1,40               "viz přílohy PD : C.3 a D.1.1</t>
  </si>
  <si>
    <t>54</t>
  </si>
  <si>
    <t>564871016</t>
  </si>
  <si>
    <t>Podklad ze štěrkodrti ŠD s rozprostřením a zhutněním plochy jednotlivě do 100 m2, po zhutnění tl. 300 mm</t>
  </si>
  <si>
    <t>869224587</t>
  </si>
  <si>
    <t>https://podminky.urs.cz/item/CS_URS_2024_01/564871016</t>
  </si>
  <si>
    <t xml:space="preserve">10,30             "viz položka 565175104</t>
  </si>
  <si>
    <t>55</t>
  </si>
  <si>
    <t>564751111</t>
  </si>
  <si>
    <t>Podklad nebo kryt z kameniva hrubého drceného vel. 32-63 mm s rozprostřením a zhutněním plochy přes 100 m2, po zhutnění tl. 150 mm</t>
  </si>
  <si>
    <t>-1569248312</t>
  </si>
  <si>
    <t>https://podminky.urs.cz/item/CS_URS_2024_01/564751111</t>
  </si>
  <si>
    <t xml:space="preserve">358,40*2             "viz položka 573211112</t>
  </si>
  <si>
    <t>56</t>
  </si>
  <si>
    <t>565135111</t>
  </si>
  <si>
    <t>Asfaltový beton vrstva podkladní ACP 16 (obalované kamenivo střednězrnné - OKS) s rozprostřením a zhutněním v pruhu šířky přes 1,5 do 3 m, po zhutnění tl. 50 mm</t>
  </si>
  <si>
    <t>1680347353</t>
  </si>
  <si>
    <t>https://podminky.urs.cz/item/CS_URS_2024_01/565135111</t>
  </si>
  <si>
    <t xml:space="preserve">358,40             "viz položka 573211112</t>
  </si>
  <si>
    <t>57</t>
  </si>
  <si>
    <t>565175114</t>
  </si>
  <si>
    <t>Asfaltový beton vrstva podkladní ACP 16 (obalované kamenivo střednězrnné - OKS) s rozprostřením a zhutněním v pruhu šířky přes 1,5 do 3 m, po zhutnění tl. 130 mm</t>
  </si>
  <si>
    <t>821043405</t>
  </si>
  <si>
    <t>https://podminky.urs.cz/item/CS_URS_2024_01/565175114</t>
  </si>
  <si>
    <t xml:space="preserve">3,50*2,00+1,50*2,20             "viz přílohy PD : C.3, D.1.2 a D.1.3</t>
  </si>
  <si>
    <t>58</t>
  </si>
  <si>
    <t>573191111</t>
  </si>
  <si>
    <t>Postřik infiltrační kationaktivní emulzí v množství 1,00 kg/m2</t>
  </si>
  <si>
    <t>-347976166</t>
  </si>
  <si>
    <t>https://podminky.urs.cz/item/CS_URS_2024_01/573191111</t>
  </si>
  <si>
    <t>59</t>
  </si>
  <si>
    <t>573211107</t>
  </si>
  <si>
    <t>Postřik spojovací PS bez posypu kamenivem z asfaltu silničního, v množství 0,30 kg/m2</t>
  </si>
  <si>
    <t>-2017850917</t>
  </si>
  <si>
    <t>https://podminky.urs.cz/item/CS_URS_2024_01/573211107</t>
  </si>
  <si>
    <t>3,00*3,00+2,50*1,70</t>
  </si>
  <si>
    <t xml:space="preserve">2,50*2,50+2,00*1,95             "viz přílohy PD : C.3, D.1.2 a D.1.3</t>
  </si>
  <si>
    <t>60</t>
  </si>
  <si>
    <t>573211112</t>
  </si>
  <si>
    <t>Postřik spojovací PS bez posypu kamenivem z asfaltu silničního, v množství 0,70 kg/m2</t>
  </si>
  <si>
    <t>-708552538</t>
  </si>
  <si>
    <t>https://podminky.urs.cz/item/CS_URS_2024_01/573211112</t>
  </si>
  <si>
    <t>61</t>
  </si>
  <si>
    <t>577144131</t>
  </si>
  <si>
    <t>Asfaltový beton vrstva obrusná ACO 11 (ABS) s rozprostřením a se zhutněním z modifikovaného asfaltu v pruhu šířky přes do 1,5 do 3 m, po zhutnění tl. 50 mm</t>
  </si>
  <si>
    <t>43237185</t>
  </si>
  <si>
    <t>https://podminky.urs.cz/item/CS_URS_2024_01/577144131</t>
  </si>
  <si>
    <t>62</t>
  </si>
  <si>
    <t>577166131</t>
  </si>
  <si>
    <t>Asfaltový beton vrstva ložní ACL 22 (ABVH) s rozprostřením a zhutněním z modifikovaného asfaltu v pruhu šířky přes 1,5 do 3 m, po zhutnění tl. 70 mm</t>
  </si>
  <si>
    <t>2009209958</t>
  </si>
  <si>
    <t>https://podminky.urs.cz/item/CS_URS_2024_01/577166131</t>
  </si>
  <si>
    <t>63</t>
  </si>
  <si>
    <t>581121115</t>
  </si>
  <si>
    <t>Kryt cementobetonový silničních komunikací skupiny CB I tl. 150 mm</t>
  </si>
  <si>
    <t>895068229</t>
  </si>
  <si>
    <t>https://podminky.urs.cz/item/CS_URS_2024_01/581121115</t>
  </si>
  <si>
    <t>64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</si>
  <si>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</si>
  <si>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</si>
  <si>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-720683694</t>
  </si>
  <si>
    <t>https://podminky.urs.cz/item/CS_URS_2024_01/596211110</t>
  </si>
  <si>
    <t>65</t>
  </si>
  <si>
    <t>59245018</t>
  </si>
  <si>
    <t>dlažba skladebná betonová 200x100mm tl 60mm přírodní</t>
  </si>
  <si>
    <t>1846832940</t>
  </si>
  <si>
    <t>Trubní vedení</t>
  </si>
  <si>
    <t>66</t>
  </si>
  <si>
    <t>850265121</t>
  </si>
  <si>
    <t>Výřez nebo výsek na potrubí z trub litinových tlakových nebo plastických hmot DN 100</t>
  </si>
  <si>
    <t>-901459289</t>
  </si>
  <si>
    <t>https://podminky.urs.cz/item/CS_URS_2024_01/850265121</t>
  </si>
  <si>
    <t xml:space="preserve">2             "viz přílohy PD : C.3, D.1.1 a D.1.4</t>
  </si>
  <si>
    <t>67</t>
  </si>
  <si>
    <t>850265131X22</t>
  </si>
  <si>
    <t xml:space="preserve">Napojení a přepojení nového potrubí vodovodního řadu D110 x 10 mm na stávající potrubí z trub litinových tlakových DN 100 mm včetně dodání potřebného materiálu a demontáže stávajícího nefunkčního vodovodního potrubí překážejícího v trase nového potrubí </t>
  </si>
  <si>
    <t>339594414</t>
  </si>
  <si>
    <t xml:space="preserve">1             "viz přílohy PD : C.3, D.1.1 a D.1.4</t>
  </si>
  <si>
    <t>68</t>
  </si>
  <si>
    <t>850265931X31</t>
  </si>
  <si>
    <t>Provizorní napojení nového potrubí vodovodního řadu DN 100 mm na stávající potrubí z trub litinových včetně dodání potřebného materiálu a demontáže stávajícího vodovodního potrubí v místě provizorního napojení</t>
  </si>
  <si>
    <t>1810648112</t>
  </si>
  <si>
    <t xml:space="preserve">1             "viz přílohy PD : C.3, D.1.1 a D.1.4 </t>
  </si>
  <si>
    <t>69</t>
  </si>
  <si>
    <t>850311811</t>
  </si>
  <si>
    <t>Bourání stávajícího potrubí z trub litinových hrdlových nebo přírubových v otevřeném výkopu DN do 150</t>
  </si>
  <si>
    <t>2027521393</t>
  </si>
  <si>
    <t>https://podminky.urs.cz/item/CS_URS_2024_01/850311811</t>
  </si>
  <si>
    <t xml:space="preserve">1,00             "DN 150 mm viz přílohy PD : C.3, D.1.1 a D.1.4</t>
  </si>
  <si>
    <t>70</t>
  </si>
  <si>
    <t>850315121</t>
  </si>
  <si>
    <t>Výřez nebo výsek na potrubí z trub litinových tlakových nebo plastických hmot DN 150</t>
  </si>
  <si>
    <t>883622885</t>
  </si>
  <si>
    <t>https://podminky.urs.cz/item/CS_URS_2024_01/850315121</t>
  </si>
  <si>
    <t xml:space="preserve">1             "viz přílohy PD : D.1.4</t>
  </si>
  <si>
    <t>71</t>
  </si>
  <si>
    <t>850315131X21</t>
  </si>
  <si>
    <t>Napojení a přepojení nového potrubí vodovodního řadu D110 x 10 mm na stávající potrubí z trub litinových tlakových DN 150 mm včetně dodání potřebného materiálu</t>
  </si>
  <si>
    <t>300629526</t>
  </si>
  <si>
    <t>72</t>
  </si>
  <si>
    <t>852242122</t>
  </si>
  <si>
    <t>Montáž potrubí z trub litinových tlakových přírubových abnormálních délek, jednotlivě do 1 m v otevřeném výkopu, kanálu nebo v šachtě DN 80</t>
  </si>
  <si>
    <t>-2037412656</t>
  </si>
  <si>
    <t>https://podminky.urs.cz/item/CS_URS_2024_01/852242122</t>
  </si>
  <si>
    <t xml:space="preserve">2             "viz přílohy PD : D.1.4</t>
  </si>
  <si>
    <t>73</t>
  </si>
  <si>
    <t>55253237</t>
  </si>
  <si>
    <t>tvarovka přírubová litinová vodovodní PN10/16 DN 80 dl 300mm</t>
  </si>
  <si>
    <t>1835644535</t>
  </si>
  <si>
    <t>74</t>
  </si>
  <si>
    <t>857242122</t>
  </si>
  <si>
    <t>Montáž litinových tvarovek na potrubí litinovém tlakovém jednoosých na potrubí z trub přírubových v otevřeném výkopu, kanálu nebo v šachtě DN 80</t>
  </si>
  <si>
    <t>-497357486</t>
  </si>
  <si>
    <t>https://podminky.urs.cz/item/CS_URS_2024_01/857242122</t>
  </si>
  <si>
    <t>75</t>
  </si>
  <si>
    <t>55251820</t>
  </si>
  <si>
    <t>koleno přírubové prodloužené s patkou pro připojení k hydrantu 80/90mm</t>
  </si>
  <si>
    <t>-1699130005</t>
  </si>
  <si>
    <t>76</t>
  </si>
  <si>
    <t>857264122</t>
  </si>
  <si>
    <t>Montáž litinových tvarovek na potrubí litinovém tlakovém odbočných na potrubí z trub přírubových v otevřeném výkopu, kanálu nebo v šachtě DN 100</t>
  </si>
  <si>
    <t>1420296046</t>
  </si>
  <si>
    <t>https://podminky.urs.cz/item/CS_URS_2024_01/857264122</t>
  </si>
  <si>
    <t xml:space="preserve">1+2             "viz přílohy PD : D.1.4</t>
  </si>
  <si>
    <t>77</t>
  </si>
  <si>
    <t>55253515</t>
  </si>
  <si>
    <t>tvarovka přírubová litinová s přírubovou odbočkou,práškový epoxid tl 250µm T-kus DN 100/80</t>
  </si>
  <si>
    <t>-1811974322</t>
  </si>
  <si>
    <t>78</t>
  </si>
  <si>
    <t>55253516</t>
  </si>
  <si>
    <t>tvarovka přírubová litinová vodovodní s přírubovou odbočkou PN10/16 T-kus DN 100/100</t>
  </si>
  <si>
    <t>-1453543011</t>
  </si>
  <si>
    <t>79</t>
  </si>
  <si>
    <t>857314122</t>
  </si>
  <si>
    <t>Montáž litinových tvarovek na potrubí litinovém tlakovém odbočných na potrubí z trub přírubových v otevřeném výkopu, kanálu nebo v šachtě DN 150</t>
  </si>
  <si>
    <t>-748837629</t>
  </si>
  <si>
    <t>https://podminky.urs.cz/item/CS_URS_2024_01/857314122</t>
  </si>
  <si>
    <t>80</t>
  </si>
  <si>
    <t>55253528</t>
  </si>
  <si>
    <t>tvarovka přírubová litinová s přírubovou odbočkou,práškový epoxid tl 250µm T-kus DN 150/100</t>
  </si>
  <si>
    <t>-1522566704</t>
  </si>
  <si>
    <t>81</t>
  </si>
  <si>
    <t>871161211</t>
  </si>
  <si>
    <t>Montáž vodovodního potrubí z polyetylenu PE100 RC v otevřeném výkopu svařovaných elektrotvarovkou SDR 11/PN16 d 32 x 3,0 mm</t>
  </si>
  <si>
    <t>2047338995</t>
  </si>
  <si>
    <t>https://podminky.urs.cz/item/CS_URS_2024_01/871161211</t>
  </si>
  <si>
    <t xml:space="preserve">29,00              "viz přílohy PD : C.3, D.1.1 a D.1.4</t>
  </si>
  <si>
    <t>82</t>
  </si>
  <si>
    <t>286131091X01</t>
  </si>
  <si>
    <t>trubka vodovodní PE100 RC PN 16 SDR11 typ 2 odpovídající PAS 1075 D 32x2,9 mm</t>
  </si>
  <si>
    <t>-1788008633</t>
  </si>
  <si>
    <t>29,00*1,015</t>
  </si>
  <si>
    <t>83</t>
  </si>
  <si>
    <t>871211211</t>
  </si>
  <si>
    <t>Montáž vodovodního potrubí z polyetylenu PE100 RC v otevřeném výkopu svařovaných elektrotvarovkou SDR 11/PN16 d 63 x 5,8 mm</t>
  </si>
  <si>
    <t>422033310</t>
  </si>
  <si>
    <t>https://podminky.urs.cz/item/CS_URS_2024_01/871211211</t>
  </si>
  <si>
    <t xml:space="preserve">4,00              "viz přílohy PD : C.3, D.1.1 a D.1.4</t>
  </si>
  <si>
    <t>84</t>
  </si>
  <si>
    <t>28613113</t>
  </si>
  <si>
    <t>potrubí vodovodní jednovrstvé PE100 RC PN 16 SDR11 63x5,8mm</t>
  </si>
  <si>
    <t>668370194</t>
  </si>
  <si>
    <t>4,00*1,015</t>
  </si>
  <si>
    <t>85</t>
  </si>
  <si>
    <t>871251211</t>
  </si>
  <si>
    <t>Montáž vodovodního potrubí z polyetylenu PE100 RC v otevřeném výkopu svařovaných elektrotvarovkou SDR 11/PN16 d 110 x 10,0 mm</t>
  </si>
  <si>
    <t>-475432071</t>
  </si>
  <si>
    <t>https://podminky.urs.cz/item/CS_URS_2024_01/871251211</t>
  </si>
  <si>
    <t xml:space="preserve">162,00+5,00              "viz přílohy PD : C.3, D.1.1 a D.1.4</t>
  </si>
  <si>
    <t>86</t>
  </si>
  <si>
    <t>28613116</t>
  </si>
  <si>
    <t>potrubí vodovodní jednovrstvé PE100 RC PN 16 SDR11 110x10,0mm</t>
  </si>
  <si>
    <t>965106802</t>
  </si>
  <si>
    <t>167,00*1,015</t>
  </si>
  <si>
    <t>87</t>
  </si>
  <si>
    <t>877162001</t>
  </si>
  <si>
    <t>Montáž svěrných (mechanických) spojek na vodovodním potrubí spojek, kolen 90° nebo redukcí d 32</t>
  </si>
  <si>
    <t>-526481104</t>
  </si>
  <si>
    <t>https://podminky.urs.cz/item/CS_URS_2024_01/877162001</t>
  </si>
  <si>
    <t xml:space="preserve">14              "viz přílohy PD : D.1.4</t>
  </si>
  <si>
    <t>88</t>
  </si>
  <si>
    <t>631261991X06</t>
  </si>
  <si>
    <t>spojka mechanická pro PE potrubí DN 25 mm (dn 32 mm)</t>
  </si>
  <si>
    <t>837711653</t>
  </si>
  <si>
    <t>89</t>
  </si>
  <si>
    <t>877212001</t>
  </si>
  <si>
    <t>Montáž svěrných (mechanických) spojek na vodovodním potrubí spojek, kolen 90° nebo redukcí d 63</t>
  </si>
  <si>
    <t>1524736486</t>
  </si>
  <si>
    <t>https://podminky.urs.cz/item/CS_URS_2024_01/877212001</t>
  </si>
  <si>
    <t xml:space="preserve">1              "viz přílohy PD : D.1.4</t>
  </si>
  <si>
    <t>90</t>
  </si>
  <si>
    <t>631261981X07</t>
  </si>
  <si>
    <t>spojka mechanická pro PE potrubí DN 50 mm (dn 63 mm)</t>
  </si>
  <si>
    <t>291558572</t>
  </si>
  <si>
    <t>91</t>
  </si>
  <si>
    <t>877251101</t>
  </si>
  <si>
    <t>Montáž tvarovek na vodovodním plastovém potrubí z polyetylenu PE 100 elektrotvarovek SDR 11/PN16 spojek, oblouků nebo redukcí d 110</t>
  </si>
  <si>
    <t>-1469789419</t>
  </si>
  <si>
    <t>https://podminky.urs.cz/item/CS_URS_2024_01/877251101</t>
  </si>
  <si>
    <t xml:space="preserve">25+4+5              "viz přílohy PD : D.1.4</t>
  </si>
  <si>
    <t>92</t>
  </si>
  <si>
    <t>286530191X02</t>
  </si>
  <si>
    <t>elektrospojka SDR11 PE 100 RC PN16 dn 110 mm</t>
  </si>
  <si>
    <t>-452861486</t>
  </si>
  <si>
    <t>93</t>
  </si>
  <si>
    <t>286530611X03</t>
  </si>
  <si>
    <t>elektrokoleno K11° SDR11 PE 100 RC PN16 dn 110 mm</t>
  </si>
  <si>
    <t>-293268620</t>
  </si>
  <si>
    <t>94</t>
  </si>
  <si>
    <t>286530621X04</t>
  </si>
  <si>
    <t>elektrokoleno K30° SDR11 PE 100 RC PN16 dn 110 mm</t>
  </si>
  <si>
    <t>2030667133</t>
  </si>
  <si>
    <t>95</t>
  </si>
  <si>
    <t>877251110</t>
  </si>
  <si>
    <t>Montáž tvarovek na vodovodním plastovém potrubí z polyetylenu PE 100 elektrotvarovek SDR 11/PN16 kolen 45° d 110</t>
  </si>
  <si>
    <t>-2078068625</t>
  </si>
  <si>
    <t>https://podminky.urs.cz/item/CS_URS_2024_01/877251110</t>
  </si>
  <si>
    <t xml:space="preserve">8              "viz přílohy PD : D.1.4</t>
  </si>
  <si>
    <t>96</t>
  </si>
  <si>
    <t>286530631X05</t>
  </si>
  <si>
    <t>elektrokoleno K45° SDR11 PE 100 RC PN16 dn 110 mm</t>
  </si>
  <si>
    <t>1912848358</t>
  </si>
  <si>
    <t>97</t>
  </si>
  <si>
    <t>877251126</t>
  </si>
  <si>
    <t>Montáž tvarovek na vodovodním plastovém potrubí z polyetylenu PE 100 elektrotvarovek SDR 11/PN16 T-kusů navrtávacích s ventilem a 360° otočnou odbočkou d 110/32</t>
  </si>
  <si>
    <t>-67240178</t>
  </si>
  <si>
    <t>https://podminky.urs.cz/item/CS_URS_2024_01/877251126</t>
  </si>
  <si>
    <t>98</t>
  </si>
  <si>
    <t>28614050</t>
  </si>
  <si>
    <t>tvarovka T-kus navrtávací s ventilem, s odbočkou 360° D 110-32mm</t>
  </si>
  <si>
    <t>363759740</t>
  </si>
  <si>
    <t>99</t>
  </si>
  <si>
    <t>877251127</t>
  </si>
  <si>
    <t>Montáž tvarovek na vodovodním plastovém potrubí z polyetylenu PE 100 elektrotvarovek SDR 11/PN16 T-kusů navrtávacích s ventilem a 360° otočnou odbočkou d 110/63</t>
  </si>
  <si>
    <t>-1278413499</t>
  </si>
  <si>
    <t>https://podminky.urs.cz/item/CS_URS_2024_01/877251127</t>
  </si>
  <si>
    <t>100</t>
  </si>
  <si>
    <t>28614051</t>
  </si>
  <si>
    <t>tvarovka T-kus navrtávací s ventilem, s odbočkou 360° D 110-63mm</t>
  </si>
  <si>
    <t>-869183862</t>
  </si>
  <si>
    <t>101</t>
  </si>
  <si>
    <t>877251201</t>
  </si>
  <si>
    <t>Montáž tvarovek na vodovodním plastovém potrubí z polyetylenu PE 100 svařovaných na tupo SDR 11/PN16 oblouků nebo redukcí d 110</t>
  </si>
  <si>
    <t>-1622396877</t>
  </si>
  <si>
    <t>https://podminky.urs.cz/item/CS_URS_2024_01/877251201</t>
  </si>
  <si>
    <t xml:space="preserve">6             "viz přílohy PD : D.1.4</t>
  </si>
  <si>
    <t>102</t>
  </si>
  <si>
    <t>286531631X08</t>
  </si>
  <si>
    <t>nákružek lemový z PE 100 SDR11 D 110 mm s otočnou protipřírubou DN 100 mm</t>
  </si>
  <si>
    <t>1490327634</t>
  </si>
  <si>
    <t>103</t>
  </si>
  <si>
    <t>879161921X24</t>
  </si>
  <si>
    <t>Napojení a přepojení nového potrubí vodovodní přípojky D32 x 2,9 mm na stávající potrubí včetně dodání potřebného materiálu a demontáže stávajícího nefunkčního vodovodního potrubí překážejícího v trase nového potrubí</t>
  </si>
  <si>
    <t>1653176648</t>
  </si>
  <si>
    <t xml:space="preserve">14            "viz přílohy PD : C.3, D.1.1 a D.1.4</t>
  </si>
  <si>
    <t>104</t>
  </si>
  <si>
    <t>879211921X25</t>
  </si>
  <si>
    <t>Napojení a přepojení nového potrubí vodovodní přípojky D63 x 5,8 mm na stávající potrubí včetně dodání potřebného materiálu a demontáže stávajícího nefunkčního vodovodního potrubí překážejícího v trase nového potrubí</t>
  </si>
  <si>
    <t>-1710581209</t>
  </si>
  <si>
    <t xml:space="preserve">1            "viz přílohy PD : C.3, D.1.1 a D.1.4</t>
  </si>
  <si>
    <t>105</t>
  </si>
  <si>
    <t>891241112</t>
  </si>
  <si>
    <t>Montáž vodovodních armatur na potrubí šoupátek nebo klapek uzavíracích v otevřeném výkopu nebo v šachtách s osazením zemní soupravy (bez poklopů) DN 80</t>
  </si>
  <si>
    <t>-524448138</t>
  </si>
  <si>
    <t>https://podminky.urs.cz/item/CS_URS_2024_01/891241112</t>
  </si>
  <si>
    <t xml:space="preserve">2             "viz přílohy PD : D.1.1 a D.1.4</t>
  </si>
  <si>
    <t>106</t>
  </si>
  <si>
    <t>42221303</t>
  </si>
  <si>
    <t>šoupátko pitná voda litina GGG 50 krátká stavební dl PN10/16 DN 80x180mm</t>
  </si>
  <si>
    <t>1252178128</t>
  </si>
  <si>
    <t>107</t>
  </si>
  <si>
    <t>422910991X09</t>
  </si>
  <si>
    <t>souprava zemní teleskopická pro šoupátka DN 80 mm 1,46 m až 2,16 m</t>
  </si>
  <si>
    <t>-1047827317</t>
  </si>
  <si>
    <t>108</t>
  </si>
  <si>
    <t>891247112</t>
  </si>
  <si>
    <t>Montáž vodovodních armatur na potrubí hydrantů podzemních (bez osazení poklopů) DN 80</t>
  </si>
  <si>
    <t>1166075569</t>
  </si>
  <si>
    <t>https://podminky.urs.cz/item/CS_URS_2024_01/891247112</t>
  </si>
  <si>
    <t>109</t>
  </si>
  <si>
    <t>42273594</t>
  </si>
  <si>
    <t>hydrant podzemní DN 80 PN 16 dvojitý uzávěr s koulí krycí v 1500mm</t>
  </si>
  <si>
    <t>-1477418615</t>
  </si>
  <si>
    <t>110</t>
  </si>
  <si>
    <t>891247212</t>
  </si>
  <si>
    <t>Montáž vodovodních armatur na potrubí hydrantů nadzemních DN 80</t>
  </si>
  <si>
    <t>-391925383</t>
  </si>
  <si>
    <t>https://podminky.urs.cz/item/CS_URS_2024_01/891247212</t>
  </si>
  <si>
    <t>111</t>
  </si>
  <si>
    <t>42273682</t>
  </si>
  <si>
    <t>hydrant nadzemní DN 80 tvárná litina dvojitý uzávěr s koulí krycí v 1500mm</t>
  </si>
  <si>
    <t>-498551359</t>
  </si>
  <si>
    <t>112</t>
  </si>
  <si>
    <t>422914611X17</t>
  </si>
  <si>
    <t>hydrantová drenáž</t>
  </si>
  <si>
    <t>-663716377</t>
  </si>
  <si>
    <t>113</t>
  </si>
  <si>
    <t>891261112</t>
  </si>
  <si>
    <t>Montáž vodovodních armatur na potrubí šoupátek nebo klapek uzavíracích v otevřeném výkopu nebo v šachtách s osazením zemní soupravy (bez poklopů) DN 100</t>
  </si>
  <si>
    <t>-2050643686</t>
  </si>
  <si>
    <t>https://podminky.urs.cz/item/CS_URS_2024_01/891261112</t>
  </si>
  <si>
    <t xml:space="preserve">4             "viz přílohy PD : D.1.1 a D.1.4</t>
  </si>
  <si>
    <t>114</t>
  </si>
  <si>
    <t>42221304</t>
  </si>
  <si>
    <t>šoupátko pitná voda litina GGG 50 krátká stavební dl PN10/16 DN 100x190mm</t>
  </si>
  <si>
    <t>1027313182</t>
  </si>
  <si>
    <t>115</t>
  </si>
  <si>
    <t>422911001X10</t>
  </si>
  <si>
    <t>souprava zemní teleskopická pro šoupátka DN 100 mm 1,33 m až 1,88 m</t>
  </si>
  <si>
    <t>1124864300</t>
  </si>
  <si>
    <t>116</t>
  </si>
  <si>
    <t>891264131X18</t>
  </si>
  <si>
    <t>Zakusovací spojka hrdlo - hrdlo DN 100 mm PN 16 včetně montáže na stávající litinové potrubí</t>
  </si>
  <si>
    <t>1863089331</t>
  </si>
  <si>
    <t>117</t>
  </si>
  <si>
    <t>891264141X19</t>
  </si>
  <si>
    <t>Zakusovací spojka příruba - hrdlo DN 100 mm PN 16 včetně montáže na stávající litinové potrubí</t>
  </si>
  <si>
    <t>-28091911</t>
  </si>
  <si>
    <t>118</t>
  </si>
  <si>
    <t>891269111</t>
  </si>
  <si>
    <t>Montáž vodovodních armatur na potrubí navrtávacích pasů s ventilem Jt 1 MPa, na potrubí z trub litinových, ocelových nebo plastických hmot DN 100</t>
  </si>
  <si>
    <t>1896127327</t>
  </si>
  <si>
    <t>https://podminky.urs.cz/item/CS_URS_2024_01/891269111</t>
  </si>
  <si>
    <t xml:space="preserve">14+1              "viz přílohy PD : D.1.4</t>
  </si>
  <si>
    <t>119</t>
  </si>
  <si>
    <t>422911021X12</t>
  </si>
  <si>
    <t>souprava zemní teleskopická pro domovní ventil DN 25 mm 1,13 m až 1,68 m</t>
  </si>
  <si>
    <t>807388946</t>
  </si>
  <si>
    <t>120</t>
  </si>
  <si>
    <t>422911031X13</t>
  </si>
  <si>
    <t>souprava zemní teleskopická pro domovní ventil DN 25 mm 1,38 m až 2,08 m</t>
  </si>
  <si>
    <t>-2048941055</t>
  </si>
  <si>
    <t>121</t>
  </si>
  <si>
    <t>422911041X14</t>
  </si>
  <si>
    <t>souprava zemní teleskopická pro domovní ventil DN 50 mm 1,13 m až 1,68 m</t>
  </si>
  <si>
    <t>847965804</t>
  </si>
  <si>
    <t>122</t>
  </si>
  <si>
    <t>891311112</t>
  </si>
  <si>
    <t>Montáž vodovodních armatur na potrubí šoupátek nebo klapek uzavíracích v otevřeném výkopu nebo v šachtách s osazením zemní soupravy (bez poklopů) DN 150</t>
  </si>
  <si>
    <t>-1576308998</t>
  </si>
  <si>
    <t>https://podminky.urs.cz/item/CS_URS_2024_01/891311112</t>
  </si>
  <si>
    <t>123</t>
  </si>
  <si>
    <t>42221306</t>
  </si>
  <si>
    <t>šoupátko pitná voda litina GGG 50 krátká stavební dl PN10/16 DN 150x210mm</t>
  </si>
  <si>
    <t>1456648929</t>
  </si>
  <si>
    <t>124</t>
  </si>
  <si>
    <t>422911011X11</t>
  </si>
  <si>
    <t>souprava zemní teleskopická pro šoupátka DN 150 mm 1,33 m až 1,88 m</t>
  </si>
  <si>
    <t>-1740648197</t>
  </si>
  <si>
    <t>125</t>
  </si>
  <si>
    <t>891314141X20</t>
  </si>
  <si>
    <t>Zakusovací spojka příruba - hrdlo DN 150 mm PN 16 včetně montáže na stávající litinové potrubí</t>
  </si>
  <si>
    <t>1007214849</t>
  </si>
  <si>
    <t xml:space="preserve">2              "viz přílohy PD : D.1.4</t>
  </si>
  <si>
    <t>126</t>
  </si>
  <si>
    <t>892233122</t>
  </si>
  <si>
    <t>Proplach a dezinfekce vodovodního potrubí DN od 40 do 70</t>
  </si>
  <si>
    <t>-2117007542</t>
  </si>
  <si>
    <t>https://podminky.urs.cz/item/CS_URS_2024_01/892233122</t>
  </si>
  <si>
    <t xml:space="preserve">29,00+4,00              "viz přílohy PD : C.3, D.1.1 a D.1.4</t>
  </si>
  <si>
    <t>127</t>
  </si>
  <si>
    <t>892241111</t>
  </si>
  <si>
    <t>Tlakové zkoušky vodou na potrubí DN do 80</t>
  </si>
  <si>
    <t>819675341</t>
  </si>
  <si>
    <t>https://podminky.urs.cz/item/CS_URS_2024_01/892241111</t>
  </si>
  <si>
    <t>128</t>
  </si>
  <si>
    <t>892271111</t>
  </si>
  <si>
    <t>Tlakové zkoušky vodou na potrubí DN 100 nebo 125</t>
  </si>
  <si>
    <t>-1338805795</t>
  </si>
  <si>
    <t>https://podminky.urs.cz/item/CS_URS_2024_01/892271111</t>
  </si>
  <si>
    <t xml:space="preserve">167,00              "viz přílohy PD : C.3, D.1.1 a D.1.4</t>
  </si>
  <si>
    <t>129</t>
  </si>
  <si>
    <t>892273122</t>
  </si>
  <si>
    <t>Proplach a dezinfekce vodovodního potrubí DN od 80 do 125</t>
  </si>
  <si>
    <t>-627387588</t>
  </si>
  <si>
    <t>https://podminky.urs.cz/item/CS_URS_2024_01/892273122</t>
  </si>
  <si>
    <t>130</t>
  </si>
  <si>
    <t>899401112</t>
  </si>
  <si>
    <t>Osazení poklopů litinových šoupátkových</t>
  </si>
  <si>
    <t>-1728846668</t>
  </si>
  <si>
    <t>https://podminky.urs.cz/item/CS_URS_2024_01/899401112</t>
  </si>
  <si>
    <t>131</t>
  </si>
  <si>
    <t>42291352</t>
  </si>
  <si>
    <t>poklop litinový šoupátkový pro zemní soupravy osazení do terénu a do vozovky</t>
  </si>
  <si>
    <t>-739873485</t>
  </si>
  <si>
    <t>132</t>
  </si>
  <si>
    <t>422914031X27</t>
  </si>
  <si>
    <t>poklop litinový šoupátkový přípojkový</t>
  </si>
  <si>
    <t>-817760838</t>
  </si>
  <si>
    <t>133</t>
  </si>
  <si>
    <t>899401113</t>
  </si>
  <si>
    <t>Osazení poklopů litinových hydrantových</t>
  </si>
  <si>
    <t>-1045823822</t>
  </si>
  <si>
    <t>https://podminky.urs.cz/item/CS_URS_2024_01/899401113</t>
  </si>
  <si>
    <t>134</t>
  </si>
  <si>
    <t>42291452</t>
  </si>
  <si>
    <t>poklop litinový hydrantový DN 80</t>
  </si>
  <si>
    <t>1171714644</t>
  </si>
  <si>
    <t>135</t>
  </si>
  <si>
    <t>899721111</t>
  </si>
  <si>
    <t>Signalizační vodič na potrubí DN do 150 mm</t>
  </si>
  <si>
    <t>-1894376984</t>
  </si>
  <si>
    <t>https://podminky.urs.cz/item/CS_URS_2024_01/899721111</t>
  </si>
  <si>
    <t xml:space="preserve">210,00              "viz přílohy PD : D.1.4</t>
  </si>
  <si>
    <t>136</t>
  </si>
  <si>
    <t>899722112</t>
  </si>
  <si>
    <t>Krytí potrubí z plastů výstražnou fólií z PVC šířky přes 20 do 25 cm</t>
  </si>
  <si>
    <t>841073771</t>
  </si>
  <si>
    <t>https://podminky.urs.cz/item/CS_URS_2024_01/899722112</t>
  </si>
  <si>
    <t xml:space="preserve">200,00              "viz přílohy PD : D.1.2 a D.1.4</t>
  </si>
  <si>
    <t>137</t>
  </si>
  <si>
    <t>899910102</t>
  </si>
  <si>
    <t>Výplň potrubí trub betonových, litinových nebo kameninových betonem délky do 50 m tř. C 8/10</t>
  </si>
  <si>
    <t>474718027</t>
  </si>
  <si>
    <t>https://podminky.urs.cz/item/CS_URS_2024_01/899910102</t>
  </si>
  <si>
    <t xml:space="preserve">162,00*3,14*0,04*0,04*0,10             "10% objemu viz přílohy PD : C.3, D.1.1 a D.1.4</t>
  </si>
  <si>
    <t>138</t>
  </si>
  <si>
    <t>899910211</t>
  </si>
  <si>
    <t>Výplň potrubí trub betonových, litinových nebo kameninových cementopopílkovou suspenzí pod tlakem, délky do 50 m</t>
  </si>
  <si>
    <t>1893003918</t>
  </si>
  <si>
    <t>https://podminky.urs.cz/item/CS_URS_2024_01/899910211</t>
  </si>
  <si>
    <t xml:space="preserve">162,00*3,14*0,04*0,04*0,90             "90% objemu viz přílohy PD : C.3, D.1.1 a D.1.4</t>
  </si>
  <si>
    <t>Ostatní konstrukce a práce, bourání</t>
  </si>
  <si>
    <t>139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</si>
  <si>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</si>
  <si>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</si>
  <si>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-1863444591</t>
  </si>
  <si>
    <t>https://podminky.urs.cz/item/CS_URS_2024_01/915491211</t>
  </si>
  <si>
    <t xml:space="preserve">4,00+4,00             "viz přílohy PD : C.3, D.1.2 a D.1.3</t>
  </si>
  <si>
    <t xml:space="preserve">3,00*3             "viz přílohy PD : C.3 a D.1.1</t>
  </si>
  <si>
    <t>140</t>
  </si>
  <si>
    <t>592180041VP</t>
  </si>
  <si>
    <t>krajník betonový silniční bílý 500x250x80 mm</t>
  </si>
  <si>
    <t>166084544</t>
  </si>
  <si>
    <t>141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</si>
  <si>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</si>
  <si>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</si>
  <si>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760309451</t>
  </si>
  <si>
    <t>https://podminky.urs.cz/item/CS_URS_2024_01/916131213</t>
  </si>
  <si>
    <t>142</t>
  </si>
  <si>
    <t>59217031</t>
  </si>
  <si>
    <t>obrubník silniční betonový 1000x150x250mm</t>
  </si>
  <si>
    <t>1890190866</t>
  </si>
  <si>
    <t>143</t>
  </si>
  <si>
    <t>916331112</t>
  </si>
  <si>
    <t>Osazení zahradního obrubníku betonového s ložem tl. od 50 do 100 mm z betonu prostého tř. C 12/15 s boční opěrou z betonu prostého tř. C 12/15</t>
  </si>
  <si>
    <t>351829845</t>
  </si>
  <si>
    <t>https://podminky.urs.cz/item/CS_URS_2024_01/916331112</t>
  </si>
  <si>
    <t>144</t>
  </si>
  <si>
    <t>59217002</t>
  </si>
  <si>
    <t>obrubník zahradní betonový šedý 1000x50x200mm</t>
  </si>
  <si>
    <t>-2146945965</t>
  </si>
  <si>
    <t>145</t>
  </si>
  <si>
    <t>916782113</t>
  </si>
  <si>
    <t>Montáž zpomalovacího polštáře pravoúhlého délky přes 2 m</t>
  </si>
  <si>
    <t>1452753011</t>
  </si>
  <si>
    <t>https://podminky.urs.cz/item/CS_URS_2024_01/916782113</t>
  </si>
  <si>
    <t>146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</si>
  <si>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</si>
  <si>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</si>
  <si>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-1173532240</t>
  </si>
  <si>
    <t>https://podminky.urs.cz/item/CS_URS_2024_01/919732211</t>
  </si>
  <si>
    <t>4,50+3,00*2+1,00*2+1,70*2+(162,00-18,80)*2+2*0,50+5,00*2+2*0,50+1,25*2+2,50</t>
  </si>
  <si>
    <t xml:space="preserve">28,50*2+2,00*11               "viz přílohy PD : C.3 a D.1.1</t>
  </si>
  <si>
    <t>147</t>
  </si>
  <si>
    <t>919735111</t>
  </si>
  <si>
    <t>Řezání stávajícího živičného krytu nebo podkladu hloubky do 50 mm</t>
  </si>
  <si>
    <t>734296550</t>
  </si>
  <si>
    <t>https://podminky.urs.cz/item/CS_URS_2024_01/919735111</t>
  </si>
  <si>
    <t xml:space="preserve">4,50+3,00*2+1,00*2+1,70*2             "viz přílohy PD : C.3, D.1.2 a D.1.3</t>
  </si>
  <si>
    <t>148</t>
  </si>
  <si>
    <t>919735112</t>
  </si>
  <si>
    <t>Řezání stávajícího živičného krytu nebo podkladu hloubky přes 50 do 100 mm</t>
  </si>
  <si>
    <t>687991777</t>
  </si>
  <si>
    <t>https://podminky.urs.cz/item/CS_URS_2024_01/919735112</t>
  </si>
  <si>
    <t xml:space="preserve">4,00+2,50*2+1,00*2+1,95*2+(162,00-18,80)*2+2*0,50+5,00*2+2*0,50+1,25*2+2,50         </t>
  </si>
  <si>
    <t>149</t>
  </si>
  <si>
    <t>919735113</t>
  </si>
  <si>
    <t>Řezání stávajícího živičného krytu nebo podkladu hloubky přes 100 do 150 mm</t>
  </si>
  <si>
    <t>237361400</t>
  </si>
  <si>
    <t>https://podminky.urs.cz/item/CS_URS_2024_01/919735113</t>
  </si>
  <si>
    <t xml:space="preserve">3,50+2,00*2+1,00*2+2,20*2             "viz přílohy PD : C.3, D.1.2 a D.1.3</t>
  </si>
  <si>
    <t>150</t>
  </si>
  <si>
    <t>919735123</t>
  </si>
  <si>
    <t>Řezání stávajícího betonového krytu nebo podkladu hloubky přes 100 do 150 mm</t>
  </si>
  <si>
    <t>414938787</t>
  </si>
  <si>
    <t>https://podminky.urs.cz/item/CS_URS_2024_01/919735123</t>
  </si>
  <si>
    <t xml:space="preserve">1,50*2+1,40           "viz přílohy PD : C.3 a D.1.1</t>
  </si>
  <si>
    <t>151</t>
  </si>
  <si>
    <t>966006262ZP</t>
  </si>
  <si>
    <t>Demontáž zpomalovacího prahu plastového s přemístěním a uložením pro zpětnou montáž</t>
  </si>
  <si>
    <t>-1513809245</t>
  </si>
  <si>
    <t>152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</si>
  <si>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</si>
  <si>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zahradních</t>
  </si>
  <si>
    <t>1198980576</t>
  </si>
  <si>
    <t>https://podminky.urs.cz/item/CS_URS_2024_01/979024441</t>
  </si>
  <si>
    <t>153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</si>
  <si>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</si>
  <si>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</si>
  <si>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-1594771034</t>
  </si>
  <si>
    <t>https://podminky.urs.cz/item/CS_URS_2024_01/979024443</t>
  </si>
  <si>
    <t>154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</si>
  <si>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</si>
  <si>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</si>
  <si>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-579778321</t>
  </si>
  <si>
    <t>https://podminky.urs.cz/item/CS_URS_2024_01/979054451</t>
  </si>
  <si>
    <t xml:space="preserve">11,480                    "viz položka 113106023</t>
  </si>
  <si>
    <t>155</t>
  </si>
  <si>
    <t>98900X101</t>
  </si>
  <si>
    <t xml:space="preserve">Drobné stavební přípomoce v rámci dokončovacích úprav, řezání, vrtání, bourání, vyspravení stávajících konstrukcí a ostatní stavební práce a konstrukce nutné k řádnému dokončení díla </t>
  </si>
  <si>
    <t>-188546696</t>
  </si>
  <si>
    <t>997</t>
  </si>
  <si>
    <t>Přesun sutě</t>
  </si>
  <si>
    <t>156</t>
  </si>
  <si>
    <t>997221551</t>
  </si>
  <si>
    <t>Vodorovná doprava suti bez naložení, ale se složením a s hrubým urovnáním ze sypkých materiálů, na vzdálenost do 1 km</t>
  </si>
  <si>
    <t>-854571596</t>
  </si>
  <si>
    <t>https://podminky.urs.cz/item/CS_URS_2024_01/997221551</t>
  </si>
  <si>
    <t>262,860-2,985-6,970-0,240</t>
  </si>
  <si>
    <t>157</t>
  </si>
  <si>
    <t>997221559</t>
  </si>
  <si>
    <t>Vodorovná doprava suti bez naložení, ale se složením a s hrubým urovnáním Příplatek k ceně za každý další započatý 1 km přes 1 km</t>
  </si>
  <si>
    <t>-1334237406</t>
  </si>
  <si>
    <t>https://podminky.urs.cz/item/CS_URS_2024_01/997221559</t>
  </si>
  <si>
    <t>252,665*6</t>
  </si>
  <si>
    <t>158</t>
  </si>
  <si>
    <t>997221561</t>
  </si>
  <si>
    <t>Vodorovná doprava suti bez naložení, ale se složením a s hrubým urovnáním z kusových materiálů, na vzdálenost do 1 km</t>
  </si>
  <si>
    <t>961741403</t>
  </si>
  <si>
    <t>https://podminky.urs.cz/item/CS_URS_2024_01/997221561</t>
  </si>
  <si>
    <t>2,985-10,980*0,132</t>
  </si>
  <si>
    <t>159</t>
  </si>
  <si>
    <t>997221569</t>
  </si>
  <si>
    <t>-1469148259</t>
  </si>
  <si>
    <t>https://podminky.urs.cz/item/CS_URS_2024_01/997221569</t>
  </si>
  <si>
    <t>1,536*6</t>
  </si>
  <si>
    <t>160</t>
  </si>
  <si>
    <t>997221571</t>
  </si>
  <si>
    <t>Vodorovná doprava vybouraných hmot bez naložení, ale se složením a s hrubým urovnáním na vzdálenost do 1 km</t>
  </si>
  <si>
    <t>1864581443</t>
  </si>
  <si>
    <t>https://podminky.urs.cz/item/CS_URS_2024_01/997221571</t>
  </si>
  <si>
    <t>6,970-0,046*16-0,080*16+0,240-0,024*5</t>
  </si>
  <si>
    <t>161</t>
  </si>
  <si>
    <t>997221579</t>
  </si>
  <si>
    <t>Vodorovná doprava vybouraných hmot bez naložení, ale se složením a s hrubým urovnáním na vzdálenost Příplatek k ceně za každý další započatý 1 km přes 1 km</t>
  </si>
  <si>
    <t>-999651691</t>
  </si>
  <si>
    <t>https://podminky.urs.cz/item/CS_URS_2024_01/997221579</t>
  </si>
  <si>
    <t>5,074*6</t>
  </si>
  <si>
    <t>162</t>
  </si>
  <si>
    <t>997221861</t>
  </si>
  <si>
    <t>Poplatek za uložení stavebního odpadu na recyklační skládce (skládkovné) z prostého betonu zatříděného do Katalogu odpadů pod kódem 17 01 01</t>
  </si>
  <si>
    <t>1067494386</t>
  </si>
  <si>
    <t>https://podminky.urs.cz/item/CS_URS_2024_01/997221861</t>
  </si>
  <si>
    <t>0,683+1,536+5,074</t>
  </si>
  <si>
    <t>163</t>
  </si>
  <si>
    <t>997221873</t>
  </si>
  <si>
    <t>-1521233785</t>
  </si>
  <si>
    <t>https://podminky.urs.cz/item/CS_URS_2024_01/997221873</t>
  </si>
  <si>
    <t>252,665+1,536+5,074-7,293-87,773</t>
  </si>
  <si>
    <t>164</t>
  </si>
  <si>
    <t>997221875</t>
  </si>
  <si>
    <t>Poplatek za uložení stavebního odpadu na recyklační skládce (skládkovné) asfaltového bez obsahu dehtu zatříděného do Katalogu odpadů pod kódem 17 03 02</t>
  </si>
  <si>
    <t>-1991582406</t>
  </si>
  <si>
    <t>https://podminky.urs.cz/item/CS_URS_2024_01/997221875</t>
  </si>
  <si>
    <t>1,204+0,934+1,524+84,111</t>
  </si>
  <si>
    <t>998</t>
  </si>
  <si>
    <t>Přesun hmot</t>
  </si>
  <si>
    <t>165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</si>
  <si>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</si>
  <si>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</si>
  <si>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629389267</t>
  </si>
  <si>
    <t>https://podminky.urs.cz/item/CS_URS_2024_01/998276101</t>
  </si>
  <si>
    <t>415,069-5,608-263,034-135,252</t>
  </si>
  <si>
    <t>Práce a dodávky M</t>
  </si>
  <si>
    <t>21-M</t>
  </si>
  <si>
    <t>Elektromontáže</t>
  </si>
  <si>
    <t>166</t>
  </si>
  <si>
    <t>210204311VO</t>
  </si>
  <si>
    <t>Zpětná montáž stávajícího demontovaného sloupu veřejného osvětlení včetně přmístění</t>
  </si>
  <si>
    <t>komplet</t>
  </si>
  <si>
    <t>-910393087</t>
  </si>
  <si>
    <t xml:space="preserve">1           "viz přílohy PD : C.3</t>
  </si>
  <si>
    <t>167</t>
  </si>
  <si>
    <t>218204311VO</t>
  </si>
  <si>
    <t>Demontáž sloupu veřejného osvětlení včetně přmístění a uložení pro zpětnou montáž</t>
  </si>
  <si>
    <t>1023181923</t>
  </si>
  <si>
    <t>VON - Vedeljší a ostatní náklady stavby</t>
  </si>
  <si>
    <t>Vodovody a kanalizace Pardubice, a.s.</t>
  </si>
  <si>
    <t>BKN,spol.s r.o.Vladislavova 29/I,566 01Vysoké Mýto</t>
  </si>
  <si>
    <t>VRN - Vedlejší rozpočtové náklady</t>
  </si>
  <si>
    <t xml:space="preserve">    O02 - Ostatní náklady</t>
  </si>
  <si>
    <t xml:space="preserve">    0 - Vedlejší rozpočtové náklady</t>
  </si>
  <si>
    <t>VRN</t>
  </si>
  <si>
    <t>Vedlejší rozpočtové náklady</t>
  </si>
  <si>
    <t>O02</t>
  </si>
  <si>
    <t>Ostatní náklady</t>
  </si>
  <si>
    <t>0330021X2</t>
  </si>
  <si>
    <t>Vytyčení podzemních sítí od jejich správců</t>
  </si>
  <si>
    <t>soubor</t>
  </si>
  <si>
    <t>1024</t>
  </si>
  <si>
    <t>1064253808</t>
  </si>
  <si>
    <t>0330020X1</t>
  </si>
  <si>
    <t>Inženýrské sítě stávající Náklady na seznámení se s rozmístěním a trasou stávajících známých inženýrských sítí na staveništi a přilehlých pozemcích dotčených prováděním díla nebo ochrana tak, aby v průběhu provádění díla nedošlo k jejich poškození včetně zpětného protokolárního předání jejich správcům a dodržování všech podmínek správců nebo vlastníků těchto sítí.</t>
  </si>
  <si>
    <t>305307922</t>
  </si>
  <si>
    <t>0132531X4</t>
  </si>
  <si>
    <t>Geodetické práce před výstavbou vytyčení bodů objektů</t>
  </si>
  <si>
    <t>1065303370</t>
  </si>
  <si>
    <t>0132541X3</t>
  </si>
  <si>
    <t>Geodetické zaměření skutečného provedení všech objektů stavby zhotovení geometrického plánu pro zřízení věcného břemene</t>
  </si>
  <si>
    <t>-1854337250</t>
  </si>
  <si>
    <t>013254X00</t>
  </si>
  <si>
    <t>Vypracování projektové dokumentace skutečného provedení stavby ve třech vyhotoveních v grafické (tištěné) podobě a jednou elektronická verze v digitální podobě v požadovaných formátech veškeré změny provedení stavby proti původnímu projektu zapracováné do této dokumentace v souladu se zákonem č. 183/2006 Sb. a vyhlášky č. 499/2006 Sb. v rozsahu dokumentace dle přílohy č. 3 vyhlášky č. 499/2006 Sb., o dokumentaci staveb ve znění pozdějších předpisů</t>
  </si>
  <si>
    <t>-931023280</t>
  </si>
  <si>
    <t>0430020X1</t>
  </si>
  <si>
    <t>Atesty a doklady o provedení díla a použitých materiálech v návaznosti na kontrolní a zkušební plán na každý stavební nebo inženýrský objekt</t>
  </si>
  <si>
    <t>1671833354</t>
  </si>
  <si>
    <t>011514X09</t>
  </si>
  <si>
    <t>Hutnící statické zkoušky</t>
  </si>
  <si>
    <t>-441067297</t>
  </si>
  <si>
    <t>0132740X1</t>
  </si>
  <si>
    <t>Fotodokumentace prováděného díla náklady na zajištění průběžné fotodokumentace provádění díla a zejména částí stavby a konstrukcí před jejich zakrytím předané zhotovitelem objednateli v 1 digitálním vyhotovení</t>
  </si>
  <si>
    <t>1203319600</t>
  </si>
  <si>
    <t>049004X009</t>
  </si>
  <si>
    <t>Provozně technické zabezpečení stavby zábory veřejného prostranství informování vlastníků sousedních nemovitostí aktualizace stávajících vyjádření DOSS a vlastníků sítí</t>
  </si>
  <si>
    <t>-280928155</t>
  </si>
  <si>
    <t>049003X008</t>
  </si>
  <si>
    <t>Náklady spojené s vyřízením požadavků orgánů a organizací nutných před započetím výstavby</t>
  </si>
  <si>
    <t>693214333</t>
  </si>
  <si>
    <t>0300010X1</t>
  </si>
  <si>
    <t xml:space="preserve">Vybudování, provoz, údržba a odstranění zařízení staveniště v souladu s platnými právními předpisy včetně případného zajištění ohlášení dle zákona č. 183/2006 Sb. o územním plánování a stavebním řádu (stavební zákon) ve znění pozdějších předpisů, zřízení staveništních přípojek energií (vody a energie), jejich měření, provoz, údržba, úhrada a likvidace, opatření pro bezpečný pohyb chodců a přístupu do jednotlivých objektů, zajištění případného zimního opatření, náklady na úpravu povrchů po odstranění zařízení staveniště a úklid ploch, na kterých bylo zařízení staveniště provozováno, dodávka, skladování, správa, zabudování a montáž veškerých dílů a materiálů a zařízení týkající se veřejné zakázky, vybavení objektů zařízení staveniště a odstranění objektů zařízení staveniště včetně odvozu, náklady na střežení, vhodné zabezpečení staveniště a zajištění staveniště proti přístupu nepovolaných osob
</t>
  </si>
  <si>
    <t>-610350304</t>
  </si>
  <si>
    <t>041403001</t>
  </si>
  <si>
    <t>Zajištění stavby dočasná dopravní opatření</t>
  </si>
  <si>
    <t>1848288924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</si>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</sst>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001102" TargetMode="External" /><Relationship Id="rId2" Type="http://schemas.openxmlformats.org/officeDocument/2006/relationships/hyperlink" Target="https://podminky.urs.cz/item/CS_URS_2024_01/115101201" TargetMode="External" /><Relationship Id="rId3" Type="http://schemas.openxmlformats.org/officeDocument/2006/relationships/hyperlink" Target="https://podminky.urs.cz/item/CS_URS_2024_01/119001405" TargetMode="External" /><Relationship Id="rId4" Type="http://schemas.openxmlformats.org/officeDocument/2006/relationships/hyperlink" Target="https://podminky.urs.cz/item/CS_URS_2024_01/119001421" TargetMode="External" /><Relationship Id="rId5" Type="http://schemas.openxmlformats.org/officeDocument/2006/relationships/hyperlink" Target="https://podminky.urs.cz/item/CS_URS_2024_01/121151103" TargetMode="External" /><Relationship Id="rId6" Type="http://schemas.openxmlformats.org/officeDocument/2006/relationships/hyperlink" Target="https://podminky.urs.cz/item/CS_URS_2024_01/132254204" TargetMode="External" /><Relationship Id="rId7" Type="http://schemas.openxmlformats.org/officeDocument/2006/relationships/hyperlink" Target="https://podminky.urs.cz/item/CS_URS_2024_01/132354204" TargetMode="External" /><Relationship Id="rId8" Type="http://schemas.openxmlformats.org/officeDocument/2006/relationships/hyperlink" Target="https://podminky.urs.cz/item/CS_URS_2024_01/139001101" TargetMode="External" /><Relationship Id="rId9" Type="http://schemas.openxmlformats.org/officeDocument/2006/relationships/hyperlink" Target="https://podminky.urs.cz/item/CS_URS_2024_01/151101101" TargetMode="External" /><Relationship Id="rId10" Type="http://schemas.openxmlformats.org/officeDocument/2006/relationships/hyperlink" Target="https://podminky.urs.cz/item/CS_URS_2024_01/151101111" TargetMode="External" /><Relationship Id="rId11" Type="http://schemas.openxmlformats.org/officeDocument/2006/relationships/hyperlink" Target="https://podminky.urs.cz/item/CS_URS_2024_01/162551108" TargetMode="External" /><Relationship Id="rId12" Type="http://schemas.openxmlformats.org/officeDocument/2006/relationships/hyperlink" Target="https://podminky.urs.cz/item/CS_URS_2024_01/162751114" TargetMode="External" /><Relationship Id="rId13" Type="http://schemas.openxmlformats.org/officeDocument/2006/relationships/hyperlink" Target="https://podminky.urs.cz/item/CS_URS_2024_01/162751134" TargetMode="External" /><Relationship Id="rId14" Type="http://schemas.openxmlformats.org/officeDocument/2006/relationships/hyperlink" Target="https://podminky.urs.cz/item/CS_URS_2024_01/167151101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51101" TargetMode="External" /><Relationship Id="rId20" Type="http://schemas.openxmlformats.org/officeDocument/2006/relationships/hyperlink" Target="https://podminky.urs.cz/item/CS_URS_2024_01/181351003" TargetMode="External" /><Relationship Id="rId21" Type="http://schemas.openxmlformats.org/officeDocument/2006/relationships/hyperlink" Target="https://podminky.urs.cz/item/CS_URS_2024_01/181411131" TargetMode="External" /><Relationship Id="rId22" Type="http://schemas.openxmlformats.org/officeDocument/2006/relationships/hyperlink" Target="https://podminky.urs.cz/item/CS_URS_2024_01/181951111" TargetMode="External" /><Relationship Id="rId23" Type="http://schemas.openxmlformats.org/officeDocument/2006/relationships/hyperlink" Target="https://podminky.urs.cz/item/CS_URS_2024_01/181951112" TargetMode="External" /><Relationship Id="rId24" Type="http://schemas.openxmlformats.org/officeDocument/2006/relationships/hyperlink" Target="https://podminky.urs.cz/item/CS_URS_2024_01/183403153" TargetMode="External" /><Relationship Id="rId25" Type="http://schemas.openxmlformats.org/officeDocument/2006/relationships/hyperlink" Target="https://podminky.urs.cz/item/CS_URS_2024_01/183403161" TargetMode="External" /><Relationship Id="rId26" Type="http://schemas.openxmlformats.org/officeDocument/2006/relationships/hyperlink" Target="https://podminky.urs.cz/item/CS_URS_2024_01/184813511" TargetMode="External" /><Relationship Id="rId27" Type="http://schemas.openxmlformats.org/officeDocument/2006/relationships/hyperlink" Target="https://podminky.urs.cz/item/CS_URS_2024_01/184813521" TargetMode="External" /><Relationship Id="rId28" Type="http://schemas.openxmlformats.org/officeDocument/2006/relationships/hyperlink" Target="https://podminky.urs.cz/item/CS_URS_2024_01/113106123" TargetMode="External" /><Relationship Id="rId29" Type="http://schemas.openxmlformats.org/officeDocument/2006/relationships/hyperlink" Target="https://podminky.urs.cz/item/CS_URS_2024_01/113107223" TargetMode="External" /><Relationship Id="rId30" Type="http://schemas.openxmlformats.org/officeDocument/2006/relationships/hyperlink" Target="https://podminky.urs.cz/item/CS_URS_2024_01/113107322" TargetMode="External" /><Relationship Id="rId31" Type="http://schemas.openxmlformats.org/officeDocument/2006/relationships/hyperlink" Target="https://podminky.urs.cz/item/CS_URS_2024_01/113107323" TargetMode="External" /><Relationship Id="rId32" Type="http://schemas.openxmlformats.org/officeDocument/2006/relationships/hyperlink" Target="https://podminky.urs.cz/item/CS_URS_2024_01/113107331" TargetMode="External" /><Relationship Id="rId33" Type="http://schemas.openxmlformats.org/officeDocument/2006/relationships/hyperlink" Target="https://podminky.urs.cz/item/CS_URS_2024_01/113154111" TargetMode="External" /><Relationship Id="rId34" Type="http://schemas.openxmlformats.org/officeDocument/2006/relationships/hyperlink" Target="https://podminky.urs.cz/item/CS_URS_2024_01/113154112" TargetMode="External" /><Relationship Id="rId35" Type="http://schemas.openxmlformats.org/officeDocument/2006/relationships/hyperlink" Target="https://podminky.urs.cz/item/CS_URS_2024_01/113154113" TargetMode="External" /><Relationship Id="rId36" Type="http://schemas.openxmlformats.org/officeDocument/2006/relationships/hyperlink" Target="https://podminky.urs.cz/item/CS_URS_2024_01/113154114" TargetMode="External" /><Relationship Id="rId37" Type="http://schemas.openxmlformats.org/officeDocument/2006/relationships/hyperlink" Target="https://podminky.urs.cz/item/CS_URS_2024_01/113202111" TargetMode="External" /><Relationship Id="rId38" Type="http://schemas.openxmlformats.org/officeDocument/2006/relationships/hyperlink" Target="https://podminky.urs.cz/item/CS_URS_2024_01/113204111" TargetMode="External" /><Relationship Id="rId39" Type="http://schemas.openxmlformats.org/officeDocument/2006/relationships/hyperlink" Target="https://podminky.urs.cz/item/CS_URS_2024_01/451572111" TargetMode="External" /><Relationship Id="rId40" Type="http://schemas.openxmlformats.org/officeDocument/2006/relationships/hyperlink" Target="https://podminky.urs.cz/item/CS_URS_2024_01/452141211" TargetMode="External" /><Relationship Id="rId41" Type="http://schemas.openxmlformats.org/officeDocument/2006/relationships/hyperlink" Target="https://podminky.urs.cz/item/CS_URS_2024_01/452141221" TargetMode="External" /><Relationship Id="rId42" Type="http://schemas.openxmlformats.org/officeDocument/2006/relationships/hyperlink" Target="https://podminky.urs.cz/item/CS_URS_2024_01/452313162" TargetMode="External" /><Relationship Id="rId43" Type="http://schemas.openxmlformats.org/officeDocument/2006/relationships/hyperlink" Target="https://podminky.urs.cz/item/CS_URS_2024_01/452353111" TargetMode="External" /><Relationship Id="rId44" Type="http://schemas.openxmlformats.org/officeDocument/2006/relationships/hyperlink" Target="https://podminky.urs.cz/item/CS_URS_2024_01/452353112" TargetMode="External" /><Relationship Id="rId45" Type="http://schemas.openxmlformats.org/officeDocument/2006/relationships/hyperlink" Target="https://podminky.urs.cz/item/CS_URS_2024_01/564861011" TargetMode="External" /><Relationship Id="rId46" Type="http://schemas.openxmlformats.org/officeDocument/2006/relationships/hyperlink" Target="https://podminky.urs.cz/item/CS_URS_2024_01/564871011" TargetMode="External" /><Relationship Id="rId47" Type="http://schemas.openxmlformats.org/officeDocument/2006/relationships/hyperlink" Target="https://podminky.urs.cz/item/CS_URS_2024_01/564871016" TargetMode="External" /><Relationship Id="rId48" Type="http://schemas.openxmlformats.org/officeDocument/2006/relationships/hyperlink" Target="https://podminky.urs.cz/item/CS_URS_2024_01/564751111" TargetMode="External" /><Relationship Id="rId49" Type="http://schemas.openxmlformats.org/officeDocument/2006/relationships/hyperlink" Target="https://podminky.urs.cz/item/CS_URS_2024_01/565135111" TargetMode="External" /><Relationship Id="rId50" Type="http://schemas.openxmlformats.org/officeDocument/2006/relationships/hyperlink" Target="https://podminky.urs.cz/item/CS_URS_2024_01/565175114" TargetMode="External" /><Relationship Id="rId51" Type="http://schemas.openxmlformats.org/officeDocument/2006/relationships/hyperlink" Target="https://podminky.urs.cz/item/CS_URS_2024_01/573191111" TargetMode="External" /><Relationship Id="rId52" Type="http://schemas.openxmlformats.org/officeDocument/2006/relationships/hyperlink" Target="https://podminky.urs.cz/item/CS_URS_2024_01/573211107" TargetMode="External" /><Relationship Id="rId53" Type="http://schemas.openxmlformats.org/officeDocument/2006/relationships/hyperlink" Target="https://podminky.urs.cz/item/CS_URS_2024_01/573211112" TargetMode="External" /><Relationship Id="rId54" Type="http://schemas.openxmlformats.org/officeDocument/2006/relationships/hyperlink" Target="https://podminky.urs.cz/item/CS_URS_2024_01/577144131" TargetMode="External" /><Relationship Id="rId55" Type="http://schemas.openxmlformats.org/officeDocument/2006/relationships/hyperlink" Target="https://podminky.urs.cz/item/CS_URS_2024_01/577166131" TargetMode="External" /><Relationship Id="rId56" Type="http://schemas.openxmlformats.org/officeDocument/2006/relationships/hyperlink" Target="https://podminky.urs.cz/item/CS_URS_2024_01/581121115" TargetMode="External" /><Relationship Id="rId57" Type="http://schemas.openxmlformats.org/officeDocument/2006/relationships/hyperlink" Target="https://podminky.urs.cz/item/CS_URS_2024_01/596211110" TargetMode="External" /><Relationship Id="rId58" Type="http://schemas.openxmlformats.org/officeDocument/2006/relationships/hyperlink" Target="https://podminky.urs.cz/item/CS_URS_2024_01/850265121" TargetMode="External" /><Relationship Id="rId59" Type="http://schemas.openxmlformats.org/officeDocument/2006/relationships/hyperlink" Target="https://podminky.urs.cz/item/CS_URS_2024_01/850311811" TargetMode="External" /><Relationship Id="rId60" Type="http://schemas.openxmlformats.org/officeDocument/2006/relationships/hyperlink" Target="https://podminky.urs.cz/item/CS_URS_2024_01/850315121" TargetMode="External" /><Relationship Id="rId61" Type="http://schemas.openxmlformats.org/officeDocument/2006/relationships/hyperlink" Target="https://podminky.urs.cz/item/CS_URS_2024_01/852242122" TargetMode="External" /><Relationship Id="rId62" Type="http://schemas.openxmlformats.org/officeDocument/2006/relationships/hyperlink" Target="https://podminky.urs.cz/item/CS_URS_2024_01/857242122" TargetMode="External" /><Relationship Id="rId63" Type="http://schemas.openxmlformats.org/officeDocument/2006/relationships/hyperlink" Target="https://podminky.urs.cz/item/CS_URS_2024_01/857264122" TargetMode="External" /><Relationship Id="rId64" Type="http://schemas.openxmlformats.org/officeDocument/2006/relationships/hyperlink" Target="https://podminky.urs.cz/item/CS_URS_2024_01/857314122" TargetMode="External" /><Relationship Id="rId65" Type="http://schemas.openxmlformats.org/officeDocument/2006/relationships/hyperlink" Target="https://podminky.urs.cz/item/CS_URS_2024_01/871161211" TargetMode="External" /><Relationship Id="rId66" Type="http://schemas.openxmlformats.org/officeDocument/2006/relationships/hyperlink" Target="https://podminky.urs.cz/item/CS_URS_2024_01/871211211" TargetMode="External" /><Relationship Id="rId67" Type="http://schemas.openxmlformats.org/officeDocument/2006/relationships/hyperlink" Target="https://podminky.urs.cz/item/CS_URS_2024_01/871251211" TargetMode="External" /><Relationship Id="rId68" Type="http://schemas.openxmlformats.org/officeDocument/2006/relationships/hyperlink" Target="https://podminky.urs.cz/item/CS_URS_2024_01/877162001" TargetMode="External" /><Relationship Id="rId69" Type="http://schemas.openxmlformats.org/officeDocument/2006/relationships/hyperlink" Target="https://podminky.urs.cz/item/CS_URS_2024_01/877212001" TargetMode="External" /><Relationship Id="rId70" Type="http://schemas.openxmlformats.org/officeDocument/2006/relationships/hyperlink" Target="https://podminky.urs.cz/item/CS_URS_2024_01/877251101" TargetMode="External" /><Relationship Id="rId71" Type="http://schemas.openxmlformats.org/officeDocument/2006/relationships/hyperlink" Target="https://podminky.urs.cz/item/CS_URS_2024_01/877251110" TargetMode="External" /><Relationship Id="rId72" Type="http://schemas.openxmlformats.org/officeDocument/2006/relationships/hyperlink" Target="https://podminky.urs.cz/item/CS_URS_2024_01/877251126" TargetMode="External" /><Relationship Id="rId73" Type="http://schemas.openxmlformats.org/officeDocument/2006/relationships/hyperlink" Target="https://podminky.urs.cz/item/CS_URS_2024_01/877251127" TargetMode="External" /><Relationship Id="rId74" Type="http://schemas.openxmlformats.org/officeDocument/2006/relationships/hyperlink" Target="https://podminky.urs.cz/item/CS_URS_2024_01/877251201" TargetMode="External" /><Relationship Id="rId75" Type="http://schemas.openxmlformats.org/officeDocument/2006/relationships/hyperlink" Target="https://podminky.urs.cz/item/CS_URS_2024_01/891241112" TargetMode="External" /><Relationship Id="rId76" Type="http://schemas.openxmlformats.org/officeDocument/2006/relationships/hyperlink" Target="https://podminky.urs.cz/item/CS_URS_2024_01/891247112" TargetMode="External" /><Relationship Id="rId77" Type="http://schemas.openxmlformats.org/officeDocument/2006/relationships/hyperlink" Target="https://podminky.urs.cz/item/CS_URS_2024_01/891247212" TargetMode="External" /><Relationship Id="rId78" Type="http://schemas.openxmlformats.org/officeDocument/2006/relationships/hyperlink" Target="https://podminky.urs.cz/item/CS_URS_2024_01/891261112" TargetMode="External" /><Relationship Id="rId79" Type="http://schemas.openxmlformats.org/officeDocument/2006/relationships/hyperlink" Target="https://podminky.urs.cz/item/CS_URS_2024_01/891269111" TargetMode="External" /><Relationship Id="rId80" Type="http://schemas.openxmlformats.org/officeDocument/2006/relationships/hyperlink" Target="https://podminky.urs.cz/item/CS_URS_2024_01/891311112" TargetMode="External" /><Relationship Id="rId81" Type="http://schemas.openxmlformats.org/officeDocument/2006/relationships/hyperlink" Target="https://podminky.urs.cz/item/CS_URS_2024_01/892233122" TargetMode="External" /><Relationship Id="rId82" Type="http://schemas.openxmlformats.org/officeDocument/2006/relationships/hyperlink" Target="https://podminky.urs.cz/item/CS_URS_2024_01/892241111" TargetMode="External" /><Relationship Id="rId83" Type="http://schemas.openxmlformats.org/officeDocument/2006/relationships/hyperlink" Target="https://podminky.urs.cz/item/CS_URS_2024_01/892271111" TargetMode="External" /><Relationship Id="rId84" Type="http://schemas.openxmlformats.org/officeDocument/2006/relationships/hyperlink" Target="https://podminky.urs.cz/item/CS_URS_2024_01/892273122" TargetMode="External" /><Relationship Id="rId85" Type="http://schemas.openxmlformats.org/officeDocument/2006/relationships/hyperlink" Target="https://podminky.urs.cz/item/CS_URS_2024_01/899401112" TargetMode="External" /><Relationship Id="rId86" Type="http://schemas.openxmlformats.org/officeDocument/2006/relationships/hyperlink" Target="https://podminky.urs.cz/item/CS_URS_2024_01/899401113" TargetMode="External" /><Relationship Id="rId87" Type="http://schemas.openxmlformats.org/officeDocument/2006/relationships/hyperlink" Target="https://podminky.urs.cz/item/CS_URS_2024_01/899721111" TargetMode="External" /><Relationship Id="rId88" Type="http://schemas.openxmlformats.org/officeDocument/2006/relationships/hyperlink" Target="https://podminky.urs.cz/item/CS_URS_2024_01/899722112" TargetMode="External" /><Relationship Id="rId89" Type="http://schemas.openxmlformats.org/officeDocument/2006/relationships/hyperlink" Target="https://podminky.urs.cz/item/CS_URS_2024_01/899910102" TargetMode="External" /><Relationship Id="rId90" Type="http://schemas.openxmlformats.org/officeDocument/2006/relationships/hyperlink" Target="https://podminky.urs.cz/item/CS_URS_2024_01/899910211" TargetMode="External" /><Relationship Id="rId91" Type="http://schemas.openxmlformats.org/officeDocument/2006/relationships/hyperlink" Target="https://podminky.urs.cz/item/CS_URS_2024_01/915491211" TargetMode="External" /><Relationship Id="rId92" Type="http://schemas.openxmlformats.org/officeDocument/2006/relationships/hyperlink" Target="https://podminky.urs.cz/item/CS_URS_2024_01/916131213" TargetMode="External" /><Relationship Id="rId93" Type="http://schemas.openxmlformats.org/officeDocument/2006/relationships/hyperlink" Target="https://podminky.urs.cz/item/CS_URS_2024_01/916331112" TargetMode="External" /><Relationship Id="rId94" Type="http://schemas.openxmlformats.org/officeDocument/2006/relationships/hyperlink" Target="https://podminky.urs.cz/item/CS_URS_2024_01/916782113" TargetMode="External" /><Relationship Id="rId95" Type="http://schemas.openxmlformats.org/officeDocument/2006/relationships/hyperlink" Target="https://podminky.urs.cz/item/CS_URS_2024_01/919732211" TargetMode="External" /><Relationship Id="rId96" Type="http://schemas.openxmlformats.org/officeDocument/2006/relationships/hyperlink" Target="https://podminky.urs.cz/item/CS_URS_2024_01/919735111" TargetMode="External" /><Relationship Id="rId97" Type="http://schemas.openxmlformats.org/officeDocument/2006/relationships/hyperlink" Target="https://podminky.urs.cz/item/CS_URS_2024_01/919735112" TargetMode="External" /><Relationship Id="rId98" Type="http://schemas.openxmlformats.org/officeDocument/2006/relationships/hyperlink" Target="https://podminky.urs.cz/item/CS_URS_2024_01/919735113" TargetMode="External" /><Relationship Id="rId99" Type="http://schemas.openxmlformats.org/officeDocument/2006/relationships/hyperlink" Target="https://podminky.urs.cz/item/CS_URS_2024_01/919735123" TargetMode="External" /><Relationship Id="rId100" Type="http://schemas.openxmlformats.org/officeDocument/2006/relationships/hyperlink" Target="https://podminky.urs.cz/item/CS_URS_2024_01/979024441" TargetMode="External" /><Relationship Id="rId101" Type="http://schemas.openxmlformats.org/officeDocument/2006/relationships/hyperlink" Target="https://podminky.urs.cz/item/CS_URS_2024_01/979024443" TargetMode="External" /><Relationship Id="rId102" Type="http://schemas.openxmlformats.org/officeDocument/2006/relationships/hyperlink" Target="https://podminky.urs.cz/item/CS_URS_2024_01/979054451" TargetMode="External" /><Relationship Id="rId103" Type="http://schemas.openxmlformats.org/officeDocument/2006/relationships/hyperlink" Target="https://podminky.urs.cz/item/CS_URS_2024_01/997221551" TargetMode="External" /><Relationship Id="rId104" Type="http://schemas.openxmlformats.org/officeDocument/2006/relationships/hyperlink" Target="https://podminky.urs.cz/item/CS_URS_2024_01/997221559" TargetMode="External" /><Relationship Id="rId105" Type="http://schemas.openxmlformats.org/officeDocument/2006/relationships/hyperlink" Target="https://podminky.urs.cz/item/CS_URS_2024_01/997221561" TargetMode="External" /><Relationship Id="rId106" Type="http://schemas.openxmlformats.org/officeDocument/2006/relationships/hyperlink" Target="https://podminky.urs.cz/item/CS_URS_2024_01/997221569" TargetMode="External" /><Relationship Id="rId107" Type="http://schemas.openxmlformats.org/officeDocument/2006/relationships/hyperlink" Target="https://podminky.urs.cz/item/CS_URS_2024_01/997221571" TargetMode="External" /><Relationship Id="rId108" Type="http://schemas.openxmlformats.org/officeDocument/2006/relationships/hyperlink" Target="https://podminky.urs.cz/item/CS_URS_2024_01/997221579" TargetMode="External" /><Relationship Id="rId109" Type="http://schemas.openxmlformats.org/officeDocument/2006/relationships/hyperlink" Target="https://podminky.urs.cz/item/CS_URS_2024_01/997221861" TargetMode="External" /><Relationship Id="rId110" Type="http://schemas.openxmlformats.org/officeDocument/2006/relationships/hyperlink" Target="https://podminky.urs.cz/item/CS_URS_2024_01/997221873" TargetMode="External" /><Relationship Id="rId111" Type="http://schemas.openxmlformats.org/officeDocument/2006/relationships/hyperlink" Target="https://podminky.urs.cz/item/CS_URS_2024_01/997221875" TargetMode="External" /><Relationship Id="rId112" Type="http://schemas.openxmlformats.org/officeDocument/2006/relationships/hyperlink" Target="https://podminky.urs.cz/item/CS_URS_2024_01/998276101" TargetMode="External" /><Relationship Id="rId11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6531232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Přelouč, ulice Za Fontánou, Střelova - vodovod Střelova ulice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Přelouč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17. 1. 2024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Vodovody a kanalizace Pardubice, a.s. Teplého 2014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BKN spol.s r.o., Vladislavova 29, 56601Vysoké Mýto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Řad 1'!J30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'SO 01 - Řad 1'!P90</f>
        <v>0</v>
      </c>
      <c r="AV55" s="123">
        <f>'SO 01 - Řad 1'!J33</f>
        <v>0</v>
      </c>
      <c r="AW55" s="123">
        <f>'SO 01 - Řad 1'!J34</f>
        <v>0</v>
      </c>
      <c r="AX55" s="123">
        <f>'SO 01 - Řad 1'!J35</f>
        <v>0</v>
      </c>
      <c r="AY55" s="123">
        <f>'SO 01 - Řad 1'!J36</f>
        <v>0</v>
      </c>
      <c r="AZ55" s="123">
        <f>'SO 01 - Řad 1'!F33</f>
        <v>0</v>
      </c>
      <c r="BA55" s="123">
        <f>'SO 01 - Řad 1'!F34</f>
        <v>0</v>
      </c>
      <c r="BB55" s="123">
        <f>'SO 01 - Řad 1'!F35</f>
        <v>0</v>
      </c>
      <c r="BC55" s="123">
        <f>'SO 01 - Řad 1'!F36</f>
        <v>0</v>
      </c>
      <c r="BD55" s="125">
        <f>'SO 01 - Řad 1'!F37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86</v>
      </c>
      <c r="CM55" s="126" t="s">
        <v>87</v>
      </c>
    </row>
    <row r="56" s="7" customFormat="1" ht="16.5" customHeight="1">
      <c r="A56" s="114" t="s">
        <v>80</v>
      </c>
      <c r="B56" s="115"/>
      <c r="C56" s="116"/>
      <c r="D56" s="117" t="s">
        <v>88</v>
      </c>
      <c r="E56" s="117"/>
      <c r="F56" s="117"/>
      <c r="G56" s="117"/>
      <c r="H56" s="117"/>
      <c r="I56" s="118"/>
      <c r="J56" s="117" t="s">
        <v>89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'VON - Vedeljší a ostatní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88</v>
      </c>
      <c r="AR56" s="121"/>
      <c r="AS56" s="127">
        <v>0</v>
      </c>
      <c r="AT56" s="128">
        <f>ROUND(SUM(AV56:AW56),2)</f>
        <v>0</v>
      </c>
      <c r="AU56" s="129">
        <f>'VON - Vedeljší a ostatní ...'!P82</f>
        <v>0</v>
      </c>
      <c r="AV56" s="128">
        <f>'VON - Vedeljší a ostatní ...'!J33</f>
        <v>0</v>
      </c>
      <c r="AW56" s="128">
        <f>'VON - Vedeljší a ostatní ...'!J34</f>
        <v>0</v>
      </c>
      <c r="AX56" s="128">
        <f>'VON - Vedeljší a ostatní ...'!J35</f>
        <v>0</v>
      </c>
      <c r="AY56" s="128">
        <f>'VON - Vedeljší a ostatní ...'!J36</f>
        <v>0</v>
      </c>
      <c r="AZ56" s="128">
        <f>'VON - Vedeljší a ostatní ...'!F33</f>
        <v>0</v>
      </c>
      <c r="BA56" s="128">
        <f>'VON - Vedeljší a ostatní ...'!F34</f>
        <v>0</v>
      </c>
      <c r="BB56" s="128">
        <f>'VON - Vedeljší a ostatní ...'!F35</f>
        <v>0</v>
      </c>
      <c r="BC56" s="128">
        <f>'VON - Vedeljší a ostatní ...'!F36</f>
        <v>0</v>
      </c>
      <c r="BD56" s="130">
        <f>'VON - Vedeljší a ostatní ...'!F37</f>
        <v>0</v>
      </c>
      <c r="BE56" s="7"/>
      <c r="BT56" s="126" t="s">
        <v>84</v>
      </c>
      <c r="BV56" s="126" t="s">
        <v>78</v>
      </c>
      <c r="BW56" s="126" t="s">
        <v>90</v>
      </c>
      <c r="BX56" s="126" t="s">
        <v>5</v>
      </c>
      <c r="CL56" s="126" t="s">
        <v>19</v>
      </c>
      <c r="CM56" s="126" t="s">
        <v>87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f4DIKbAw0Wa/uP/G+gbAfMVpD60n47JQLgQObCXlQd+2ujveKhw9bJycxm7+kLiNATaM0E32RwWS5YfUWcMjdQ==" hashValue="jjGA77ctPCQG9aGeBceZXTv5APT3SclGuUVs1dOXoQNeRN+LdOSe4MAnBPhdwVqUi08K93QaFNR7Pjkqxps15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Řad 1'!C2" display="/"/>
    <hyperlink ref="A56" location="'VON - Vedel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91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Přelouč, ulice Za Fontánou, Střelova - vodovod Střelova ulice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92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86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94</v>
      </c>
      <c r="G12" s="41"/>
      <c r="H12" s="41"/>
      <c r="I12" s="135" t="s">
        <v>23</v>
      </c>
      <c r="J12" s="140" t="str">
        <f>'Rekapitulace stavby'!AN8</f>
        <v>17. 1. 2024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ROUND(J90,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ROUND((SUM(BE90:BE605)),  2)</f>
        <v>0</v>
      </c>
      <c r="G33" s="41"/>
      <c r="H33" s="41"/>
      <c r="I33" s="151">
        <v>0.20999999999999999</v>
      </c>
      <c r="J33" s="150">
        <f>ROUND(((SUM(BE90:BE605))*I33),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ROUND((SUM(BF90:BF605)),  2)</f>
        <v>0</v>
      </c>
      <c r="G34" s="41"/>
      <c r="H34" s="41"/>
      <c r="I34" s="151">
        <v>0.12</v>
      </c>
      <c r="J34" s="150">
        <f>ROUND(((SUM(BF90:BF605))*I34),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ROUND((SUM(BG90:BG605)),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ROUND((SUM(BH90:BH605)),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ROUND((SUM(BI90:BI605)),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Přelouč, ulice Za Fontánou, Střelova - vodovod Střelova ulice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92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Řad 1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Přelouč</v>
      </c>
      <c r="G52" s="43"/>
      <c r="H52" s="43"/>
      <c r="I52" s="35" t="s">
        <v>23</v>
      </c>
      <c r="J52" s="75" t="str">
        <f>IF(J12="","",J12)</f>
        <v>17. 1. 2024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Vodovody a kanalizace Pardubice, a.s. Teplého 2014</v>
      </c>
      <c r="G54" s="43"/>
      <c r="H54" s="43"/>
      <c r="I54" s="35" t="s">
        <v>33</v>
      </c>
      <c r="J54" s="39" t="str">
        <f>E21</f>
        <v>BKN spol.s r.o., Vladislavova 29, 56601Vysoké Mýto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J91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J92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J236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J282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J307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104</v>
      </c>
      <c r="E65" s="177"/>
      <c r="F65" s="177"/>
      <c r="G65" s="177"/>
      <c r="H65" s="177"/>
      <c r="I65" s="177"/>
      <c r="J65" s="178">
        <f>J364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105</v>
      </c>
      <c r="E66" s="177"/>
      <c r="F66" s="177"/>
      <c r="G66" s="177"/>
      <c r="H66" s="177"/>
      <c r="I66" s="177"/>
      <c r="J66" s="178">
        <f>J515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106</v>
      </c>
      <c r="E67" s="177"/>
      <c r="F67" s="177"/>
      <c r="G67" s="177"/>
      <c r="H67" s="177"/>
      <c r="I67" s="177"/>
      <c r="J67" s="178">
        <f>J568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107</v>
      </c>
      <c r="E68" s="177"/>
      <c r="F68" s="177"/>
      <c r="G68" s="177"/>
      <c r="H68" s="177"/>
      <c r="I68" s="177"/>
      <c r="J68" s="178">
        <f>J596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108</v>
      </c>
      <c r="E69" s="171"/>
      <c r="F69" s="171"/>
      <c r="G69" s="171"/>
      <c r="H69" s="171"/>
      <c r="I69" s="171"/>
      <c r="J69" s="172">
        <f>J600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109</v>
      </c>
      <c r="E70" s="177"/>
      <c r="F70" s="177"/>
      <c r="G70" s="177"/>
      <c r="H70" s="177"/>
      <c r="I70" s="177"/>
      <c r="J70" s="178">
        <f>J601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110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63" t="str">
        <f>E7</f>
        <v>Přelouč, ulice Za Fontánou, Střelova - vodovod Střelova ulice</v>
      </c>
      <c r="F80" s="35"/>
      <c r="G80" s="35"/>
      <c r="H80" s="35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92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SO 01 - Řad 1</v>
      </c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>k.ú. Přelouč</v>
      </c>
      <c r="G84" s="43"/>
      <c r="H84" s="43"/>
      <c r="I84" s="35" t="s">
        <v>23</v>
      </c>
      <c r="J84" s="75" t="str">
        <f>IF(J12="","",J12)</f>
        <v>17. 1. 2024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40.05" customHeight="1">
      <c r="A86" s="41"/>
      <c r="B86" s="42"/>
      <c r="C86" s="35" t="s">
        <v>25</v>
      </c>
      <c r="D86" s="43"/>
      <c r="E86" s="43"/>
      <c r="F86" s="30" t="str">
        <f>E15</f>
        <v>Vodovody a kanalizace Pardubice, a.s. Teplého 2014</v>
      </c>
      <c r="G86" s="43"/>
      <c r="H86" s="43"/>
      <c r="I86" s="35" t="s">
        <v>33</v>
      </c>
      <c r="J86" s="39" t="str">
        <f>E21</f>
        <v>BKN spol.s r.o., Vladislavova 29, 56601Vysoké Mýto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IF(E18="","",E18)</f>
        <v>Vyplň údaj</v>
      </c>
      <c r="G87" s="43"/>
      <c r="H87" s="43"/>
      <c r="I87" s="35" t="s">
        <v>38</v>
      </c>
      <c r="J87" s="39" t="str">
        <f>E24</f>
        <v xml:space="preserve"> 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0"/>
      <c r="B89" s="181"/>
      <c r="C89" s="182" t="s">
        <v>111</v>
      </c>
      <c r="D89" s="183" t="s">
        <v>61</v>
      </c>
      <c r="E89" s="183" t="s">
        <v>57</v>
      </c>
      <c r="F89" s="183" t="s">
        <v>58</v>
      </c>
      <c r="G89" s="183" t="s">
        <v>112</v>
      </c>
      <c r="H89" s="183" t="s">
        <v>113</v>
      </c>
      <c r="I89" s="183" t="s">
        <v>114</v>
      </c>
      <c r="J89" s="183" t="s">
        <v>97</v>
      </c>
      <c r="K89" s="184" t="s">
        <v>115</v>
      </c>
      <c r="L89" s="185"/>
      <c r="M89" s="95" t="s">
        <v>19</v>
      </c>
      <c r="N89" s="96" t="s">
        <v>46</v>
      </c>
      <c r="O89" s="96" t="s">
        <v>116</v>
      </c>
      <c r="P89" s="96" t="s">
        <v>117</v>
      </c>
      <c r="Q89" s="96" t="s">
        <v>118</v>
      </c>
      <c r="R89" s="96" t="s">
        <v>119</v>
      </c>
      <c r="S89" s="96" t="s">
        <v>120</v>
      </c>
      <c r="T89" s="97" t="s">
        <v>121</v>
      </c>
      <c r="U89" s="180"/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</row>
    <row r="90" s="2" customFormat="1" ht="22.8" customHeight="1">
      <c r="A90" s="41"/>
      <c r="B90" s="42"/>
      <c r="C90" s="102" t="s">
        <v>122</v>
      </c>
      <c r="D90" s="43"/>
      <c r="E90" s="43"/>
      <c r="F90" s="43"/>
      <c r="G90" s="43"/>
      <c r="H90" s="43"/>
      <c r="I90" s="43"/>
      <c r="J90" s="186">
        <f>BK90</f>
        <v>0</v>
      </c>
      <c r="K90" s="43"/>
      <c r="L90" s="47"/>
      <c r="M90" s="98"/>
      <c r="N90" s="187"/>
      <c r="O90" s="99"/>
      <c r="P90" s="188">
        <f>P91+P600</f>
        <v>0</v>
      </c>
      <c r="Q90" s="99"/>
      <c r="R90" s="188">
        <f>R91+R600</f>
        <v>415.08853921000002</v>
      </c>
      <c r="S90" s="99"/>
      <c r="T90" s="189">
        <f>T91+T600</f>
        <v>262.95989999999995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75</v>
      </c>
      <c r="AU90" s="20" t="s">
        <v>98</v>
      </c>
      <c r="BK90" s="190">
        <f>BK91+BK600</f>
        <v>0</v>
      </c>
    </row>
    <row r="91" s="12" customFormat="1" ht="25.92" customHeight="1">
      <c r="A91" s="12"/>
      <c r="B91" s="191"/>
      <c r="C91" s="192"/>
      <c r="D91" s="193" t="s">
        <v>75</v>
      </c>
      <c r="E91" s="194" t="s">
        <v>123</v>
      </c>
      <c r="F91" s="194" t="s">
        <v>124</v>
      </c>
      <c r="G91" s="192"/>
      <c r="H91" s="192"/>
      <c r="I91" s="195"/>
      <c r="J91" s="196">
        <f>BK91</f>
        <v>0</v>
      </c>
      <c r="K91" s="192"/>
      <c r="L91" s="197"/>
      <c r="M91" s="198"/>
      <c r="N91" s="199"/>
      <c r="O91" s="199"/>
      <c r="P91" s="200">
        <f>P92+P236+P282+P307+P364+P515+P568+P596</f>
        <v>0</v>
      </c>
      <c r="Q91" s="199"/>
      <c r="R91" s="200">
        <f>R92+R236+R282+R307+R364+R515+R568+R596</f>
        <v>415.08853921000002</v>
      </c>
      <c r="S91" s="199"/>
      <c r="T91" s="201">
        <f>T92+T236+T282+T307+T364+T515+T568+T596</f>
        <v>262.95989999999995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84</v>
      </c>
      <c r="AT91" s="203" t="s">
        <v>75</v>
      </c>
      <c r="AU91" s="203" t="s">
        <v>76</v>
      </c>
      <c r="AY91" s="202" t="s">
        <v>125</v>
      </c>
      <c r="BK91" s="204">
        <f>BK92+BK236+BK282+BK307+BK364+BK515+BK568+BK596</f>
        <v>0</v>
      </c>
    </row>
    <row r="92" s="12" customFormat="1" ht="22.8" customHeight="1">
      <c r="A92" s="12"/>
      <c r="B92" s="191"/>
      <c r="C92" s="192"/>
      <c r="D92" s="193" t="s">
        <v>75</v>
      </c>
      <c r="E92" s="205" t="s">
        <v>84</v>
      </c>
      <c r="F92" s="205" t="s">
        <v>126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SUM(P93:P235)</f>
        <v>0</v>
      </c>
      <c r="Q92" s="199"/>
      <c r="R92" s="200">
        <f>SUM(R93:R235)</f>
        <v>404.91145083999999</v>
      </c>
      <c r="S92" s="199"/>
      <c r="T92" s="201">
        <f>SUM(T93:T235)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84</v>
      </c>
      <c r="AT92" s="203" t="s">
        <v>75</v>
      </c>
      <c r="AU92" s="203" t="s">
        <v>84</v>
      </c>
      <c r="AY92" s="202" t="s">
        <v>125</v>
      </c>
      <c r="BK92" s="204">
        <f>SUM(BK93:BK235)</f>
        <v>0</v>
      </c>
    </row>
    <row r="93" s="2" customFormat="1" ht="16.5" customHeight="1">
      <c r="A93" s="41"/>
      <c r="B93" s="42"/>
      <c r="C93" s="207" t="s">
        <v>84</v>
      </c>
      <c r="D93" s="207" t="s">
        <v>127</v>
      </c>
      <c r="E93" s="208" t="s">
        <v>128</v>
      </c>
      <c r="F93" s="209" t="s">
        <v>129</v>
      </c>
      <c r="G93" s="210" t="s">
        <v>130</v>
      </c>
      <c r="H93" s="211">
        <v>3.5</v>
      </c>
      <c r="I93" s="212"/>
      <c r="J93" s="213">
        <f>ROUND(I93*H93,2)</f>
        <v>0</v>
      </c>
      <c r="K93" s="209" t="s">
        <v>131</v>
      </c>
      <c r="L93" s="47"/>
      <c r="M93" s="214" t="s">
        <v>19</v>
      </c>
      <c r="N93" s="215" t="s">
        <v>47</v>
      </c>
      <c r="O93" s="87"/>
      <c r="P93" s="216">
        <f>O93*H93</f>
        <v>0</v>
      </c>
      <c r="Q93" s="216">
        <v>0.0078700000000000003</v>
      </c>
      <c r="R93" s="216">
        <f>Q93*H93</f>
        <v>0.027545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132</v>
      </c>
      <c r="AT93" s="218" t="s">
        <v>127</v>
      </c>
      <c r="AU93" s="218" t="s">
        <v>87</v>
      </c>
      <c r="AY93" s="20" t="s">
        <v>125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84</v>
      </c>
      <c r="BK93" s="219">
        <f>ROUND(I93*H93,2)</f>
        <v>0</v>
      </c>
      <c r="BL93" s="20" t="s">
        <v>132</v>
      </c>
      <c r="BM93" s="218" t="s">
        <v>133</v>
      </c>
    </row>
    <row r="94" s="2" customFormat="1">
      <c r="A94" s="41"/>
      <c r="B94" s="42"/>
      <c r="C94" s="43"/>
      <c r="D94" s="220" t="s">
        <v>134</v>
      </c>
      <c r="E94" s="43"/>
      <c r="F94" s="221" t="s">
        <v>135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134</v>
      </c>
      <c r="AU94" s="20" t="s">
        <v>87</v>
      </c>
    </row>
    <row r="95" s="2" customFormat="1" ht="16.5" customHeight="1">
      <c r="A95" s="41"/>
      <c r="B95" s="42"/>
      <c r="C95" s="207" t="s">
        <v>87</v>
      </c>
      <c r="D95" s="207" t="s">
        <v>127</v>
      </c>
      <c r="E95" s="208" t="s">
        <v>136</v>
      </c>
      <c r="F95" s="209" t="s">
        <v>137</v>
      </c>
      <c r="G95" s="210" t="s">
        <v>138</v>
      </c>
      <c r="H95" s="211">
        <v>50</v>
      </c>
      <c r="I95" s="212"/>
      <c r="J95" s="213">
        <f>ROUND(I95*H95,2)</f>
        <v>0</v>
      </c>
      <c r="K95" s="209" t="s">
        <v>131</v>
      </c>
      <c r="L95" s="47"/>
      <c r="M95" s="214" t="s">
        <v>19</v>
      </c>
      <c r="N95" s="215" t="s">
        <v>47</v>
      </c>
      <c r="O95" s="87"/>
      <c r="P95" s="216">
        <f>O95*H95</f>
        <v>0</v>
      </c>
      <c r="Q95" s="216">
        <v>3.0000000000000001E-05</v>
      </c>
      <c r="R95" s="216">
        <f>Q95*H95</f>
        <v>0.0015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132</v>
      </c>
      <c r="AT95" s="218" t="s">
        <v>127</v>
      </c>
      <c r="AU95" s="218" t="s">
        <v>87</v>
      </c>
      <c r="AY95" s="20" t="s">
        <v>125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132</v>
      </c>
      <c r="BM95" s="218" t="s">
        <v>139</v>
      </c>
    </row>
    <row r="96" s="2" customFormat="1">
      <c r="A96" s="41"/>
      <c r="B96" s="42"/>
      <c r="C96" s="43"/>
      <c r="D96" s="220" t="s">
        <v>134</v>
      </c>
      <c r="E96" s="43"/>
      <c r="F96" s="221" t="s">
        <v>140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134</v>
      </c>
      <c r="AU96" s="20" t="s">
        <v>87</v>
      </c>
    </row>
    <row r="97" s="2" customFormat="1" ht="49.05" customHeight="1">
      <c r="A97" s="41"/>
      <c r="B97" s="42"/>
      <c r="C97" s="207" t="s">
        <v>141</v>
      </c>
      <c r="D97" s="207" t="s">
        <v>127</v>
      </c>
      <c r="E97" s="208" t="s">
        <v>142</v>
      </c>
      <c r="F97" s="209" t="s">
        <v>143</v>
      </c>
      <c r="G97" s="210" t="s">
        <v>130</v>
      </c>
      <c r="H97" s="211">
        <v>6.5999999999999996</v>
      </c>
      <c r="I97" s="212"/>
      <c r="J97" s="213">
        <f>ROUND(I97*H97,2)</f>
        <v>0</v>
      </c>
      <c r="K97" s="209" t="s">
        <v>131</v>
      </c>
      <c r="L97" s="47"/>
      <c r="M97" s="214" t="s">
        <v>19</v>
      </c>
      <c r="N97" s="215" t="s">
        <v>47</v>
      </c>
      <c r="O97" s="87"/>
      <c r="P97" s="216">
        <f>O97*H97</f>
        <v>0</v>
      </c>
      <c r="Q97" s="216">
        <v>0.036900000000000002</v>
      </c>
      <c r="R97" s="216">
        <f>Q97*H97</f>
        <v>0.24354000000000001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132</v>
      </c>
      <c r="AT97" s="218" t="s">
        <v>127</v>
      </c>
      <c r="AU97" s="218" t="s">
        <v>87</v>
      </c>
      <c r="AY97" s="20" t="s">
        <v>125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84</v>
      </c>
      <c r="BK97" s="219">
        <f>ROUND(I97*H97,2)</f>
        <v>0</v>
      </c>
      <c r="BL97" s="20" t="s">
        <v>132</v>
      </c>
      <c r="BM97" s="218" t="s">
        <v>144</v>
      </c>
    </row>
    <row r="98" s="2" customFormat="1">
      <c r="A98" s="41"/>
      <c r="B98" s="42"/>
      <c r="C98" s="43"/>
      <c r="D98" s="220" t="s">
        <v>134</v>
      </c>
      <c r="E98" s="43"/>
      <c r="F98" s="221" t="s">
        <v>145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134</v>
      </c>
      <c r="AU98" s="20" t="s">
        <v>87</v>
      </c>
    </row>
    <row r="99" s="13" customFormat="1">
      <c r="A99" s="13"/>
      <c r="B99" s="225"/>
      <c r="C99" s="226"/>
      <c r="D99" s="227" t="s">
        <v>146</v>
      </c>
      <c r="E99" s="228" t="s">
        <v>19</v>
      </c>
      <c r="F99" s="229" t="s">
        <v>147</v>
      </c>
      <c r="G99" s="226"/>
      <c r="H99" s="230">
        <v>6.5999999999999996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146</v>
      </c>
      <c r="AU99" s="236" t="s">
        <v>87</v>
      </c>
      <c r="AV99" s="13" t="s">
        <v>87</v>
      </c>
      <c r="AW99" s="13" t="s">
        <v>37</v>
      </c>
      <c r="AX99" s="13" t="s">
        <v>84</v>
      </c>
      <c r="AY99" s="236" t="s">
        <v>125</v>
      </c>
    </row>
    <row r="100" s="2" customFormat="1" ht="49.05" customHeight="1">
      <c r="A100" s="41"/>
      <c r="B100" s="42"/>
      <c r="C100" s="207" t="s">
        <v>132</v>
      </c>
      <c r="D100" s="207" t="s">
        <v>127</v>
      </c>
      <c r="E100" s="208" t="s">
        <v>148</v>
      </c>
      <c r="F100" s="209" t="s">
        <v>149</v>
      </c>
      <c r="G100" s="210" t="s">
        <v>130</v>
      </c>
      <c r="H100" s="211">
        <v>4.4000000000000004</v>
      </c>
      <c r="I100" s="212"/>
      <c r="J100" s="213">
        <f>ROUND(I100*H100,2)</f>
        <v>0</v>
      </c>
      <c r="K100" s="209" t="s">
        <v>131</v>
      </c>
      <c r="L100" s="47"/>
      <c r="M100" s="214" t="s">
        <v>19</v>
      </c>
      <c r="N100" s="215" t="s">
        <v>47</v>
      </c>
      <c r="O100" s="87"/>
      <c r="P100" s="216">
        <f>O100*H100</f>
        <v>0</v>
      </c>
      <c r="Q100" s="216">
        <v>0.036900000000000002</v>
      </c>
      <c r="R100" s="216">
        <f>Q100*H100</f>
        <v>0.16236000000000003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132</v>
      </c>
      <c r="AT100" s="218" t="s">
        <v>127</v>
      </c>
      <c r="AU100" s="218" t="s">
        <v>87</v>
      </c>
      <c r="AY100" s="20" t="s">
        <v>125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84</v>
      </c>
      <c r="BK100" s="219">
        <f>ROUND(I100*H100,2)</f>
        <v>0</v>
      </c>
      <c r="BL100" s="20" t="s">
        <v>132</v>
      </c>
      <c r="BM100" s="218" t="s">
        <v>150</v>
      </c>
    </row>
    <row r="101" s="2" customFormat="1">
      <c r="A101" s="41"/>
      <c r="B101" s="42"/>
      <c r="C101" s="43"/>
      <c r="D101" s="220" t="s">
        <v>134</v>
      </c>
      <c r="E101" s="43"/>
      <c r="F101" s="221" t="s">
        <v>151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134</v>
      </c>
      <c r="AU101" s="20" t="s">
        <v>87</v>
      </c>
    </row>
    <row r="102" s="13" customFormat="1">
      <c r="A102" s="13"/>
      <c r="B102" s="225"/>
      <c r="C102" s="226"/>
      <c r="D102" s="227" t="s">
        <v>146</v>
      </c>
      <c r="E102" s="228" t="s">
        <v>19</v>
      </c>
      <c r="F102" s="229" t="s">
        <v>152</v>
      </c>
      <c r="G102" s="226"/>
      <c r="H102" s="230">
        <v>4.4000000000000004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146</v>
      </c>
      <c r="AU102" s="236" t="s">
        <v>87</v>
      </c>
      <c r="AV102" s="13" t="s">
        <v>87</v>
      </c>
      <c r="AW102" s="13" t="s">
        <v>37</v>
      </c>
      <c r="AX102" s="13" t="s">
        <v>84</v>
      </c>
      <c r="AY102" s="236" t="s">
        <v>125</v>
      </c>
    </row>
    <row r="103" s="2" customFormat="1" ht="16.5" customHeight="1">
      <c r="A103" s="41"/>
      <c r="B103" s="42"/>
      <c r="C103" s="207" t="s">
        <v>153</v>
      </c>
      <c r="D103" s="207" t="s">
        <v>127</v>
      </c>
      <c r="E103" s="208" t="s">
        <v>154</v>
      </c>
      <c r="F103" s="209" t="s">
        <v>155</v>
      </c>
      <c r="G103" s="210" t="s">
        <v>156</v>
      </c>
      <c r="H103" s="211">
        <v>11.199999999999999</v>
      </c>
      <c r="I103" s="212"/>
      <c r="J103" s="213">
        <f>ROUND(I103*H103,2)</f>
        <v>0</v>
      </c>
      <c r="K103" s="209" t="s">
        <v>131</v>
      </c>
      <c r="L103" s="47"/>
      <c r="M103" s="214" t="s">
        <v>19</v>
      </c>
      <c r="N103" s="215" t="s">
        <v>47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132</v>
      </c>
      <c r="AT103" s="218" t="s">
        <v>127</v>
      </c>
      <c r="AU103" s="218" t="s">
        <v>87</v>
      </c>
      <c r="AY103" s="20" t="s">
        <v>125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84</v>
      </c>
      <c r="BK103" s="219">
        <f>ROUND(I103*H103,2)</f>
        <v>0</v>
      </c>
      <c r="BL103" s="20" t="s">
        <v>132</v>
      </c>
      <c r="BM103" s="218" t="s">
        <v>157</v>
      </c>
    </row>
    <row r="104" s="2" customFormat="1">
      <c r="A104" s="41"/>
      <c r="B104" s="42"/>
      <c r="C104" s="43"/>
      <c r="D104" s="220" t="s">
        <v>134</v>
      </c>
      <c r="E104" s="43"/>
      <c r="F104" s="221" t="s">
        <v>158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134</v>
      </c>
      <c r="AU104" s="20" t="s">
        <v>87</v>
      </c>
    </row>
    <row r="105" s="13" customFormat="1">
      <c r="A105" s="13"/>
      <c r="B105" s="225"/>
      <c r="C105" s="226"/>
      <c r="D105" s="227" t="s">
        <v>146</v>
      </c>
      <c r="E105" s="228" t="s">
        <v>19</v>
      </c>
      <c r="F105" s="229" t="s">
        <v>159</v>
      </c>
      <c r="G105" s="226"/>
      <c r="H105" s="230">
        <v>11.199999999999999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146</v>
      </c>
      <c r="AU105" s="236" t="s">
        <v>87</v>
      </c>
      <c r="AV105" s="13" t="s">
        <v>87</v>
      </c>
      <c r="AW105" s="13" t="s">
        <v>37</v>
      </c>
      <c r="AX105" s="13" t="s">
        <v>84</v>
      </c>
      <c r="AY105" s="236" t="s">
        <v>125</v>
      </c>
    </row>
    <row r="106" s="2" customFormat="1" ht="24.15" customHeight="1">
      <c r="A106" s="41"/>
      <c r="B106" s="42"/>
      <c r="C106" s="207" t="s">
        <v>160</v>
      </c>
      <c r="D106" s="207" t="s">
        <v>127</v>
      </c>
      <c r="E106" s="208" t="s">
        <v>161</v>
      </c>
      <c r="F106" s="209" t="s">
        <v>162</v>
      </c>
      <c r="G106" s="210" t="s">
        <v>163</v>
      </c>
      <c r="H106" s="211">
        <v>131.743</v>
      </c>
      <c r="I106" s="212"/>
      <c r="J106" s="213">
        <f>ROUND(I106*H106,2)</f>
        <v>0</v>
      </c>
      <c r="K106" s="209" t="s">
        <v>131</v>
      </c>
      <c r="L106" s="47"/>
      <c r="M106" s="214" t="s">
        <v>19</v>
      </c>
      <c r="N106" s="215" t="s">
        <v>47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132</v>
      </c>
      <c r="AT106" s="218" t="s">
        <v>127</v>
      </c>
      <c r="AU106" s="218" t="s">
        <v>87</v>
      </c>
      <c r="AY106" s="20" t="s">
        <v>125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84</v>
      </c>
      <c r="BK106" s="219">
        <f>ROUND(I106*H106,2)</f>
        <v>0</v>
      </c>
      <c r="BL106" s="20" t="s">
        <v>132</v>
      </c>
      <c r="BM106" s="218" t="s">
        <v>164</v>
      </c>
    </row>
    <row r="107" s="2" customFormat="1">
      <c r="A107" s="41"/>
      <c r="B107" s="42"/>
      <c r="C107" s="43"/>
      <c r="D107" s="220" t="s">
        <v>134</v>
      </c>
      <c r="E107" s="43"/>
      <c r="F107" s="221" t="s">
        <v>165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134</v>
      </c>
      <c r="AU107" s="20" t="s">
        <v>87</v>
      </c>
    </row>
    <row r="108" s="13" customFormat="1">
      <c r="A108" s="13"/>
      <c r="B108" s="225"/>
      <c r="C108" s="226"/>
      <c r="D108" s="227" t="s">
        <v>146</v>
      </c>
      <c r="E108" s="228" t="s">
        <v>19</v>
      </c>
      <c r="F108" s="229" t="s">
        <v>166</v>
      </c>
      <c r="G108" s="226"/>
      <c r="H108" s="230">
        <v>9.0329999999999995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146</v>
      </c>
      <c r="AU108" s="236" t="s">
        <v>87</v>
      </c>
      <c r="AV108" s="13" t="s">
        <v>87</v>
      </c>
      <c r="AW108" s="13" t="s">
        <v>37</v>
      </c>
      <c r="AX108" s="13" t="s">
        <v>76</v>
      </c>
      <c r="AY108" s="236" t="s">
        <v>125</v>
      </c>
    </row>
    <row r="109" s="13" customFormat="1">
      <c r="A109" s="13"/>
      <c r="B109" s="225"/>
      <c r="C109" s="226"/>
      <c r="D109" s="227" t="s">
        <v>146</v>
      </c>
      <c r="E109" s="228" t="s">
        <v>19</v>
      </c>
      <c r="F109" s="229" t="s">
        <v>167</v>
      </c>
      <c r="G109" s="226"/>
      <c r="H109" s="230">
        <v>20.600999999999999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146</v>
      </c>
      <c r="AU109" s="236" t="s">
        <v>87</v>
      </c>
      <c r="AV109" s="13" t="s">
        <v>87</v>
      </c>
      <c r="AW109" s="13" t="s">
        <v>37</v>
      </c>
      <c r="AX109" s="13" t="s">
        <v>76</v>
      </c>
      <c r="AY109" s="236" t="s">
        <v>125</v>
      </c>
    </row>
    <row r="110" s="13" customFormat="1">
      <c r="A110" s="13"/>
      <c r="B110" s="225"/>
      <c r="C110" s="226"/>
      <c r="D110" s="227" t="s">
        <v>146</v>
      </c>
      <c r="E110" s="228" t="s">
        <v>19</v>
      </c>
      <c r="F110" s="229" t="s">
        <v>168</v>
      </c>
      <c r="G110" s="226"/>
      <c r="H110" s="230">
        <v>3.4449999999999998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146</v>
      </c>
      <c r="AU110" s="236" t="s">
        <v>87</v>
      </c>
      <c r="AV110" s="13" t="s">
        <v>87</v>
      </c>
      <c r="AW110" s="13" t="s">
        <v>37</v>
      </c>
      <c r="AX110" s="13" t="s">
        <v>76</v>
      </c>
      <c r="AY110" s="236" t="s">
        <v>125</v>
      </c>
    </row>
    <row r="111" s="13" customFormat="1">
      <c r="A111" s="13"/>
      <c r="B111" s="225"/>
      <c r="C111" s="226"/>
      <c r="D111" s="227" t="s">
        <v>146</v>
      </c>
      <c r="E111" s="228" t="s">
        <v>19</v>
      </c>
      <c r="F111" s="229" t="s">
        <v>169</v>
      </c>
      <c r="G111" s="226"/>
      <c r="H111" s="230">
        <v>16.071000000000002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146</v>
      </c>
      <c r="AU111" s="236" t="s">
        <v>87</v>
      </c>
      <c r="AV111" s="13" t="s">
        <v>87</v>
      </c>
      <c r="AW111" s="13" t="s">
        <v>37</v>
      </c>
      <c r="AX111" s="13" t="s">
        <v>76</v>
      </c>
      <c r="AY111" s="236" t="s">
        <v>125</v>
      </c>
    </row>
    <row r="112" s="13" customFormat="1">
      <c r="A112" s="13"/>
      <c r="B112" s="225"/>
      <c r="C112" s="226"/>
      <c r="D112" s="227" t="s">
        <v>146</v>
      </c>
      <c r="E112" s="228" t="s">
        <v>19</v>
      </c>
      <c r="F112" s="229" t="s">
        <v>170</v>
      </c>
      <c r="G112" s="226"/>
      <c r="H112" s="230">
        <v>19.675999999999998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146</v>
      </c>
      <c r="AU112" s="236" t="s">
        <v>87</v>
      </c>
      <c r="AV112" s="13" t="s">
        <v>87</v>
      </c>
      <c r="AW112" s="13" t="s">
        <v>37</v>
      </c>
      <c r="AX112" s="13" t="s">
        <v>76</v>
      </c>
      <c r="AY112" s="236" t="s">
        <v>125</v>
      </c>
    </row>
    <row r="113" s="13" customFormat="1">
      <c r="A113" s="13"/>
      <c r="B113" s="225"/>
      <c r="C113" s="226"/>
      <c r="D113" s="227" t="s">
        <v>146</v>
      </c>
      <c r="E113" s="228" t="s">
        <v>19</v>
      </c>
      <c r="F113" s="229" t="s">
        <v>171</v>
      </c>
      <c r="G113" s="226"/>
      <c r="H113" s="230">
        <v>6.0730000000000004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146</v>
      </c>
      <c r="AU113" s="236" t="s">
        <v>87</v>
      </c>
      <c r="AV113" s="13" t="s">
        <v>87</v>
      </c>
      <c r="AW113" s="13" t="s">
        <v>37</v>
      </c>
      <c r="AX113" s="13" t="s">
        <v>76</v>
      </c>
      <c r="AY113" s="236" t="s">
        <v>125</v>
      </c>
    </row>
    <row r="114" s="13" customFormat="1">
      <c r="A114" s="13"/>
      <c r="B114" s="225"/>
      <c r="C114" s="226"/>
      <c r="D114" s="227" t="s">
        <v>146</v>
      </c>
      <c r="E114" s="228" t="s">
        <v>19</v>
      </c>
      <c r="F114" s="229" t="s">
        <v>172</v>
      </c>
      <c r="G114" s="226"/>
      <c r="H114" s="230">
        <v>12.223000000000001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146</v>
      </c>
      <c r="AU114" s="236" t="s">
        <v>87</v>
      </c>
      <c r="AV114" s="13" t="s">
        <v>87</v>
      </c>
      <c r="AW114" s="13" t="s">
        <v>37</v>
      </c>
      <c r="AX114" s="13" t="s">
        <v>76</v>
      </c>
      <c r="AY114" s="236" t="s">
        <v>125</v>
      </c>
    </row>
    <row r="115" s="13" customFormat="1">
      <c r="A115" s="13"/>
      <c r="B115" s="225"/>
      <c r="C115" s="226"/>
      <c r="D115" s="227" t="s">
        <v>146</v>
      </c>
      <c r="E115" s="228" t="s">
        <v>19</v>
      </c>
      <c r="F115" s="229" t="s">
        <v>173</v>
      </c>
      <c r="G115" s="226"/>
      <c r="H115" s="230">
        <v>24.498000000000001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146</v>
      </c>
      <c r="AU115" s="236" t="s">
        <v>87</v>
      </c>
      <c r="AV115" s="13" t="s">
        <v>87</v>
      </c>
      <c r="AW115" s="13" t="s">
        <v>37</v>
      </c>
      <c r="AX115" s="13" t="s">
        <v>76</v>
      </c>
      <c r="AY115" s="236" t="s">
        <v>125</v>
      </c>
    </row>
    <row r="116" s="13" customFormat="1">
      <c r="A116" s="13"/>
      <c r="B116" s="225"/>
      <c r="C116" s="226"/>
      <c r="D116" s="227" t="s">
        <v>146</v>
      </c>
      <c r="E116" s="228" t="s">
        <v>19</v>
      </c>
      <c r="F116" s="229" t="s">
        <v>174</v>
      </c>
      <c r="G116" s="226"/>
      <c r="H116" s="230">
        <v>25.344000000000001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146</v>
      </c>
      <c r="AU116" s="236" t="s">
        <v>87</v>
      </c>
      <c r="AV116" s="13" t="s">
        <v>87</v>
      </c>
      <c r="AW116" s="13" t="s">
        <v>37</v>
      </c>
      <c r="AX116" s="13" t="s">
        <v>76</v>
      </c>
      <c r="AY116" s="236" t="s">
        <v>125</v>
      </c>
    </row>
    <row r="117" s="13" customFormat="1">
      <c r="A117" s="13"/>
      <c r="B117" s="225"/>
      <c r="C117" s="226"/>
      <c r="D117" s="227" t="s">
        <v>146</v>
      </c>
      <c r="E117" s="228" t="s">
        <v>19</v>
      </c>
      <c r="F117" s="229" t="s">
        <v>175</v>
      </c>
      <c r="G117" s="226"/>
      <c r="H117" s="230">
        <v>41.700000000000003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146</v>
      </c>
      <c r="AU117" s="236" t="s">
        <v>87</v>
      </c>
      <c r="AV117" s="13" t="s">
        <v>87</v>
      </c>
      <c r="AW117" s="13" t="s">
        <v>37</v>
      </c>
      <c r="AX117" s="13" t="s">
        <v>76</v>
      </c>
      <c r="AY117" s="236" t="s">
        <v>125</v>
      </c>
    </row>
    <row r="118" s="13" customFormat="1">
      <c r="A118" s="13"/>
      <c r="B118" s="225"/>
      <c r="C118" s="226"/>
      <c r="D118" s="227" t="s">
        <v>146</v>
      </c>
      <c r="E118" s="228" t="s">
        <v>19</v>
      </c>
      <c r="F118" s="229" t="s">
        <v>176</v>
      </c>
      <c r="G118" s="226"/>
      <c r="H118" s="230">
        <v>27.555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146</v>
      </c>
      <c r="AU118" s="236" t="s">
        <v>87</v>
      </c>
      <c r="AV118" s="13" t="s">
        <v>87</v>
      </c>
      <c r="AW118" s="13" t="s">
        <v>37</v>
      </c>
      <c r="AX118" s="13" t="s">
        <v>76</v>
      </c>
      <c r="AY118" s="236" t="s">
        <v>125</v>
      </c>
    </row>
    <row r="119" s="13" customFormat="1">
      <c r="A119" s="13"/>
      <c r="B119" s="225"/>
      <c r="C119" s="226"/>
      <c r="D119" s="227" t="s">
        <v>146</v>
      </c>
      <c r="E119" s="228" t="s">
        <v>19</v>
      </c>
      <c r="F119" s="229" t="s">
        <v>177</v>
      </c>
      <c r="G119" s="226"/>
      <c r="H119" s="230">
        <v>9.8190000000000008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146</v>
      </c>
      <c r="AU119" s="236" t="s">
        <v>87</v>
      </c>
      <c r="AV119" s="13" t="s">
        <v>87</v>
      </c>
      <c r="AW119" s="13" t="s">
        <v>37</v>
      </c>
      <c r="AX119" s="13" t="s">
        <v>76</v>
      </c>
      <c r="AY119" s="236" t="s">
        <v>125</v>
      </c>
    </row>
    <row r="120" s="13" customFormat="1">
      <c r="A120" s="13"/>
      <c r="B120" s="225"/>
      <c r="C120" s="226"/>
      <c r="D120" s="227" t="s">
        <v>146</v>
      </c>
      <c r="E120" s="228" t="s">
        <v>19</v>
      </c>
      <c r="F120" s="229" t="s">
        <v>178</v>
      </c>
      <c r="G120" s="226"/>
      <c r="H120" s="230">
        <v>10.848000000000001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146</v>
      </c>
      <c r="AU120" s="236" t="s">
        <v>87</v>
      </c>
      <c r="AV120" s="13" t="s">
        <v>87</v>
      </c>
      <c r="AW120" s="13" t="s">
        <v>37</v>
      </c>
      <c r="AX120" s="13" t="s">
        <v>76</v>
      </c>
      <c r="AY120" s="236" t="s">
        <v>125</v>
      </c>
    </row>
    <row r="121" s="14" customFormat="1">
      <c r="A121" s="14"/>
      <c r="B121" s="237"/>
      <c r="C121" s="238"/>
      <c r="D121" s="227" t="s">
        <v>146</v>
      </c>
      <c r="E121" s="239" t="s">
        <v>19</v>
      </c>
      <c r="F121" s="240" t="s">
        <v>179</v>
      </c>
      <c r="G121" s="238"/>
      <c r="H121" s="239" t="s">
        <v>19</v>
      </c>
      <c r="I121" s="241"/>
      <c r="J121" s="238"/>
      <c r="K121" s="238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146</v>
      </c>
      <c r="AU121" s="246" t="s">
        <v>87</v>
      </c>
      <c r="AV121" s="14" t="s">
        <v>84</v>
      </c>
      <c r="AW121" s="14" t="s">
        <v>37</v>
      </c>
      <c r="AX121" s="14" t="s">
        <v>76</v>
      </c>
      <c r="AY121" s="246" t="s">
        <v>125</v>
      </c>
    </row>
    <row r="122" s="13" customFormat="1">
      <c r="A122" s="13"/>
      <c r="B122" s="225"/>
      <c r="C122" s="226"/>
      <c r="D122" s="227" t="s">
        <v>146</v>
      </c>
      <c r="E122" s="228" t="s">
        <v>19</v>
      </c>
      <c r="F122" s="229" t="s">
        <v>180</v>
      </c>
      <c r="G122" s="226"/>
      <c r="H122" s="230">
        <v>36.600000000000001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146</v>
      </c>
      <c r="AU122" s="236" t="s">
        <v>87</v>
      </c>
      <c r="AV122" s="13" t="s">
        <v>87</v>
      </c>
      <c r="AW122" s="13" t="s">
        <v>37</v>
      </c>
      <c r="AX122" s="13" t="s">
        <v>76</v>
      </c>
      <c r="AY122" s="236" t="s">
        <v>125</v>
      </c>
    </row>
    <row r="123" s="14" customFormat="1">
      <c r="A123" s="14"/>
      <c r="B123" s="237"/>
      <c r="C123" s="238"/>
      <c r="D123" s="227" t="s">
        <v>146</v>
      </c>
      <c r="E123" s="239" t="s">
        <v>19</v>
      </c>
      <c r="F123" s="240" t="s">
        <v>181</v>
      </c>
      <c r="G123" s="238"/>
      <c r="H123" s="239" t="s">
        <v>19</v>
      </c>
      <c r="I123" s="241"/>
      <c r="J123" s="238"/>
      <c r="K123" s="238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146</v>
      </c>
      <c r="AU123" s="246" t="s">
        <v>87</v>
      </c>
      <c r="AV123" s="14" t="s">
        <v>84</v>
      </c>
      <c r="AW123" s="14" t="s">
        <v>37</v>
      </c>
      <c r="AX123" s="14" t="s">
        <v>76</v>
      </c>
      <c r="AY123" s="246" t="s">
        <v>125</v>
      </c>
    </row>
    <row r="124" s="15" customFormat="1">
      <c r="A124" s="15"/>
      <c r="B124" s="247"/>
      <c r="C124" s="248"/>
      <c r="D124" s="227" t="s">
        <v>146</v>
      </c>
      <c r="E124" s="249" t="s">
        <v>19</v>
      </c>
      <c r="F124" s="250" t="s">
        <v>182</v>
      </c>
      <c r="G124" s="248"/>
      <c r="H124" s="251">
        <v>263.48599999999999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146</v>
      </c>
      <c r="AU124" s="257" t="s">
        <v>87</v>
      </c>
      <c r="AV124" s="15" t="s">
        <v>141</v>
      </c>
      <c r="AW124" s="15" t="s">
        <v>37</v>
      </c>
      <c r="AX124" s="15" t="s">
        <v>76</v>
      </c>
      <c r="AY124" s="257" t="s">
        <v>125</v>
      </c>
    </row>
    <row r="125" s="13" customFormat="1">
      <c r="A125" s="13"/>
      <c r="B125" s="225"/>
      <c r="C125" s="226"/>
      <c r="D125" s="227" t="s">
        <v>146</v>
      </c>
      <c r="E125" s="228" t="s">
        <v>19</v>
      </c>
      <c r="F125" s="229" t="s">
        <v>183</v>
      </c>
      <c r="G125" s="226"/>
      <c r="H125" s="230">
        <v>131.743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146</v>
      </c>
      <c r="AU125" s="236" t="s">
        <v>87</v>
      </c>
      <c r="AV125" s="13" t="s">
        <v>87</v>
      </c>
      <c r="AW125" s="13" t="s">
        <v>37</v>
      </c>
      <c r="AX125" s="13" t="s">
        <v>84</v>
      </c>
      <c r="AY125" s="236" t="s">
        <v>125</v>
      </c>
    </row>
    <row r="126" s="2" customFormat="1" ht="24.15" customHeight="1">
      <c r="A126" s="41"/>
      <c r="B126" s="42"/>
      <c r="C126" s="207" t="s">
        <v>184</v>
      </c>
      <c r="D126" s="207" t="s">
        <v>127</v>
      </c>
      <c r="E126" s="208" t="s">
        <v>185</v>
      </c>
      <c r="F126" s="209" t="s">
        <v>186</v>
      </c>
      <c r="G126" s="210" t="s">
        <v>163</v>
      </c>
      <c r="H126" s="211">
        <v>131.743</v>
      </c>
      <c r="I126" s="212"/>
      <c r="J126" s="213">
        <f>ROUND(I126*H126,2)</f>
        <v>0</v>
      </c>
      <c r="K126" s="209" t="s">
        <v>131</v>
      </c>
      <c r="L126" s="47"/>
      <c r="M126" s="214" t="s">
        <v>19</v>
      </c>
      <c r="N126" s="215" t="s">
        <v>47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132</v>
      </c>
      <c r="AT126" s="218" t="s">
        <v>127</v>
      </c>
      <c r="AU126" s="218" t="s">
        <v>87</v>
      </c>
      <c r="AY126" s="20" t="s">
        <v>125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84</v>
      </c>
      <c r="BK126" s="219">
        <f>ROUND(I126*H126,2)</f>
        <v>0</v>
      </c>
      <c r="BL126" s="20" t="s">
        <v>132</v>
      </c>
      <c r="BM126" s="218" t="s">
        <v>187</v>
      </c>
    </row>
    <row r="127" s="2" customFormat="1">
      <c r="A127" s="41"/>
      <c r="B127" s="42"/>
      <c r="C127" s="43"/>
      <c r="D127" s="220" t="s">
        <v>134</v>
      </c>
      <c r="E127" s="43"/>
      <c r="F127" s="221" t="s">
        <v>188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134</v>
      </c>
      <c r="AU127" s="20" t="s">
        <v>87</v>
      </c>
    </row>
    <row r="128" s="13" customFormat="1">
      <c r="A128" s="13"/>
      <c r="B128" s="225"/>
      <c r="C128" s="226"/>
      <c r="D128" s="227" t="s">
        <v>146</v>
      </c>
      <c r="E128" s="228" t="s">
        <v>19</v>
      </c>
      <c r="F128" s="229" t="s">
        <v>189</v>
      </c>
      <c r="G128" s="226"/>
      <c r="H128" s="230">
        <v>131.743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146</v>
      </c>
      <c r="AU128" s="236" t="s">
        <v>87</v>
      </c>
      <c r="AV128" s="13" t="s">
        <v>87</v>
      </c>
      <c r="AW128" s="13" t="s">
        <v>37</v>
      </c>
      <c r="AX128" s="13" t="s">
        <v>84</v>
      </c>
      <c r="AY128" s="236" t="s">
        <v>125</v>
      </c>
    </row>
    <row r="129" s="2" customFormat="1" ht="24.15" customHeight="1">
      <c r="A129" s="41"/>
      <c r="B129" s="42"/>
      <c r="C129" s="207" t="s">
        <v>190</v>
      </c>
      <c r="D129" s="207" t="s">
        <v>127</v>
      </c>
      <c r="E129" s="208" t="s">
        <v>191</v>
      </c>
      <c r="F129" s="209" t="s">
        <v>192</v>
      </c>
      <c r="G129" s="210" t="s">
        <v>163</v>
      </c>
      <c r="H129" s="211">
        <v>44.612000000000002</v>
      </c>
      <c r="I129" s="212"/>
      <c r="J129" s="213">
        <f>ROUND(I129*H129,2)</f>
        <v>0</v>
      </c>
      <c r="K129" s="209" t="s">
        <v>131</v>
      </c>
      <c r="L129" s="47"/>
      <c r="M129" s="214" t="s">
        <v>19</v>
      </c>
      <c r="N129" s="215" t="s">
        <v>47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132</v>
      </c>
      <c r="AT129" s="218" t="s">
        <v>127</v>
      </c>
      <c r="AU129" s="218" t="s">
        <v>87</v>
      </c>
      <c r="AY129" s="20" t="s">
        <v>125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84</v>
      </c>
      <c r="BK129" s="219">
        <f>ROUND(I129*H129,2)</f>
        <v>0</v>
      </c>
      <c r="BL129" s="20" t="s">
        <v>132</v>
      </c>
      <c r="BM129" s="218" t="s">
        <v>193</v>
      </c>
    </row>
    <row r="130" s="2" customFormat="1">
      <c r="A130" s="41"/>
      <c r="B130" s="42"/>
      <c r="C130" s="43"/>
      <c r="D130" s="220" t="s">
        <v>134</v>
      </c>
      <c r="E130" s="43"/>
      <c r="F130" s="221" t="s">
        <v>194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134</v>
      </c>
      <c r="AU130" s="20" t="s">
        <v>87</v>
      </c>
    </row>
    <row r="131" s="13" customFormat="1">
      <c r="A131" s="13"/>
      <c r="B131" s="225"/>
      <c r="C131" s="226"/>
      <c r="D131" s="227" t="s">
        <v>146</v>
      </c>
      <c r="E131" s="228" t="s">
        <v>19</v>
      </c>
      <c r="F131" s="229" t="s">
        <v>195</v>
      </c>
      <c r="G131" s="226"/>
      <c r="H131" s="230">
        <v>8.8360000000000003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146</v>
      </c>
      <c r="AU131" s="236" t="s">
        <v>87</v>
      </c>
      <c r="AV131" s="13" t="s">
        <v>87</v>
      </c>
      <c r="AW131" s="13" t="s">
        <v>37</v>
      </c>
      <c r="AX131" s="13" t="s">
        <v>76</v>
      </c>
      <c r="AY131" s="236" t="s">
        <v>125</v>
      </c>
    </row>
    <row r="132" s="13" customFormat="1">
      <c r="A132" s="13"/>
      <c r="B132" s="225"/>
      <c r="C132" s="226"/>
      <c r="D132" s="227" t="s">
        <v>146</v>
      </c>
      <c r="E132" s="228" t="s">
        <v>19</v>
      </c>
      <c r="F132" s="229" t="s">
        <v>196</v>
      </c>
      <c r="G132" s="226"/>
      <c r="H132" s="230">
        <v>8.0990000000000002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146</v>
      </c>
      <c r="AU132" s="236" t="s">
        <v>87</v>
      </c>
      <c r="AV132" s="13" t="s">
        <v>87</v>
      </c>
      <c r="AW132" s="13" t="s">
        <v>37</v>
      </c>
      <c r="AX132" s="13" t="s">
        <v>76</v>
      </c>
      <c r="AY132" s="236" t="s">
        <v>125</v>
      </c>
    </row>
    <row r="133" s="13" customFormat="1">
      <c r="A133" s="13"/>
      <c r="B133" s="225"/>
      <c r="C133" s="226"/>
      <c r="D133" s="227" t="s">
        <v>146</v>
      </c>
      <c r="E133" s="228" t="s">
        <v>19</v>
      </c>
      <c r="F133" s="229" t="s">
        <v>197</v>
      </c>
      <c r="G133" s="226"/>
      <c r="H133" s="230">
        <v>5.7119999999999997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146</v>
      </c>
      <c r="AU133" s="236" t="s">
        <v>87</v>
      </c>
      <c r="AV133" s="13" t="s">
        <v>87</v>
      </c>
      <c r="AW133" s="13" t="s">
        <v>37</v>
      </c>
      <c r="AX133" s="13" t="s">
        <v>76</v>
      </c>
      <c r="AY133" s="236" t="s">
        <v>125</v>
      </c>
    </row>
    <row r="134" s="14" customFormat="1">
      <c r="A134" s="14"/>
      <c r="B134" s="237"/>
      <c r="C134" s="238"/>
      <c r="D134" s="227" t="s">
        <v>146</v>
      </c>
      <c r="E134" s="239" t="s">
        <v>19</v>
      </c>
      <c r="F134" s="240" t="s">
        <v>179</v>
      </c>
      <c r="G134" s="238"/>
      <c r="H134" s="239" t="s">
        <v>19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146</v>
      </c>
      <c r="AU134" s="246" t="s">
        <v>87</v>
      </c>
      <c r="AV134" s="14" t="s">
        <v>84</v>
      </c>
      <c r="AW134" s="14" t="s">
        <v>37</v>
      </c>
      <c r="AX134" s="14" t="s">
        <v>76</v>
      </c>
      <c r="AY134" s="246" t="s">
        <v>125</v>
      </c>
    </row>
    <row r="135" s="13" customFormat="1">
      <c r="A135" s="13"/>
      <c r="B135" s="225"/>
      <c r="C135" s="226"/>
      <c r="D135" s="227" t="s">
        <v>146</v>
      </c>
      <c r="E135" s="228" t="s">
        <v>19</v>
      </c>
      <c r="F135" s="229" t="s">
        <v>198</v>
      </c>
      <c r="G135" s="226"/>
      <c r="H135" s="230">
        <v>21.965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146</v>
      </c>
      <c r="AU135" s="236" t="s">
        <v>87</v>
      </c>
      <c r="AV135" s="13" t="s">
        <v>87</v>
      </c>
      <c r="AW135" s="13" t="s">
        <v>37</v>
      </c>
      <c r="AX135" s="13" t="s">
        <v>76</v>
      </c>
      <c r="AY135" s="236" t="s">
        <v>125</v>
      </c>
    </row>
    <row r="136" s="16" customFormat="1">
      <c r="A136" s="16"/>
      <c r="B136" s="258"/>
      <c r="C136" s="259"/>
      <c r="D136" s="227" t="s">
        <v>146</v>
      </c>
      <c r="E136" s="260" t="s">
        <v>19</v>
      </c>
      <c r="F136" s="261" t="s">
        <v>199</v>
      </c>
      <c r="G136" s="259"/>
      <c r="H136" s="262">
        <v>44.612000000000002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8" t="s">
        <v>146</v>
      </c>
      <c r="AU136" s="268" t="s">
        <v>87</v>
      </c>
      <c r="AV136" s="16" t="s">
        <v>132</v>
      </c>
      <c r="AW136" s="16" t="s">
        <v>37</v>
      </c>
      <c r="AX136" s="16" t="s">
        <v>84</v>
      </c>
      <c r="AY136" s="268" t="s">
        <v>125</v>
      </c>
    </row>
    <row r="137" s="2" customFormat="1" ht="21.75" customHeight="1">
      <c r="A137" s="41"/>
      <c r="B137" s="42"/>
      <c r="C137" s="207" t="s">
        <v>200</v>
      </c>
      <c r="D137" s="207" t="s">
        <v>127</v>
      </c>
      <c r="E137" s="208" t="s">
        <v>201</v>
      </c>
      <c r="F137" s="209" t="s">
        <v>202</v>
      </c>
      <c r="G137" s="210" t="s">
        <v>156</v>
      </c>
      <c r="H137" s="211">
        <v>692.57600000000002</v>
      </c>
      <c r="I137" s="212"/>
      <c r="J137" s="213">
        <f>ROUND(I137*H137,2)</f>
        <v>0</v>
      </c>
      <c r="K137" s="209" t="s">
        <v>131</v>
      </c>
      <c r="L137" s="47"/>
      <c r="M137" s="214" t="s">
        <v>19</v>
      </c>
      <c r="N137" s="215" t="s">
        <v>47</v>
      </c>
      <c r="O137" s="87"/>
      <c r="P137" s="216">
        <f>O137*H137</f>
        <v>0</v>
      </c>
      <c r="Q137" s="216">
        <v>0.00084000000000000003</v>
      </c>
      <c r="R137" s="216">
        <f>Q137*H137</f>
        <v>0.58176384000000003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132</v>
      </c>
      <c r="AT137" s="218" t="s">
        <v>127</v>
      </c>
      <c r="AU137" s="218" t="s">
        <v>87</v>
      </c>
      <c r="AY137" s="20" t="s">
        <v>125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84</v>
      </c>
      <c r="BK137" s="219">
        <f>ROUND(I137*H137,2)</f>
        <v>0</v>
      </c>
      <c r="BL137" s="20" t="s">
        <v>132</v>
      </c>
      <c r="BM137" s="218" t="s">
        <v>203</v>
      </c>
    </row>
    <row r="138" s="2" customFormat="1">
      <c r="A138" s="41"/>
      <c r="B138" s="42"/>
      <c r="C138" s="43"/>
      <c r="D138" s="220" t="s">
        <v>134</v>
      </c>
      <c r="E138" s="43"/>
      <c r="F138" s="221" t="s">
        <v>204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134</v>
      </c>
      <c r="AU138" s="20" t="s">
        <v>87</v>
      </c>
    </row>
    <row r="139" s="13" customFormat="1">
      <c r="A139" s="13"/>
      <c r="B139" s="225"/>
      <c r="C139" s="226"/>
      <c r="D139" s="227" t="s">
        <v>146</v>
      </c>
      <c r="E139" s="228" t="s">
        <v>19</v>
      </c>
      <c r="F139" s="229" t="s">
        <v>205</v>
      </c>
      <c r="G139" s="226"/>
      <c r="H139" s="230">
        <v>24.495999999999999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146</v>
      </c>
      <c r="AU139" s="236" t="s">
        <v>87</v>
      </c>
      <c r="AV139" s="13" t="s">
        <v>87</v>
      </c>
      <c r="AW139" s="13" t="s">
        <v>37</v>
      </c>
      <c r="AX139" s="13" t="s">
        <v>76</v>
      </c>
      <c r="AY139" s="236" t="s">
        <v>125</v>
      </c>
    </row>
    <row r="140" s="13" customFormat="1">
      <c r="A140" s="13"/>
      <c r="B140" s="225"/>
      <c r="C140" s="226"/>
      <c r="D140" s="227" t="s">
        <v>146</v>
      </c>
      <c r="E140" s="228" t="s">
        <v>19</v>
      </c>
      <c r="F140" s="229" t="s">
        <v>206</v>
      </c>
      <c r="G140" s="226"/>
      <c r="H140" s="230">
        <v>45.640999999999998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146</v>
      </c>
      <c r="AU140" s="236" t="s">
        <v>87</v>
      </c>
      <c r="AV140" s="13" t="s">
        <v>87</v>
      </c>
      <c r="AW140" s="13" t="s">
        <v>37</v>
      </c>
      <c r="AX140" s="13" t="s">
        <v>76</v>
      </c>
      <c r="AY140" s="236" t="s">
        <v>125</v>
      </c>
    </row>
    <row r="141" s="13" customFormat="1">
      <c r="A141" s="13"/>
      <c r="B141" s="225"/>
      <c r="C141" s="226"/>
      <c r="D141" s="227" t="s">
        <v>146</v>
      </c>
      <c r="E141" s="228" t="s">
        <v>19</v>
      </c>
      <c r="F141" s="229" t="s">
        <v>207</v>
      </c>
      <c r="G141" s="226"/>
      <c r="H141" s="230">
        <v>8.9700000000000006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146</v>
      </c>
      <c r="AU141" s="236" t="s">
        <v>87</v>
      </c>
      <c r="AV141" s="13" t="s">
        <v>87</v>
      </c>
      <c r="AW141" s="13" t="s">
        <v>37</v>
      </c>
      <c r="AX141" s="13" t="s">
        <v>76</v>
      </c>
      <c r="AY141" s="236" t="s">
        <v>125</v>
      </c>
    </row>
    <row r="142" s="13" customFormat="1">
      <c r="A142" s="13"/>
      <c r="B142" s="225"/>
      <c r="C142" s="226"/>
      <c r="D142" s="227" t="s">
        <v>146</v>
      </c>
      <c r="E142" s="228" t="s">
        <v>19</v>
      </c>
      <c r="F142" s="229" t="s">
        <v>208</v>
      </c>
      <c r="G142" s="226"/>
      <c r="H142" s="230">
        <v>42.701000000000001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146</v>
      </c>
      <c r="AU142" s="236" t="s">
        <v>87</v>
      </c>
      <c r="AV142" s="13" t="s">
        <v>87</v>
      </c>
      <c r="AW142" s="13" t="s">
        <v>37</v>
      </c>
      <c r="AX142" s="13" t="s">
        <v>76</v>
      </c>
      <c r="AY142" s="236" t="s">
        <v>125</v>
      </c>
    </row>
    <row r="143" s="13" customFormat="1">
      <c r="A143" s="13"/>
      <c r="B143" s="225"/>
      <c r="C143" s="226"/>
      <c r="D143" s="227" t="s">
        <v>146</v>
      </c>
      <c r="E143" s="228" t="s">
        <v>19</v>
      </c>
      <c r="F143" s="229" t="s">
        <v>209</v>
      </c>
      <c r="G143" s="226"/>
      <c r="H143" s="230">
        <v>51.831000000000003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146</v>
      </c>
      <c r="AU143" s="236" t="s">
        <v>87</v>
      </c>
      <c r="AV143" s="13" t="s">
        <v>87</v>
      </c>
      <c r="AW143" s="13" t="s">
        <v>37</v>
      </c>
      <c r="AX143" s="13" t="s">
        <v>76</v>
      </c>
      <c r="AY143" s="236" t="s">
        <v>125</v>
      </c>
    </row>
    <row r="144" s="13" customFormat="1">
      <c r="A144" s="13"/>
      <c r="B144" s="225"/>
      <c r="C144" s="226"/>
      <c r="D144" s="227" t="s">
        <v>146</v>
      </c>
      <c r="E144" s="228" t="s">
        <v>19</v>
      </c>
      <c r="F144" s="229" t="s">
        <v>210</v>
      </c>
      <c r="G144" s="226"/>
      <c r="H144" s="230">
        <v>15.904999999999999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146</v>
      </c>
      <c r="AU144" s="236" t="s">
        <v>87</v>
      </c>
      <c r="AV144" s="13" t="s">
        <v>87</v>
      </c>
      <c r="AW144" s="13" t="s">
        <v>37</v>
      </c>
      <c r="AX144" s="13" t="s">
        <v>76</v>
      </c>
      <c r="AY144" s="236" t="s">
        <v>125</v>
      </c>
    </row>
    <row r="145" s="13" customFormat="1">
      <c r="A145" s="13"/>
      <c r="B145" s="225"/>
      <c r="C145" s="226"/>
      <c r="D145" s="227" t="s">
        <v>146</v>
      </c>
      <c r="E145" s="228" t="s">
        <v>19</v>
      </c>
      <c r="F145" s="229" t="s">
        <v>211</v>
      </c>
      <c r="G145" s="226"/>
      <c r="H145" s="230">
        <v>38.826000000000001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146</v>
      </c>
      <c r="AU145" s="236" t="s">
        <v>87</v>
      </c>
      <c r="AV145" s="13" t="s">
        <v>87</v>
      </c>
      <c r="AW145" s="13" t="s">
        <v>37</v>
      </c>
      <c r="AX145" s="13" t="s">
        <v>76</v>
      </c>
      <c r="AY145" s="236" t="s">
        <v>125</v>
      </c>
    </row>
    <row r="146" s="13" customFormat="1">
      <c r="A146" s="13"/>
      <c r="B146" s="225"/>
      <c r="C146" s="226"/>
      <c r="D146" s="227" t="s">
        <v>146</v>
      </c>
      <c r="E146" s="228" t="s">
        <v>19</v>
      </c>
      <c r="F146" s="229" t="s">
        <v>212</v>
      </c>
      <c r="G146" s="226"/>
      <c r="H146" s="230">
        <v>63.956000000000003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146</v>
      </c>
      <c r="AU146" s="236" t="s">
        <v>87</v>
      </c>
      <c r="AV146" s="13" t="s">
        <v>87</v>
      </c>
      <c r="AW146" s="13" t="s">
        <v>37</v>
      </c>
      <c r="AX146" s="13" t="s">
        <v>76</v>
      </c>
      <c r="AY146" s="236" t="s">
        <v>125</v>
      </c>
    </row>
    <row r="147" s="13" customFormat="1">
      <c r="A147" s="13"/>
      <c r="B147" s="225"/>
      <c r="C147" s="226"/>
      <c r="D147" s="227" t="s">
        <v>146</v>
      </c>
      <c r="E147" s="228" t="s">
        <v>19</v>
      </c>
      <c r="F147" s="229" t="s">
        <v>213</v>
      </c>
      <c r="G147" s="226"/>
      <c r="H147" s="230">
        <v>65.486999999999995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146</v>
      </c>
      <c r="AU147" s="236" t="s">
        <v>87</v>
      </c>
      <c r="AV147" s="13" t="s">
        <v>87</v>
      </c>
      <c r="AW147" s="13" t="s">
        <v>37</v>
      </c>
      <c r="AX147" s="13" t="s">
        <v>76</v>
      </c>
      <c r="AY147" s="236" t="s">
        <v>125</v>
      </c>
    </row>
    <row r="148" s="13" customFormat="1">
      <c r="A148" s="13"/>
      <c r="B148" s="225"/>
      <c r="C148" s="226"/>
      <c r="D148" s="227" t="s">
        <v>146</v>
      </c>
      <c r="E148" s="228" t="s">
        <v>19</v>
      </c>
      <c r="F148" s="229" t="s">
        <v>214</v>
      </c>
      <c r="G148" s="226"/>
      <c r="H148" s="230">
        <v>108.76000000000001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146</v>
      </c>
      <c r="AU148" s="236" t="s">
        <v>87</v>
      </c>
      <c r="AV148" s="13" t="s">
        <v>87</v>
      </c>
      <c r="AW148" s="13" t="s">
        <v>37</v>
      </c>
      <c r="AX148" s="13" t="s">
        <v>76</v>
      </c>
      <c r="AY148" s="236" t="s">
        <v>125</v>
      </c>
    </row>
    <row r="149" s="13" customFormat="1">
      <c r="A149" s="13"/>
      <c r="B149" s="225"/>
      <c r="C149" s="226"/>
      <c r="D149" s="227" t="s">
        <v>146</v>
      </c>
      <c r="E149" s="228" t="s">
        <v>19</v>
      </c>
      <c r="F149" s="229" t="s">
        <v>215</v>
      </c>
      <c r="G149" s="226"/>
      <c r="H149" s="230">
        <v>71.909999999999997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146</v>
      </c>
      <c r="AU149" s="236" t="s">
        <v>87</v>
      </c>
      <c r="AV149" s="13" t="s">
        <v>87</v>
      </c>
      <c r="AW149" s="13" t="s">
        <v>37</v>
      </c>
      <c r="AX149" s="13" t="s">
        <v>76</v>
      </c>
      <c r="AY149" s="236" t="s">
        <v>125</v>
      </c>
    </row>
    <row r="150" s="13" customFormat="1">
      <c r="A150" s="13"/>
      <c r="B150" s="225"/>
      <c r="C150" s="226"/>
      <c r="D150" s="227" t="s">
        <v>146</v>
      </c>
      <c r="E150" s="228" t="s">
        <v>19</v>
      </c>
      <c r="F150" s="229" t="s">
        <v>216</v>
      </c>
      <c r="G150" s="226"/>
      <c r="H150" s="230">
        <v>25.398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146</v>
      </c>
      <c r="AU150" s="236" t="s">
        <v>87</v>
      </c>
      <c r="AV150" s="13" t="s">
        <v>87</v>
      </c>
      <c r="AW150" s="13" t="s">
        <v>37</v>
      </c>
      <c r="AX150" s="13" t="s">
        <v>76</v>
      </c>
      <c r="AY150" s="236" t="s">
        <v>125</v>
      </c>
    </row>
    <row r="151" s="13" customFormat="1">
      <c r="A151" s="13"/>
      <c r="B151" s="225"/>
      <c r="C151" s="226"/>
      <c r="D151" s="227" t="s">
        <v>146</v>
      </c>
      <c r="E151" s="228" t="s">
        <v>19</v>
      </c>
      <c r="F151" s="229" t="s">
        <v>217</v>
      </c>
      <c r="G151" s="226"/>
      <c r="H151" s="230">
        <v>29.695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146</v>
      </c>
      <c r="AU151" s="236" t="s">
        <v>87</v>
      </c>
      <c r="AV151" s="13" t="s">
        <v>87</v>
      </c>
      <c r="AW151" s="13" t="s">
        <v>37</v>
      </c>
      <c r="AX151" s="13" t="s">
        <v>76</v>
      </c>
      <c r="AY151" s="236" t="s">
        <v>125</v>
      </c>
    </row>
    <row r="152" s="14" customFormat="1">
      <c r="A152" s="14"/>
      <c r="B152" s="237"/>
      <c r="C152" s="238"/>
      <c r="D152" s="227" t="s">
        <v>146</v>
      </c>
      <c r="E152" s="239" t="s">
        <v>19</v>
      </c>
      <c r="F152" s="240" t="s">
        <v>179</v>
      </c>
      <c r="G152" s="238"/>
      <c r="H152" s="239" t="s">
        <v>19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146</v>
      </c>
      <c r="AU152" s="246" t="s">
        <v>87</v>
      </c>
      <c r="AV152" s="14" t="s">
        <v>84</v>
      </c>
      <c r="AW152" s="14" t="s">
        <v>37</v>
      </c>
      <c r="AX152" s="14" t="s">
        <v>76</v>
      </c>
      <c r="AY152" s="246" t="s">
        <v>125</v>
      </c>
    </row>
    <row r="153" s="13" customFormat="1">
      <c r="A153" s="13"/>
      <c r="B153" s="225"/>
      <c r="C153" s="226"/>
      <c r="D153" s="227" t="s">
        <v>146</v>
      </c>
      <c r="E153" s="228" t="s">
        <v>19</v>
      </c>
      <c r="F153" s="229" t="s">
        <v>218</v>
      </c>
      <c r="G153" s="226"/>
      <c r="H153" s="230">
        <v>99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146</v>
      </c>
      <c r="AU153" s="236" t="s">
        <v>87</v>
      </c>
      <c r="AV153" s="13" t="s">
        <v>87</v>
      </c>
      <c r="AW153" s="13" t="s">
        <v>37</v>
      </c>
      <c r="AX153" s="13" t="s">
        <v>76</v>
      </c>
      <c r="AY153" s="236" t="s">
        <v>125</v>
      </c>
    </row>
    <row r="154" s="14" customFormat="1">
      <c r="A154" s="14"/>
      <c r="B154" s="237"/>
      <c r="C154" s="238"/>
      <c r="D154" s="227" t="s">
        <v>146</v>
      </c>
      <c r="E154" s="239" t="s">
        <v>19</v>
      </c>
      <c r="F154" s="240" t="s">
        <v>181</v>
      </c>
      <c r="G154" s="238"/>
      <c r="H154" s="239" t="s">
        <v>19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146</v>
      </c>
      <c r="AU154" s="246" t="s">
        <v>87</v>
      </c>
      <c r="AV154" s="14" t="s">
        <v>84</v>
      </c>
      <c r="AW154" s="14" t="s">
        <v>37</v>
      </c>
      <c r="AX154" s="14" t="s">
        <v>76</v>
      </c>
      <c r="AY154" s="246" t="s">
        <v>125</v>
      </c>
    </row>
    <row r="155" s="16" customFormat="1">
      <c r="A155" s="16"/>
      <c r="B155" s="258"/>
      <c r="C155" s="259"/>
      <c r="D155" s="227" t="s">
        <v>146</v>
      </c>
      <c r="E155" s="260" t="s">
        <v>19</v>
      </c>
      <c r="F155" s="261" t="s">
        <v>199</v>
      </c>
      <c r="G155" s="259"/>
      <c r="H155" s="262">
        <v>692.57600000000002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8" t="s">
        <v>146</v>
      </c>
      <c r="AU155" s="268" t="s">
        <v>87</v>
      </c>
      <c r="AV155" s="16" t="s">
        <v>132</v>
      </c>
      <c r="AW155" s="16" t="s">
        <v>37</v>
      </c>
      <c r="AX155" s="16" t="s">
        <v>84</v>
      </c>
      <c r="AY155" s="268" t="s">
        <v>125</v>
      </c>
    </row>
    <row r="156" s="2" customFormat="1" ht="24.15" customHeight="1">
      <c r="A156" s="41"/>
      <c r="B156" s="42"/>
      <c r="C156" s="207" t="s">
        <v>219</v>
      </c>
      <c r="D156" s="207" t="s">
        <v>127</v>
      </c>
      <c r="E156" s="208" t="s">
        <v>220</v>
      </c>
      <c r="F156" s="209" t="s">
        <v>221</v>
      </c>
      <c r="G156" s="210" t="s">
        <v>156</v>
      </c>
      <c r="H156" s="211">
        <v>692.57600000000002</v>
      </c>
      <c r="I156" s="212"/>
      <c r="J156" s="213">
        <f>ROUND(I156*H156,2)</f>
        <v>0</v>
      </c>
      <c r="K156" s="209" t="s">
        <v>131</v>
      </c>
      <c r="L156" s="47"/>
      <c r="M156" s="214" t="s">
        <v>19</v>
      </c>
      <c r="N156" s="215" t="s">
        <v>47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132</v>
      </c>
      <c r="AT156" s="218" t="s">
        <v>127</v>
      </c>
      <c r="AU156" s="218" t="s">
        <v>87</v>
      </c>
      <c r="AY156" s="20" t="s">
        <v>125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84</v>
      </c>
      <c r="BK156" s="219">
        <f>ROUND(I156*H156,2)</f>
        <v>0</v>
      </c>
      <c r="BL156" s="20" t="s">
        <v>132</v>
      </c>
      <c r="BM156" s="218" t="s">
        <v>222</v>
      </c>
    </row>
    <row r="157" s="2" customFormat="1">
      <c r="A157" s="41"/>
      <c r="B157" s="42"/>
      <c r="C157" s="43"/>
      <c r="D157" s="220" t="s">
        <v>134</v>
      </c>
      <c r="E157" s="43"/>
      <c r="F157" s="221" t="s">
        <v>223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134</v>
      </c>
      <c r="AU157" s="20" t="s">
        <v>87</v>
      </c>
    </row>
    <row r="158" s="13" customFormat="1">
      <c r="A158" s="13"/>
      <c r="B158" s="225"/>
      <c r="C158" s="226"/>
      <c r="D158" s="227" t="s">
        <v>146</v>
      </c>
      <c r="E158" s="228" t="s">
        <v>19</v>
      </c>
      <c r="F158" s="229" t="s">
        <v>224</v>
      </c>
      <c r="G158" s="226"/>
      <c r="H158" s="230">
        <v>692.57600000000002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146</v>
      </c>
      <c r="AU158" s="236" t="s">
        <v>87</v>
      </c>
      <c r="AV158" s="13" t="s">
        <v>87</v>
      </c>
      <c r="AW158" s="13" t="s">
        <v>37</v>
      </c>
      <c r="AX158" s="13" t="s">
        <v>84</v>
      </c>
      <c r="AY158" s="236" t="s">
        <v>125</v>
      </c>
    </row>
    <row r="159" s="2" customFormat="1" ht="37.8" customHeight="1">
      <c r="A159" s="41"/>
      <c r="B159" s="42"/>
      <c r="C159" s="207" t="s">
        <v>225</v>
      </c>
      <c r="D159" s="207" t="s">
        <v>127</v>
      </c>
      <c r="E159" s="208" t="s">
        <v>226</v>
      </c>
      <c r="F159" s="209" t="s">
        <v>227</v>
      </c>
      <c r="G159" s="210" t="s">
        <v>163</v>
      </c>
      <c r="H159" s="211">
        <v>28.277000000000001</v>
      </c>
      <c r="I159" s="212"/>
      <c r="J159" s="213">
        <f>ROUND(I159*H159,2)</f>
        <v>0</v>
      </c>
      <c r="K159" s="209" t="s">
        <v>131</v>
      </c>
      <c r="L159" s="47"/>
      <c r="M159" s="214" t="s">
        <v>19</v>
      </c>
      <c r="N159" s="215" t="s">
        <v>47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132</v>
      </c>
      <c r="AT159" s="218" t="s">
        <v>127</v>
      </c>
      <c r="AU159" s="218" t="s">
        <v>87</v>
      </c>
      <c r="AY159" s="20" t="s">
        <v>125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84</v>
      </c>
      <c r="BK159" s="219">
        <f>ROUND(I159*H159,2)</f>
        <v>0</v>
      </c>
      <c r="BL159" s="20" t="s">
        <v>132</v>
      </c>
      <c r="BM159" s="218" t="s">
        <v>228</v>
      </c>
    </row>
    <row r="160" s="2" customFormat="1">
      <c r="A160" s="41"/>
      <c r="B160" s="42"/>
      <c r="C160" s="43"/>
      <c r="D160" s="220" t="s">
        <v>134</v>
      </c>
      <c r="E160" s="43"/>
      <c r="F160" s="221" t="s">
        <v>229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134</v>
      </c>
      <c r="AU160" s="20" t="s">
        <v>87</v>
      </c>
    </row>
    <row r="161" s="13" customFormat="1">
      <c r="A161" s="13"/>
      <c r="B161" s="225"/>
      <c r="C161" s="226"/>
      <c r="D161" s="227" t="s">
        <v>146</v>
      </c>
      <c r="E161" s="228" t="s">
        <v>19</v>
      </c>
      <c r="F161" s="229" t="s">
        <v>230</v>
      </c>
      <c r="G161" s="226"/>
      <c r="H161" s="230">
        <v>24.917000000000002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146</v>
      </c>
      <c r="AU161" s="236" t="s">
        <v>87</v>
      </c>
      <c r="AV161" s="13" t="s">
        <v>87</v>
      </c>
      <c r="AW161" s="13" t="s">
        <v>37</v>
      </c>
      <c r="AX161" s="13" t="s">
        <v>76</v>
      </c>
      <c r="AY161" s="236" t="s">
        <v>125</v>
      </c>
    </row>
    <row r="162" s="13" customFormat="1">
      <c r="A162" s="13"/>
      <c r="B162" s="225"/>
      <c r="C162" s="226"/>
      <c r="D162" s="227" t="s">
        <v>146</v>
      </c>
      <c r="E162" s="228" t="s">
        <v>19</v>
      </c>
      <c r="F162" s="229" t="s">
        <v>231</v>
      </c>
      <c r="G162" s="226"/>
      <c r="H162" s="230">
        <v>3.3599999999999999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146</v>
      </c>
      <c r="AU162" s="236" t="s">
        <v>87</v>
      </c>
      <c r="AV162" s="13" t="s">
        <v>87</v>
      </c>
      <c r="AW162" s="13" t="s">
        <v>37</v>
      </c>
      <c r="AX162" s="13" t="s">
        <v>76</v>
      </c>
      <c r="AY162" s="236" t="s">
        <v>125</v>
      </c>
    </row>
    <row r="163" s="16" customFormat="1">
      <c r="A163" s="16"/>
      <c r="B163" s="258"/>
      <c r="C163" s="259"/>
      <c r="D163" s="227" t="s">
        <v>146</v>
      </c>
      <c r="E163" s="260" t="s">
        <v>19</v>
      </c>
      <c r="F163" s="261" t="s">
        <v>199</v>
      </c>
      <c r="G163" s="259"/>
      <c r="H163" s="262">
        <v>28.277000000000001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8" t="s">
        <v>146</v>
      </c>
      <c r="AU163" s="268" t="s">
        <v>87</v>
      </c>
      <c r="AV163" s="16" t="s">
        <v>132</v>
      </c>
      <c r="AW163" s="16" t="s">
        <v>37</v>
      </c>
      <c r="AX163" s="16" t="s">
        <v>84</v>
      </c>
      <c r="AY163" s="268" t="s">
        <v>125</v>
      </c>
    </row>
    <row r="164" s="2" customFormat="1" ht="37.8" customHeight="1">
      <c r="A164" s="41"/>
      <c r="B164" s="42"/>
      <c r="C164" s="207" t="s">
        <v>8</v>
      </c>
      <c r="D164" s="207" t="s">
        <v>127</v>
      </c>
      <c r="E164" s="208" t="s">
        <v>232</v>
      </c>
      <c r="F164" s="209" t="s">
        <v>233</v>
      </c>
      <c r="G164" s="210" t="s">
        <v>163</v>
      </c>
      <c r="H164" s="211">
        <v>119.28400000000001</v>
      </c>
      <c r="I164" s="212"/>
      <c r="J164" s="213">
        <f>ROUND(I164*H164,2)</f>
        <v>0</v>
      </c>
      <c r="K164" s="209" t="s">
        <v>131</v>
      </c>
      <c r="L164" s="47"/>
      <c r="M164" s="214" t="s">
        <v>19</v>
      </c>
      <c r="N164" s="215" t="s">
        <v>47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132</v>
      </c>
      <c r="AT164" s="218" t="s">
        <v>127</v>
      </c>
      <c r="AU164" s="218" t="s">
        <v>87</v>
      </c>
      <c r="AY164" s="20" t="s">
        <v>125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84</v>
      </c>
      <c r="BK164" s="219">
        <f>ROUND(I164*H164,2)</f>
        <v>0</v>
      </c>
      <c r="BL164" s="20" t="s">
        <v>132</v>
      </c>
      <c r="BM164" s="218" t="s">
        <v>234</v>
      </c>
    </row>
    <row r="165" s="2" customFormat="1">
      <c r="A165" s="41"/>
      <c r="B165" s="42"/>
      <c r="C165" s="43"/>
      <c r="D165" s="220" t="s">
        <v>134</v>
      </c>
      <c r="E165" s="43"/>
      <c r="F165" s="221" t="s">
        <v>235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134</v>
      </c>
      <c r="AU165" s="20" t="s">
        <v>87</v>
      </c>
    </row>
    <row r="166" s="13" customFormat="1">
      <c r="A166" s="13"/>
      <c r="B166" s="225"/>
      <c r="C166" s="226"/>
      <c r="D166" s="227" t="s">
        <v>146</v>
      </c>
      <c r="E166" s="228" t="s">
        <v>19</v>
      </c>
      <c r="F166" s="229" t="s">
        <v>236</v>
      </c>
      <c r="G166" s="226"/>
      <c r="H166" s="230">
        <v>119.28400000000001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146</v>
      </c>
      <c r="AU166" s="236" t="s">
        <v>87</v>
      </c>
      <c r="AV166" s="13" t="s">
        <v>87</v>
      </c>
      <c r="AW166" s="13" t="s">
        <v>37</v>
      </c>
      <c r="AX166" s="13" t="s">
        <v>84</v>
      </c>
      <c r="AY166" s="236" t="s">
        <v>125</v>
      </c>
    </row>
    <row r="167" s="2" customFormat="1" ht="37.8" customHeight="1">
      <c r="A167" s="41"/>
      <c r="B167" s="42"/>
      <c r="C167" s="207" t="s">
        <v>237</v>
      </c>
      <c r="D167" s="207" t="s">
        <v>127</v>
      </c>
      <c r="E167" s="208" t="s">
        <v>238</v>
      </c>
      <c r="F167" s="209" t="s">
        <v>239</v>
      </c>
      <c r="G167" s="210" t="s">
        <v>163</v>
      </c>
      <c r="H167" s="211">
        <v>131.743</v>
      </c>
      <c r="I167" s="212"/>
      <c r="J167" s="213">
        <f>ROUND(I167*H167,2)</f>
        <v>0</v>
      </c>
      <c r="K167" s="209" t="s">
        <v>131</v>
      </c>
      <c r="L167" s="47"/>
      <c r="M167" s="214" t="s">
        <v>19</v>
      </c>
      <c r="N167" s="215" t="s">
        <v>47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132</v>
      </c>
      <c r="AT167" s="218" t="s">
        <v>127</v>
      </c>
      <c r="AU167" s="218" t="s">
        <v>87</v>
      </c>
      <c r="AY167" s="20" t="s">
        <v>125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84</v>
      </c>
      <c r="BK167" s="219">
        <f>ROUND(I167*H167,2)</f>
        <v>0</v>
      </c>
      <c r="BL167" s="20" t="s">
        <v>132</v>
      </c>
      <c r="BM167" s="218" t="s">
        <v>240</v>
      </c>
    </row>
    <row r="168" s="2" customFormat="1">
      <c r="A168" s="41"/>
      <c r="B168" s="42"/>
      <c r="C168" s="43"/>
      <c r="D168" s="220" t="s">
        <v>134</v>
      </c>
      <c r="E168" s="43"/>
      <c r="F168" s="221" t="s">
        <v>241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134</v>
      </c>
      <c r="AU168" s="20" t="s">
        <v>87</v>
      </c>
    </row>
    <row r="169" s="13" customFormat="1">
      <c r="A169" s="13"/>
      <c r="B169" s="225"/>
      <c r="C169" s="226"/>
      <c r="D169" s="227" t="s">
        <v>146</v>
      </c>
      <c r="E169" s="228" t="s">
        <v>19</v>
      </c>
      <c r="F169" s="229" t="s">
        <v>242</v>
      </c>
      <c r="G169" s="226"/>
      <c r="H169" s="230">
        <v>131.743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146</v>
      </c>
      <c r="AU169" s="236" t="s">
        <v>87</v>
      </c>
      <c r="AV169" s="13" t="s">
        <v>87</v>
      </c>
      <c r="AW169" s="13" t="s">
        <v>37</v>
      </c>
      <c r="AX169" s="13" t="s">
        <v>84</v>
      </c>
      <c r="AY169" s="236" t="s">
        <v>125</v>
      </c>
    </row>
    <row r="170" s="2" customFormat="1" ht="24.15" customHeight="1">
      <c r="A170" s="41"/>
      <c r="B170" s="42"/>
      <c r="C170" s="207" t="s">
        <v>243</v>
      </c>
      <c r="D170" s="207" t="s">
        <v>127</v>
      </c>
      <c r="E170" s="208" t="s">
        <v>244</v>
      </c>
      <c r="F170" s="209" t="s">
        <v>245</v>
      </c>
      <c r="G170" s="210" t="s">
        <v>163</v>
      </c>
      <c r="H170" s="211">
        <v>14.138999999999999</v>
      </c>
      <c r="I170" s="212"/>
      <c r="J170" s="213">
        <f>ROUND(I170*H170,2)</f>
        <v>0</v>
      </c>
      <c r="K170" s="209" t="s">
        <v>131</v>
      </c>
      <c r="L170" s="47"/>
      <c r="M170" s="214" t="s">
        <v>19</v>
      </c>
      <c r="N170" s="215" t="s">
        <v>47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132</v>
      </c>
      <c r="AT170" s="218" t="s">
        <v>127</v>
      </c>
      <c r="AU170" s="218" t="s">
        <v>87</v>
      </c>
      <c r="AY170" s="20" t="s">
        <v>125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84</v>
      </c>
      <c r="BK170" s="219">
        <f>ROUND(I170*H170,2)</f>
        <v>0</v>
      </c>
      <c r="BL170" s="20" t="s">
        <v>132</v>
      </c>
      <c r="BM170" s="218" t="s">
        <v>246</v>
      </c>
    </row>
    <row r="171" s="2" customFormat="1">
      <c r="A171" s="41"/>
      <c r="B171" s="42"/>
      <c r="C171" s="43"/>
      <c r="D171" s="220" t="s">
        <v>134</v>
      </c>
      <c r="E171" s="43"/>
      <c r="F171" s="221" t="s">
        <v>247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134</v>
      </c>
      <c r="AU171" s="20" t="s">
        <v>87</v>
      </c>
    </row>
    <row r="172" s="13" customFormat="1">
      <c r="A172" s="13"/>
      <c r="B172" s="225"/>
      <c r="C172" s="226"/>
      <c r="D172" s="227" t="s">
        <v>146</v>
      </c>
      <c r="E172" s="228" t="s">
        <v>19</v>
      </c>
      <c r="F172" s="229" t="s">
        <v>248</v>
      </c>
      <c r="G172" s="226"/>
      <c r="H172" s="230">
        <v>12.459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146</v>
      </c>
      <c r="AU172" s="236" t="s">
        <v>87</v>
      </c>
      <c r="AV172" s="13" t="s">
        <v>87</v>
      </c>
      <c r="AW172" s="13" t="s">
        <v>37</v>
      </c>
      <c r="AX172" s="13" t="s">
        <v>76</v>
      </c>
      <c r="AY172" s="236" t="s">
        <v>125</v>
      </c>
    </row>
    <row r="173" s="13" customFormat="1">
      <c r="A173" s="13"/>
      <c r="B173" s="225"/>
      <c r="C173" s="226"/>
      <c r="D173" s="227" t="s">
        <v>146</v>
      </c>
      <c r="E173" s="228" t="s">
        <v>19</v>
      </c>
      <c r="F173" s="229" t="s">
        <v>249</v>
      </c>
      <c r="G173" s="226"/>
      <c r="H173" s="230">
        <v>1.6799999999999999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146</v>
      </c>
      <c r="AU173" s="236" t="s">
        <v>87</v>
      </c>
      <c r="AV173" s="13" t="s">
        <v>87</v>
      </c>
      <c r="AW173" s="13" t="s">
        <v>37</v>
      </c>
      <c r="AX173" s="13" t="s">
        <v>76</v>
      </c>
      <c r="AY173" s="236" t="s">
        <v>125</v>
      </c>
    </row>
    <row r="174" s="16" customFormat="1">
      <c r="A174" s="16"/>
      <c r="B174" s="258"/>
      <c r="C174" s="259"/>
      <c r="D174" s="227" t="s">
        <v>146</v>
      </c>
      <c r="E174" s="260" t="s">
        <v>19</v>
      </c>
      <c r="F174" s="261" t="s">
        <v>199</v>
      </c>
      <c r="G174" s="259"/>
      <c r="H174" s="262">
        <v>14.138999999999999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8" t="s">
        <v>146</v>
      </c>
      <c r="AU174" s="268" t="s">
        <v>87</v>
      </c>
      <c r="AV174" s="16" t="s">
        <v>132</v>
      </c>
      <c r="AW174" s="16" t="s">
        <v>37</v>
      </c>
      <c r="AX174" s="16" t="s">
        <v>84</v>
      </c>
      <c r="AY174" s="268" t="s">
        <v>125</v>
      </c>
    </row>
    <row r="175" s="2" customFormat="1" ht="24.15" customHeight="1">
      <c r="A175" s="41"/>
      <c r="B175" s="42"/>
      <c r="C175" s="207" t="s">
        <v>250</v>
      </c>
      <c r="D175" s="207" t="s">
        <v>127</v>
      </c>
      <c r="E175" s="208" t="s">
        <v>251</v>
      </c>
      <c r="F175" s="209" t="s">
        <v>252</v>
      </c>
      <c r="G175" s="210" t="s">
        <v>163</v>
      </c>
      <c r="H175" s="211">
        <v>228.989</v>
      </c>
      <c r="I175" s="212"/>
      <c r="J175" s="213">
        <f>ROUND(I175*H175,2)</f>
        <v>0</v>
      </c>
      <c r="K175" s="209" t="s">
        <v>131</v>
      </c>
      <c r="L175" s="47"/>
      <c r="M175" s="214" t="s">
        <v>19</v>
      </c>
      <c r="N175" s="215" t="s">
        <v>47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132</v>
      </c>
      <c r="AT175" s="218" t="s">
        <v>127</v>
      </c>
      <c r="AU175" s="218" t="s">
        <v>87</v>
      </c>
      <c r="AY175" s="20" t="s">
        <v>125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84</v>
      </c>
      <c r="BK175" s="219">
        <f>ROUND(I175*H175,2)</f>
        <v>0</v>
      </c>
      <c r="BL175" s="20" t="s">
        <v>132</v>
      </c>
      <c r="BM175" s="218" t="s">
        <v>253</v>
      </c>
    </row>
    <row r="176" s="2" customFormat="1">
      <c r="A176" s="41"/>
      <c r="B176" s="42"/>
      <c r="C176" s="43"/>
      <c r="D176" s="220" t="s">
        <v>134</v>
      </c>
      <c r="E176" s="43"/>
      <c r="F176" s="221" t="s">
        <v>254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134</v>
      </c>
      <c r="AU176" s="20" t="s">
        <v>87</v>
      </c>
    </row>
    <row r="177" s="13" customFormat="1">
      <c r="A177" s="13"/>
      <c r="B177" s="225"/>
      <c r="C177" s="226"/>
      <c r="D177" s="227" t="s">
        <v>146</v>
      </c>
      <c r="E177" s="228" t="s">
        <v>19</v>
      </c>
      <c r="F177" s="229" t="s">
        <v>255</v>
      </c>
      <c r="G177" s="226"/>
      <c r="H177" s="230">
        <v>228.989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146</v>
      </c>
      <c r="AU177" s="236" t="s">
        <v>87</v>
      </c>
      <c r="AV177" s="13" t="s">
        <v>87</v>
      </c>
      <c r="AW177" s="13" t="s">
        <v>37</v>
      </c>
      <c r="AX177" s="13" t="s">
        <v>84</v>
      </c>
      <c r="AY177" s="236" t="s">
        <v>125</v>
      </c>
    </row>
    <row r="178" s="2" customFormat="1" ht="24.15" customHeight="1">
      <c r="A178" s="41"/>
      <c r="B178" s="42"/>
      <c r="C178" s="207" t="s">
        <v>256</v>
      </c>
      <c r="D178" s="207" t="s">
        <v>127</v>
      </c>
      <c r="E178" s="208" t="s">
        <v>257</v>
      </c>
      <c r="F178" s="209" t="s">
        <v>258</v>
      </c>
      <c r="G178" s="210" t="s">
        <v>259</v>
      </c>
      <c r="H178" s="211">
        <v>476.95100000000002</v>
      </c>
      <c r="I178" s="212"/>
      <c r="J178" s="213">
        <f>ROUND(I178*H178,2)</f>
        <v>0</v>
      </c>
      <c r="K178" s="209" t="s">
        <v>131</v>
      </c>
      <c r="L178" s="47"/>
      <c r="M178" s="214" t="s">
        <v>19</v>
      </c>
      <c r="N178" s="215" t="s">
        <v>47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132</v>
      </c>
      <c r="AT178" s="218" t="s">
        <v>127</v>
      </c>
      <c r="AU178" s="218" t="s">
        <v>87</v>
      </c>
      <c r="AY178" s="20" t="s">
        <v>125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84</v>
      </c>
      <c r="BK178" s="219">
        <f>ROUND(I178*H178,2)</f>
        <v>0</v>
      </c>
      <c r="BL178" s="20" t="s">
        <v>132</v>
      </c>
      <c r="BM178" s="218" t="s">
        <v>260</v>
      </c>
    </row>
    <row r="179" s="2" customFormat="1">
      <c r="A179" s="41"/>
      <c r="B179" s="42"/>
      <c r="C179" s="43"/>
      <c r="D179" s="220" t="s">
        <v>134</v>
      </c>
      <c r="E179" s="43"/>
      <c r="F179" s="221" t="s">
        <v>261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134</v>
      </c>
      <c r="AU179" s="20" t="s">
        <v>87</v>
      </c>
    </row>
    <row r="180" s="13" customFormat="1">
      <c r="A180" s="13"/>
      <c r="B180" s="225"/>
      <c r="C180" s="226"/>
      <c r="D180" s="227" t="s">
        <v>146</v>
      </c>
      <c r="E180" s="228" t="s">
        <v>19</v>
      </c>
      <c r="F180" s="229" t="s">
        <v>262</v>
      </c>
      <c r="G180" s="226"/>
      <c r="H180" s="230">
        <v>476.95100000000002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146</v>
      </c>
      <c r="AU180" s="236" t="s">
        <v>87</v>
      </c>
      <c r="AV180" s="13" t="s">
        <v>87</v>
      </c>
      <c r="AW180" s="13" t="s">
        <v>37</v>
      </c>
      <c r="AX180" s="13" t="s">
        <v>84</v>
      </c>
      <c r="AY180" s="236" t="s">
        <v>125</v>
      </c>
    </row>
    <row r="181" s="2" customFormat="1" ht="24.15" customHeight="1">
      <c r="A181" s="41"/>
      <c r="B181" s="42"/>
      <c r="C181" s="207" t="s">
        <v>263</v>
      </c>
      <c r="D181" s="207" t="s">
        <v>127</v>
      </c>
      <c r="E181" s="208" t="s">
        <v>264</v>
      </c>
      <c r="F181" s="209" t="s">
        <v>265</v>
      </c>
      <c r="G181" s="210" t="s">
        <v>163</v>
      </c>
      <c r="H181" s="211">
        <v>265.166</v>
      </c>
      <c r="I181" s="212"/>
      <c r="J181" s="213">
        <f>ROUND(I181*H181,2)</f>
        <v>0</v>
      </c>
      <c r="K181" s="209" t="s">
        <v>131</v>
      </c>
      <c r="L181" s="47"/>
      <c r="M181" s="214" t="s">
        <v>19</v>
      </c>
      <c r="N181" s="215" t="s">
        <v>47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132</v>
      </c>
      <c r="AT181" s="218" t="s">
        <v>127</v>
      </c>
      <c r="AU181" s="218" t="s">
        <v>87</v>
      </c>
      <c r="AY181" s="20" t="s">
        <v>125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84</v>
      </c>
      <c r="BK181" s="219">
        <f>ROUND(I181*H181,2)</f>
        <v>0</v>
      </c>
      <c r="BL181" s="20" t="s">
        <v>132</v>
      </c>
      <c r="BM181" s="218" t="s">
        <v>266</v>
      </c>
    </row>
    <row r="182" s="2" customFormat="1">
      <c r="A182" s="41"/>
      <c r="B182" s="42"/>
      <c r="C182" s="43"/>
      <c r="D182" s="220" t="s">
        <v>134</v>
      </c>
      <c r="E182" s="43"/>
      <c r="F182" s="221" t="s">
        <v>267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134</v>
      </c>
      <c r="AU182" s="20" t="s">
        <v>87</v>
      </c>
    </row>
    <row r="183" s="13" customFormat="1">
      <c r="A183" s="13"/>
      <c r="B183" s="225"/>
      <c r="C183" s="226"/>
      <c r="D183" s="227" t="s">
        <v>146</v>
      </c>
      <c r="E183" s="228" t="s">
        <v>19</v>
      </c>
      <c r="F183" s="229" t="s">
        <v>268</v>
      </c>
      <c r="G183" s="226"/>
      <c r="H183" s="230">
        <v>265.166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146</v>
      </c>
      <c r="AU183" s="236" t="s">
        <v>87</v>
      </c>
      <c r="AV183" s="13" t="s">
        <v>87</v>
      </c>
      <c r="AW183" s="13" t="s">
        <v>37</v>
      </c>
      <c r="AX183" s="13" t="s">
        <v>84</v>
      </c>
      <c r="AY183" s="236" t="s">
        <v>125</v>
      </c>
    </row>
    <row r="184" s="2" customFormat="1" ht="24.15" customHeight="1">
      <c r="A184" s="41"/>
      <c r="B184" s="42"/>
      <c r="C184" s="207" t="s">
        <v>269</v>
      </c>
      <c r="D184" s="207" t="s">
        <v>127</v>
      </c>
      <c r="E184" s="208" t="s">
        <v>270</v>
      </c>
      <c r="F184" s="209" t="s">
        <v>271</v>
      </c>
      <c r="G184" s="210" t="s">
        <v>163</v>
      </c>
      <c r="H184" s="211">
        <v>161.88800000000001</v>
      </c>
      <c r="I184" s="212"/>
      <c r="J184" s="213">
        <f>ROUND(I184*H184,2)</f>
        <v>0</v>
      </c>
      <c r="K184" s="209" t="s">
        <v>131</v>
      </c>
      <c r="L184" s="47"/>
      <c r="M184" s="214" t="s">
        <v>19</v>
      </c>
      <c r="N184" s="215" t="s">
        <v>47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132</v>
      </c>
      <c r="AT184" s="218" t="s">
        <v>127</v>
      </c>
      <c r="AU184" s="218" t="s">
        <v>87</v>
      </c>
      <c r="AY184" s="20" t="s">
        <v>125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84</v>
      </c>
      <c r="BK184" s="219">
        <f>ROUND(I184*H184,2)</f>
        <v>0</v>
      </c>
      <c r="BL184" s="20" t="s">
        <v>132</v>
      </c>
      <c r="BM184" s="218" t="s">
        <v>272</v>
      </c>
    </row>
    <row r="185" s="2" customFormat="1">
      <c r="A185" s="41"/>
      <c r="B185" s="42"/>
      <c r="C185" s="43"/>
      <c r="D185" s="220" t="s">
        <v>134</v>
      </c>
      <c r="E185" s="43"/>
      <c r="F185" s="221" t="s">
        <v>273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134</v>
      </c>
      <c r="AU185" s="20" t="s">
        <v>87</v>
      </c>
    </row>
    <row r="186" s="13" customFormat="1">
      <c r="A186" s="13"/>
      <c r="B186" s="225"/>
      <c r="C186" s="226"/>
      <c r="D186" s="227" t="s">
        <v>146</v>
      </c>
      <c r="E186" s="228" t="s">
        <v>19</v>
      </c>
      <c r="F186" s="229" t="s">
        <v>274</v>
      </c>
      <c r="G186" s="226"/>
      <c r="H186" s="230">
        <v>263.48599999999999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146</v>
      </c>
      <c r="AU186" s="236" t="s">
        <v>87</v>
      </c>
      <c r="AV186" s="13" t="s">
        <v>87</v>
      </c>
      <c r="AW186" s="13" t="s">
        <v>37</v>
      </c>
      <c r="AX186" s="13" t="s">
        <v>76</v>
      </c>
      <c r="AY186" s="236" t="s">
        <v>125</v>
      </c>
    </row>
    <row r="187" s="13" customFormat="1">
      <c r="A187" s="13"/>
      <c r="B187" s="225"/>
      <c r="C187" s="226"/>
      <c r="D187" s="227" t="s">
        <v>146</v>
      </c>
      <c r="E187" s="228" t="s">
        <v>19</v>
      </c>
      <c r="F187" s="229" t="s">
        <v>275</v>
      </c>
      <c r="G187" s="226"/>
      <c r="H187" s="230">
        <v>-86.834999999999994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146</v>
      </c>
      <c r="AU187" s="236" t="s">
        <v>87</v>
      </c>
      <c r="AV187" s="13" t="s">
        <v>87</v>
      </c>
      <c r="AW187" s="13" t="s">
        <v>37</v>
      </c>
      <c r="AX187" s="13" t="s">
        <v>76</v>
      </c>
      <c r="AY187" s="236" t="s">
        <v>125</v>
      </c>
    </row>
    <row r="188" s="13" customFormat="1">
      <c r="A188" s="13"/>
      <c r="B188" s="225"/>
      <c r="C188" s="226"/>
      <c r="D188" s="227" t="s">
        <v>146</v>
      </c>
      <c r="E188" s="228" t="s">
        <v>19</v>
      </c>
      <c r="F188" s="229" t="s">
        <v>276</v>
      </c>
      <c r="G188" s="226"/>
      <c r="H188" s="230">
        <v>-0.38300000000000001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146</v>
      </c>
      <c r="AU188" s="236" t="s">
        <v>87</v>
      </c>
      <c r="AV188" s="13" t="s">
        <v>87</v>
      </c>
      <c r="AW188" s="13" t="s">
        <v>37</v>
      </c>
      <c r="AX188" s="13" t="s">
        <v>76</v>
      </c>
      <c r="AY188" s="236" t="s">
        <v>125</v>
      </c>
    </row>
    <row r="189" s="13" customFormat="1">
      <c r="A189" s="13"/>
      <c r="B189" s="225"/>
      <c r="C189" s="226"/>
      <c r="D189" s="227" t="s">
        <v>146</v>
      </c>
      <c r="E189" s="228" t="s">
        <v>19</v>
      </c>
      <c r="F189" s="229" t="s">
        <v>277</v>
      </c>
      <c r="G189" s="226"/>
      <c r="H189" s="230">
        <v>-14.380000000000001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146</v>
      </c>
      <c r="AU189" s="236" t="s">
        <v>87</v>
      </c>
      <c r="AV189" s="13" t="s">
        <v>87</v>
      </c>
      <c r="AW189" s="13" t="s">
        <v>37</v>
      </c>
      <c r="AX189" s="13" t="s">
        <v>76</v>
      </c>
      <c r="AY189" s="236" t="s">
        <v>125</v>
      </c>
    </row>
    <row r="190" s="16" customFormat="1">
      <c r="A190" s="16"/>
      <c r="B190" s="258"/>
      <c r="C190" s="259"/>
      <c r="D190" s="227" t="s">
        <v>146</v>
      </c>
      <c r="E190" s="260" t="s">
        <v>19</v>
      </c>
      <c r="F190" s="261" t="s">
        <v>199</v>
      </c>
      <c r="G190" s="259"/>
      <c r="H190" s="262">
        <v>161.88800000000001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68" t="s">
        <v>146</v>
      </c>
      <c r="AU190" s="268" t="s">
        <v>87</v>
      </c>
      <c r="AV190" s="16" t="s">
        <v>132</v>
      </c>
      <c r="AW190" s="16" t="s">
        <v>37</v>
      </c>
      <c r="AX190" s="16" t="s">
        <v>84</v>
      </c>
      <c r="AY190" s="268" t="s">
        <v>125</v>
      </c>
    </row>
    <row r="191" s="2" customFormat="1" ht="16.5" customHeight="1">
      <c r="A191" s="41"/>
      <c r="B191" s="42"/>
      <c r="C191" s="269" t="s">
        <v>278</v>
      </c>
      <c r="D191" s="269" t="s">
        <v>279</v>
      </c>
      <c r="E191" s="270" t="s">
        <v>280</v>
      </c>
      <c r="F191" s="271" t="s">
        <v>281</v>
      </c>
      <c r="G191" s="272" t="s">
        <v>259</v>
      </c>
      <c r="H191" s="273">
        <v>5.6079999999999997</v>
      </c>
      <c r="I191" s="274"/>
      <c r="J191" s="275">
        <f>ROUND(I191*H191,2)</f>
        <v>0</v>
      </c>
      <c r="K191" s="271" t="s">
        <v>131</v>
      </c>
      <c r="L191" s="276"/>
      <c r="M191" s="277" t="s">
        <v>19</v>
      </c>
      <c r="N191" s="278" t="s">
        <v>47</v>
      </c>
      <c r="O191" s="87"/>
      <c r="P191" s="216">
        <f>O191*H191</f>
        <v>0</v>
      </c>
      <c r="Q191" s="216">
        <v>1</v>
      </c>
      <c r="R191" s="216">
        <f>Q191*H191</f>
        <v>5.6079999999999997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190</v>
      </c>
      <c r="AT191" s="218" t="s">
        <v>279</v>
      </c>
      <c r="AU191" s="218" t="s">
        <v>87</v>
      </c>
      <c r="AY191" s="20" t="s">
        <v>125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84</v>
      </c>
      <c r="BK191" s="219">
        <f>ROUND(I191*H191,2)</f>
        <v>0</v>
      </c>
      <c r="BL191" s="20" t="s">
        <v>132</v>
      </c>
      <c r="BM191" s="218" t="s">
        <v>282</v>
      </c>
    </row>
    <row r="192" s="13" customFormat="1">
      <c r="A192" s="13"/>
      <c r="B192" s="225"/>
      <c r="C192" s="226"/>
      <c r="D192" s="227" t="s">
        <v>146</v>
      </c>
      <c r="E192" s="228" t="s">
        <v>19</v>
      </c>
      <c r="F192" s="229" t="s">
        <v>283</v>
      </c>
      <c r="G192" s="226"/>
      <c r="H192" s="230">
        <v>5.8310000000000004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146</v>
      </c>
      <c r="AU192" s="236" t="s">
        <v>87</v>
      </c>
      <c r="AV192" s="13" t="s">
        <v>87</v>
      </c>
      <c r="AW192" s="13" t="s">
        <v>37</v>
      </c>
      <c r="AX192" s="13" t="s">
        <v>76</v>
      </c>
      <c r="AY192" s="236" t="s">
        <v>125</v>
      </c>
    </row>
    <row r="193" s="13" customFormat="1">
      <c r="A193" s="13"/>
      <c r="B193" s="225"/>
      <c r="C193" s="226"/>
      <c r="D193" s="227" t="s">
        <v>146</v>
      </c>
      <c r="E193" s="228" t="s">
        <v>19</v>
      </c>
      <c r="F193" s="229" t="s">
        <v>284</v>
      </c>
      <c r="G193" s="226"/>
      <c r="H193" s="230">
        <v>-2.532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146</v>
      </c>
      <c r="AU193" s="236" t="s">
        <v>87</v>
      </c>
      <c r="AV193" s="13" t="s">
        <v>87</v>
      </c>
      <c r="AW193" s="13" t="s">
        <v>37</v>
      </c>
      <c r="AX193" s="13" t="s">
        <v>76</v>
      </c>
      <c r="AY193" s="236" t="s">
        <v>125</v>
      </c>
    </row>
    <row r="194" s="15" customFormat="1">
      <c r="A194" s="15"/>
      <c r="B194" s="247"/>
      <c r="C194" s="248"/>
      <c r="D194" s="227" t="s">
        <v>146</v>
      </c>
      <c r="E194" s="249" t="s">
        <v>19</v>
      </c>
      <c r="F194" s="250" t="s">
        <v>182</v>
      </c>
      <c r="G194" s="248"/>
      <c r="H194" s="251">
        <v>3.2989999999999999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7" t="s">
        <v>146</v>
      </c>
      <c r="AU194" s="257" t="s">
        <v>87</v>
      </c>
      <c r="AV194" s="15" t="s">
        <v>141</v>
      </c>
      <c r="AW194" s="15" t="s">
        <v>37</v>
      </c>
      <c r="AX194" s="15" t="s">
        <v>76</v>
      </c>
      <c r="AY194" s="257" t="s">
        <v>125</v>
      </c>
    </row>
    <row r="195" s="13" customFormat="1">
      <c r="A195" s="13"/>
      <c r="B195" s="225"/>
      <c r="C195" s="226"/>
      <c r="D195" s="227" t="s">
        <v>146</v>
      </c>
      <c r="E195" s="228" t="s">
        <v>19</v>
      </c>
      <c r="F195" s="229" t="s">
        <v>285</v>
      </c>
      <c r="G195" s="226"/>
      <c r="H195" s="230">
        <v>5.6079999999999997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146</v>
      </c>
      <c r="AU195" s="236" t="s">
        <v>87</v>
      </c>
      <c r="AV195" s="13" t="s">
        <v>87</v>
      </c>
      <c r="AW195" s="13" t="s">
        <v>37</v>
      </c>
      <c r="AX195" s="13" t="s">
        <v>84</v>
      </c>
      <c r="AY195" s="236" t="s">
        <v>125</v>
      </c>
    </row>
    <row r="196" s="2" customFormat="1" ht="16.5" customHeight="1">
      <c r="A196" s="41"/>
      <c r="B196" s="42"/>
      <c r="C196" s="269" t="s">
        <v>286</v>
      </c>
      <c r="D196" s="269" t="s">
        <v>279</v>
      </c>
      <c r="E196" s="270" t="s">
        <v>287</v>
      </c>
      <c r="F196" s="271" t="s">
        <v>288</v>
      </c>
      <c r="G196" s="272" t="s">
        <v>259</v>
      </c>
      <c r="H196" s="273">
        <v>263.03399999999999</v>
      </c>
      <c r="I196" s="274"/>
      <c r="J196" s="275">
        <f>ROUND(I196*H196,2)</f>
        <v>0</v>
      </c>
      <c r="K196" s="271" t="s">
        <v>19</v>
      </c>
      <c r="L196" s="276"/>
      <c r="M196" s="277" t="s">
        <v>19</v>
      </c>
      <c r="N196" s="278" t="s">
        <v>47</v>
      </c>
      <c r="O196" s="87"/>
      <c r="P196" s="216">
        <f>O196*H196</f>
        <v>0</v>
      </c>
      <c r="Q196" s="216">
        <v>1</v>
      </c>
      <c r="R196" s="216">
        <f>Q196*H196</f>
        <v>263.03399999999999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190</v>
      </c>
      <c r="AT196" s="218" t="s">
        <v>279</v>
      </c>
      <c r="AU196" s="218" t="s">
        <v>87</v>
      </c>
      <c r="AY196" s="20" t="s">
        <v>125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84</v>
      </c>
      <c r="BK196" s="219">
        <f>ROUND(I196*H196,2)</f>
        <v>0</v>
      </c>
      <c r="BL196" s="20" t="s">
        <v>132</v>
      </c>
      <c r="BM196" s="218" t="s">
        <v>289</v>
      </c>
    </row>
    <row r="197" s="13" customFormat="1">
      <c r="A197" s="13"/>
      <c r="B197" s="225"/>
      <c r="C197" s="226"/>
      <c r="D197" s="227" t="s">
        <v>146</v>
      </c>
      <c r="E197" s="228" t="s">
        <v>19</v>
      </c>
      <c r="F197" s="229" t="s">
        <v>290</v>
      </c>
      <c r="G197" s="226"/>
      <c r="H197" s="230">
        <v>263.03399999999999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146</v>
      </c>
      <c r="AU197" s="236" t="s">
        <v>87</v>
      </c>
      <c r="AV197" s="13" t="s">
        <v>87</v>
      </c>
      <c r="AW197" s="13" t="s">
        <v>37</v>
      </c>
      <c r="AX197" s="13" t="s">
        <v>84</v>
      </c>
      <c r="AY197" s="236" t="s">
        <v>125</v>
      </c>
    </row>
    <row r="198" s="2" customFormat="1" ht="37.8" customHeight="1">
      <c r="A198" s="41"/>
      <c r="B198" s="42"/>
      <c r="C198" s="207" t="s">
        <v>7</v>
      </c>
      <c r="D198" s="207" t="s">
        <v>127</v>
      </c>
      <c r="E198" s="208" t="s">
        <v>291</v>
      </c>
      <c r="F198" s="209" t="s">
        <v>292</v>
      </c>
      <c r="G198" s="210" t="s">
        <v>163</v>
      </c>
      <c r="H198" s="211">
        <v>79.560000000000002</v>
      </c>
      <c r="I198" s="212"/>
      <c r="J198" s="213">
        <f>ROUND(I198*H198,2)</f>
        <v>0</v>
      </c>
      <c r="K198" s="209" t="s">
        <v>131</v>
      </c>
      <c r="L198" s="47"/>
      <c r="M198" s="214" t="s">
        <v>19</v>
      </c>
      <c r="N198" s="215" t="s">
        <v>47</v>
      </c>
      <c r="O198" s="87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132</v>
      </c>
      <c r="AT198" s="218" t="s">
        <v>127</v>
      </c>
      <c r="AU198" s="218" t="s">
        <v>87</v>
      </c>
      <c r="AY198" s="20" t="s">
        <v>125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84</v>
      </c>
      <c r="BK198" s="219">
        <f>ROUND(I198*H198,2)</f>
        <v>0</v>
      </c>
      <c r="BL198" s="20" t="s">
        <v>132</v>
      </c>
      <c r="BM198" s="218" t="s">
        <v>293</v>
      </c>
    </row>
    <row r="199" s="2" customFormat="1">
      <c r="A199" s="41"/>
      <c r="B199" s="42"/>
      <c r="C199" s="43"/>
      <c r="D199" s="220" t="s">
        <v>134</v>
      </c>
      <c r="E199" s="43"/>
      <c r="F199" s="221" t="s">
        <v>294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134</v>
      </c>
      <c r="AU199" s="20" t="s">
        <v>87</v>
      </c>
    </row>
    <row r="200" s="13" customFormat="1">
      <c r="A200" s="13"/>
      <c r="B200" s="225"/>
      <c r="C200" s="226"/>
      <c r="D200" s="227" t="s">
        <v>146</v>
      </c>
      <c r="E200" s="228" t="s">
        <v>19</v>
      </c>
      <c r="F200" s="229" t="s">
        <v>295</v>
      </c>
      <c r="G200" s="226"/>
      <c r="H200" s="230">
        <v>69.834999999999994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146</v>
      </c>
      <c r="AU200" s="236" t="s">
        <v>87</v>
      </c>
      <c r="AV200" s="13" t="s">
        <v>87</v>
      </c>
      <c r="AW200" s="13" t="s">
        <v>37</v>
      </c>
      <c r="AX200" s="13" t="s">
        <v>76</v>
      </c>
      <c r="AY200" s="236" t="s">
        <v>125</v>
      </c>
    </row>
    <row r="201" s="13" customFormat="1">
      <c r="A201" s="13"/>
      <c r="B201" s="225"/>
      <c r="C201" s="226"/>
      <c r="D201" s="227" t="s">
        <v>146</v>
      </c>
      <c r="E201" s="228" t="s">
        <v>19</v>
      </c>
      <c r="F201" s="229" t="s">
        <v>296</v>
      </c>
      <c r="G201" s="226"/>
      <c r="H201" s="230">
        <v>0.308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146</v>
      </c>
      <c r="AU201" s="236" t="s">
        <v>87</v>
      </c>
      <c r="AV201" s="13" t="s">
        <v>87</v>
      </c>
      <c r="AW201" s="13" t="s">
        <v>37</v>
      </c>
      <c r="AX201" s="13" t="s">
        <v>76</v>
      </c>
      <c r="AY201" s="236" t="s">
        <v>125</v>
      </c>
    </row>
    <row r="202" s="13" customFormat="1">
      <c r="A202" s="13"/>
      <c r="B202" s="225"/>
      <c r="C202" s="226"/>
      <c r="D202" s="227" t="s">
        <v>146</v>
      </c>
      <c r="E202" s="228" t="s">
        <v>19</v>
      </c>
      <c r="F202" s="229" t="s">
        <v>297</v>
      </c>
      <c r="G202" s="226"/>
      <c r="H202" s="230">
        <v>-1.627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146</v>
      </c>
      <c r="AU202" s="236" t="s">
        <v>87</v>
      </c>
      <c r="AV202" s="13" t="s">
        <v>87</v>
      </c>
      <c r="AW202" s="13" t="s">
        <v>37</v>
      </c>
      <c r="AX202" s="13" t="s">
        <v>76</v>
      </c>
      <c r="AY202" s="236" t="s">
        <v>125</v>
      </c>
    </row>
    <row r="203" s="14" customFormat="1">
      <c r="A203" s="14"/>
      <c r="B203" s="237"/>
      <c r="C203" s="238"/>
      <c r="D203" s="227" t="s">
        <v>146</v>
      </c>
      <c r="E203" s="239" t="s">
        <v>19</v>
      </c>
      <c r="F203" s="240" t="s">
        <v>179</v>
      </c>
      <c r="G203" s="238"/>
      <c r="H203" s="239" t="s">
        <v>19</v>
      </c>
      <c r="I203" s="241"/>
      <c r="J203" s="238"/>
      <c r="K203" s="238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146</v>
      </c>
      <c r="AU203" s="246" t="s">
        <v>87</v>
      </c>
      <c r="AV203" s="14" t="s">
        <v>84</v>
      </c>
      <c r="AW203" s="14" t="s">
        <v>37</v>
      </c>
      <c r="AX203" s="14" t="s">
        <v>76</v>
      </c>
      <c r="AY203" s="246" t="s">
        <v>125</v>
      </c>
    </row>
    <row r="204" s="13" customFormat="1">
      <c r="A204" s="13"/>
      <c r="B204" s="225"/>
      <c r="C204" s="226"/>
      <c r="D204" s="227" t="s">
        <v>146</v>
      </c>
      <c r="E204" s="228" t="s">
        <v>19</v>
      </c>
      <c r="F204" s="229" t="s">
        <v>298</v>
      </c>
      <c r="G204" s="226"/>
      <c r="H204" s="230">
        <v>11.044000000000001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146</v>
      </c>
      <c r="AU204" s="236" t="s">
        <v>87</v>
      </c>
      <c r="AV204" s="13" t="s">
        <v>87</v>
      </c>
      <c r="AW204" s="13" t="s">
        <v>37</v>
      </c>
      <c r="AX204" s="13" t="s">
        <v>76</v>
      </c>
      <c r="AY204" s="236" t="s">
        <v>125</v>
      </c>
    </row>
    <row r="205" s="14" customFormat="1">
      <c r="A205" s="14"/>
      <c r="B205" s="237"/>
      <c r="C205" s="238"/>
      <c r="D205" s="227" t="s">
        <v>146</v>
      </c>
      <c r="E205" s="239" t="s">
        <v>19</v>
      </c>
      <c r="F205" s="240" t="s">
        <v>181</v>
      </c>
      <c r="G205" s="238"/>
      <c r="H205" s="239" t="s">
        <v>19</v>
      </c>
      <c r="I205" s="241"/>
      <c r="J205" s="238"/>
      <c r="K205" s="238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146</v>
      </c>
      <c r="AU205" s="246" t="s">
        <v>87</v>
      </c>
      <c r="AV205" s="14" t="s">
        <v>84</v>
      </c>
      <c r="AW205" s="14" t="s">
        <v>37</v>
      </c>
      <c r="AX205" s="14" t="s">
        <v>76</v>
      </c>
      <c r="AY205" s="246" t="s">
        <v>125</v>
      </c>
    </row>
    <row r="206" s="16" customFormat="1">
      <c r="A206" s="16"/>
      <c r="B206" s="258"/>
      <c r="C206" s="259"/>
      <c r="D206" s="227" t="s">
        <v>146</v>
      </c>
      <c r="E206" s="260" t="s">
        <v>19</v>
      </c>
      <c r="F206" s="261" t="s">
        <v>199</v>
      </c>
      <c r="G206" s="259"/>
      <c r="H206" s="262">
        <v>79.560000000000002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68" t="s">
        <v>146</v>
      </c>
      <c r="AU206" s="268" t="s">
        <v>87</v>
      </c>
      <c r="AV206" s="16" t="s">
        <v>132</v>
      </c>
      <c r="AW206" s="16" t="s">
        <v>37</v>
      </c>
      <c r="AX206" s="16" t="s">
        <v>84</v>
      </c>
      <c r="AY206" s="268" t="s">
        <v>125</v>
      </c>
    </row>
    <row r="207" s="2" customFormat="1" ht="16.5" customHeight="1">
      <c r="A207" s="41"/>
      <c r="B207" s="42"/>
      <c r="C207" s="269" t="s">
        <v>299</v>
      </c>
      <c r="D207" s="269" t="s">
        <v>279</v>
      </c>
      <c r="E207" s="270" t="s">
        <v>300</v>
      </c>
      <c r="F207" s="271" t="s">
        <v>301</v>
      </c>
      <c r="G207" s="272" t="s">
        <v>259</v>
      </c>
      <c r="H207" s="273">
        <v>135.25200000000001</v>
      </c>
      <c r="I207" s="274"/>
      <c r="J207" s="275">
        <f>ROUND(I207*H207,2)</f>
        <v>0</v>
      </c>
      <c r="K207" s="271" t="s">
        <v>131</v>
      </c>
      <c r="L207" s="276"/>
      <c r="M207" s="277" t="s">
        <v>19</v>
      </c>
      <c r="N207" s="278" t="s">
        <v>47</v>
      </c>
      <c r="O207" s="87"/>
      <c r="P207" s="216">
        <f>O207*H207</f>
        <v>0</v>
      </c>
      <c r="Q207" s="216">
        <v>1</v>
      </c>
      <c r="R207" s="216">
        <f>Q207*H207</f>
        <v>135.25200000000001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190</v>
      </c>
      <c r="AT207" s="218" t="s">
        <v>279</v>
      </c>
      <c r="AU207" s="218" t="s">
        <v>87</v>
      </c>
      <c r="AY207" s="20" t="s">
        <v>125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84</v>
      </c>
      <c r="BK207" s="219">
        <f>ROUND(I207*H207,2)</f>
        <v>0</v>
      </c>
      <c r="BL207" s="20" t="s">
        <v>132</v>
      </c>
      <c r="BM207" s="218" t="s">
        <v>302</v>
      </c>
    </row>
    <row r="208" s="13" customFormat="1">
      <c r="A208" s="13"/>
      <c r="B208" s="225"/>
      <c r="C208" s="226"/>
      <c r="D208" s="227" t="s">
        <v>146</v>
      </c>
      <c r="E208" s="228" t="s">
        <v>19</v>
      </c>
      <c r="F208" s="229" t="s">
        <v>303</v>
      </c>
      <c r="G208" s="226"/>
      <c r="H208" s="230">
        <v>135.25200000000001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146</v>
      </c>
      <c r="AU208" s="236" t="s">
        <v>87</v>
      </c>
      <c r="AV208" s="13" t="s">
        <v>87</v>
      </c>
      <c r="AW208" s="13" t="s">
        <v>37</v>
      </c>
      <c r="AX208" s="13" t="s">
        <v>84</v>
      </c>
      <c r="AY208" s="236" t="s">
        <v>125</v>
      </c>
    </row>
    <row r="209" s="2" customFormat="1" ht="24.15" customHeight="1">
      <c r="A209" s="41"/>
      <c r="B209" s="42"/>
      <c r="C209" s="207" t="s">
        <v>304</v>
      </c>
      <c r="D209" s="207" t="s">
        <v>127</v>
      </c>
      <c r="E209" s="208" t="s">
        <v>305</v>
      </c>
      <c r="F209" s="209" t="s">
        <v>306</v>
      </c>
      <c r="G209" s="210" t="s">
        <v>156</v>
      </c>
      <c r="H209" s="211">
        <v>11.199999999999999</v>
      </c>
      <c r="I209" s="212"/>
      <c r="J209" s="213">
        <f>ROUND(I209*H209,2)</f>
        <v>0</v>
      </c>
      <c r="K209" s="209" t="s">
        <v>131</v>
      </c>
      <c r="L209" s="47"/>
      <c r="M209" s="214" t="s">
        <v>19</v>
      </c>
      <c r="N209" s="215" t="s">
        <v>47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132</v>
      </c>
      <c r="AT209" s="218" t="s">
        <v>127</v>
      </c>
      <c r="AU209" s="218" t="s">
        <v>87</v>
      </c>
      <c r="AY209" s="20" t="s">
        <v>125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84</v>
      </c>
      <c r="BK209" s="219">
        <f>ROUND(I209*H209,2)</f>
        <v>0</v>
      </c>
      <c r="BL209" s="20" t="s">
        <v>132</v>
      </c>
      <c r="BM209" s="218" t="s">
        <v>307</v>
      </c>
    </row>
    <row r="210" s="2" customFormat="1">
      <c r="A210" s="41"/>
      <c r="B210" s="42"/>
      <c r="C210" s="43"/>
      <c r="D210" s="220" t="s">
        <v>134</v>
      </c>
      <c r="E210" s="43"/>
      <c r="F210" s="221" t="s">
        <v>308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134</v>
      </c>
      <c r="AU210" s="20" t="s">
        <v>87</v>
      </c>
    </row>
    <row r="211" s="13" customFormat="1">
      <c r="A211" s="13"/>
      <c r="B211" s="225"/>
      <c r="C211" s="226"/>
      <c r="D211" s="227" t="s">
        <v>146</v>
      </c>
      <c r="E211" s="228" t="s">
        <v>19</v>
      </c>
      <c r="F211" s="229" t="s">
        <v>159</v>
      </c>
      <c r="G211" s="226"/>
      <c r="H211" s="230">
        <v>11.199999999999999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146</v>
      </c>
      <c r="AU211" s="236" t="s">
        <v>87</v>
      </c>
      <c r="AV211" s="13" t="s">
        <v>87</v>
      </c>
      <c r="AW211" s="13" t="s">
        <v>37</v>
      </c>
      <c r="AX211" s="13" t="s">
        <v>84</v>
      </c>
      <c r="AY211" s="236" t="s">
        <v>125</v>
      </c>
    </row>
    <row r="212" s="2" customFormat="1" ht="24.15" customHeight="1">
      <c r="A212" s="41"/>
      <c r="B212" s="42"/>
      <c r="C212" s="207" t="s">
        <v>309</v>
      </c>
      <c r="D212" s="207" t="s">
        <v>127</v>
      </c>
      <c r="E212" s="208" t="s">
        <v>310</v>
      </c>
      <c r="F212" s="209" t="s">
        <v>311</v>
      </c>
      <c r="G212" s="210" t="s">
        <v>156</v>
      </c>
      <c r="H212" s="211">
        <v>22.399999999999999</v>
      </c>
      <c r="I212" s="212"/>
      <c r="J212" s="213">
        <f>ROUND(I212*H212,2)</f>
        <v>0</v>
      </c>
      <c r="K212" s="209" t="s">
        <v>131</v>
      </c>
      <c r="L212" s="47"/>
      <c r="M212" s="214" t="s">
        <v>19</v>
      </c>
      <c r="N212" s="215" t="s">
        <v>47</v>
      </c>
      <c r="O212" s="87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132</v>
      </c>
      <c r="AT212" s="218" t="s">
        <v>127</v>
      </c>
      <c r="AU212" s="218" t="s">
        <v>87</v>
      </c>
      <c r="AY212" s="20" t="s">
        <v>125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84</v>
      </c>
      <c r="BK212" s="219">
        <f>ROUND(I212*H212,2)</f>
        <v>0</v>
      </c>
      <c r="BL212" s="20" t="s">
        <v>132</v>
      </c>
      <c r="BM212" s="218" t="s">
        <v>312</v>
      </c>
    </row>
    <row r="213" s="2" customFormat="1">
      <c r="A213" s="41"/>
      <c r="B213" s="42"/>
      <c r="C213" s="43"/>
      <c r="D213" s="220" t="s">
        <v>134</v>
      </c>
      <c r="E213" s="43"/>
      <c r="F213" s="221" t="s">
        <v>313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134</v>
      </c>
      <c r="AU213" s="20" t="s">
        <v>87</v>
      </c>
    </row>
    <row r="214" s="13" customFormat="1">
      <c r="A214" s="13"/>
      <c r="B214" s="225"/>
      <c r="C214" s="226"/>
      <c r="D214" s="227" t="s">
        <v>146</v>
      </c>
      <c r="E214" s="228" t="s">
        <v>19</v>
      </c>
      <c r="F214" s="229" t="s">
        <v>314</v>
      </c>
      <c r="G214" s="226"/>
      <c r="H214" s="230">
        <v>22.399999999999999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146</v>
      </c>
      <c r="AU214" s="236" t="s">
        <v>87</v>
      </c>
      <c r="AV214" s="13" t="s">
        <v>87</v>
      </c>
      <c r="AW214" s="13" t="s">
        <v>37</v>
      </c>
      <c r="AX214" s="13" t="s">
        <v>84</v>
      </c>
      <c r="AY214" s="236" t="s">
        <v>125</v>
      </c>
    </row>
    <row r="215" s="2" customFormat="1" ht="16.5" customHeight="1">
      <c r="A215" s="41"/>
      <c r="B215" s="42"/>
      <c r="C215" s="269" t="s">
        <v>315</v>
      </c>
      <c r="D215" s="269" t="s">
        <v>279</v>
      </c>
      <c r="E215" s="270" t="s">
        <v>316</v>
      </c>
      <c r="F215" s="271" t="s">
        <v>317</v>
      </c>
      <c r="G215" s="272" t="s">
        <v>318</v>
      </c>
      <c r="H215" s="273">
        <v>0.69199999999999995</v>
      </c>
      <c r="I215" s="274"/>
      <c r="J215" s="275">
        <f>ROUND(I215*H215,2)</f>
        <v>0</v>
      </c>
      <c r="K215" s="271" t="s">
        <v>131</v>
      </c>
      <c r="L215" s="276"/>
      <c r="M215" s="277" t="s">
        <v>19</v>
      </c>
      <c r="N215" s="278" t="s">
        <v>47</v>
      </c>
      <c r="O215" s="87"/>
      <c r="P215" s="216">
        <f>O215*H215</f>
        <v>0</v>
      </c>
      <c r="Q215" s="216">
        <v>0.001</v>
      </c>
      <c r="R215" s="216">
        <f>Q215*H215</f>
        <v>0.00069200000000000002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190</v>
      </c>
      <c r="AT215" s="218" t="s">
        <v>279</v>
      </c>
      <c r="AU215" s="218" t="s">
        <v>87</v>
      </c>
      <c r="AY215" s="20" t="s">
        <v>125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84</v>
      </c>
      <c r="BK215" s="219">
        <f>ROUND(I215*H215,2)</f>
        <v>0</v>
      </c>
      <c r="BL215" s="20" t="s">
        <v>132</v>
      </c>
      <c r="BM215" s="218" t="s">
        <v>319</v>
      </c>
    </row>
    <row r="216" s="13" customFormat="1">
      <c r="A216" s="13"/>
      <c r="B216" s="225"/>
      <c r="C216" s="226"/>
      <c r="D216" s="227" t="s">
        <v>146</v>
      </c>
      <c r="E216" s="228" t="s">
        <v>19</v>
      </c>
      <c r="F216" s="229" t="s">
        <v>320</v>
      </c>
      <c r="G216" s="226"/>
      <c r="H216" s="230">
        <v>0.69199999999999995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146</v>
      </c>
      <c r="AU216" s="236" t="s">
        <v>87</v>
      </c>
      <c r="AV216" s="13" t="s">
        <v>87</v>
      </c>
      <c r="AW216" s="13" t="s">
        <v>37</v>
      </c>
      <c r="AX216" s="13" t="s">
        <v>84</v>
      </c>
      <c r="AY216" s="236" t="s">
        <v>125</v>
      </c>
    </row>
    <row r="217" s="2" customFormat="1" ht="21.75" customHeight="1">
      <c r="A217" s="41"/>
      <c r="B217" s="42"/>
      <c r="C217" s="207" t="s">
        <v>321</v>
      </c>
      <c r="D217" s="207" t="s">
        <v>127</v>
      </c>
      <c r="E217" s="208" t="s">
        <v>322</v>
      </c>
      <c r="F217" s="209" t="s">
        <v>323</v>
      </c>
      <c r="G217" s="210" t="s">
        <v>156</v>
      </c>
      <c r="H217" s="211">
        <v>11.199999999999999</v>
      </c>
      <c r="I217" s="212"/>
      <c r="J217" s="213">
        <f>ROUND(I217*H217,2)</f>
        <v>0</v>
      </c>
      <c r="K217" s="209" t="s">
        <v>131</v>
      </c>
      <c r="L217" s="47"/>
      <c r="M217" s="214" t="s">
        <v>19</v>
      </c>
      <c r="N217" s="215" t="s">
        <v>47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132</v>
      </c>
      <c r="AT217" s="218" t="s">
        <v>127</v>
      </c>
      <c r="AU217" s="218" t="s">
        <v>87</v>
      </c>
      <c r="AY217" s="20" t="s">
        <v>125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84</v>
      </c>
      <c r="BK217" s="219">
        <f>ROUND(I217*H217,2)</f>
        <v>0</v>
      </c>
      <c r="BL217" s="20" t="s">
        <v>132</v>
      </c>
      <c r="BM217" s="218" t="s">
        <v>324</v>
      </c>
    </row>
    <row r="218" s="2" customFormat="1">
      <c r="A218" s="41"/>
      <c r="B218" s="42"/>
      <c r="C218" s="43"/>
      <c r="D218" s="220" t="s">
        <v>134</v>
      </c>
      <c r="E218" s="43"/>
      <c r="F218" s="221" t="s">
        <v>325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134</v>
      </c>
      <c r="AU218" s="20" t="s">
        <v>87</v>
      </c>
    </row>
    <row r="219" s="13" customFormat="1">
      <c r="A219" s="13"/>
      <c r="B219" s="225"/>
      <c r="C219" s="226"/>
      <c r="D219" s="227" t="s">
        <v>146</v>
      </c>
      <c r="E219" s="228" t="s">
        <v>19</v>
      </c>
      <c r="F219" s="229" t="s">
        <v>159</v>
      </c>
      <c r="G219" s="226"/>
      <c r="H219" s="230">
        <v>11.199999999999999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146</v>
      </c>
      <c r="AU219" s="236" t="s">
        <v>87</v>
      </c>
      <c r="AV219" s="13" t="s">
        <v>87</v>
      </c>
      <c r="AW219" s="13" t="s">
        <v>37</v>
      </c>
      <c r="AX219" s="13" t="s">
        <v>84</v>
      </c>
      <c r="AY219" s="236" t="s">
        <v>125</v>
      </c>
    </row>
    <row r="220" s="2" customFormat="1" ht="21.75" customHeight="1">
      <c r="A220" s="41"/>
      <c r="B220" s="42"/>
      <c r="C220" s="207" t="s">
        <v>326</v>
      </c>
      <c r="D220" s="207" t="s">
        <v>127</v>
      </c>
      <c r="E220" s="208" t="s">
        <v>327</v>
      </c>
      <c r="F220" s="209" t="s">
        <v>328</v>
      </c>
      <c r="G220" s="210" t="s">
        <v>156</v>
      </c>
      <c r="H220" s="211">
        <v>379</v>
      </c>
      <c r="I220" s="212"/>
      <c r="J220" s="213">
        <f>ROUND(I220*H220,2)</f>
        <v>0</v>
      </c>
      <c r="K220" s="209" t="s">
        <v>131</v>
      </c>
      <c r="L220" s="47"/>
      <c r="M220" s="214" t="s">
        <v>19</v>
      </c>
      <c r="N220" s="215" t="s">
        <v>47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132</v>
      </c>
      <c r="AT220" s="218" t="s">
        <v>127</v>
      </c>
      <c r="AU220" s="218" t="s">
        <v>87</v>
      </c>
      <c r="AY220" s="20" t="s">
        <v>125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84</v>
      </c>
      <c r="BK220" s="219">
        <f>ROUND(I220*H220,2)</f>
        <v>0</v>
      </c>
      <c r="BL220" s="20" t="s">
        <v>132</v>
      </c>
      <c r="BM220" s="218" t="s">
        <v>329</v>
      </c>
    </row>
    <row r="221" s="2" customFormat="1">
      <c r="A221" s="41"/>
      <c r="B221" s="42"/>
      <c r="C221" s="43"/>
      <c r="D221" s="220" t="s">
        <v>134</v>
      </c>
      <c r="E221" s="43"/>
      <c r="F221" s="221" t="s">
        <v>330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134</v>
      </c>
      <c r="AU221" s="20" t="s">
        <v>87</v>
      </c>
    </row>
    <row r="222" s="13" customFormat="1">
      <c r="A222" s="13"/>
      <c r="B222" s="225"/>
      <c r="C222" s="226"/>
      <c r="D222" s="227" t="s">
        <v>146</v>
      </c>
      <c r="E222" s="228" t="s">
        <v>19</v>
      </c>
      <c r="F222" s="229" t="s">
        <v>331</v>
      </c>
      <c r="G222" s="226"/>
      <c r="H222" s="230">
        <v>379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146</v>
      </c>
      <c r="AU222" s="236" t="s">
        <v>87</v>
      </c>
      <c r="AV222" s="13" t="s">
        <v>87</v>
      </c>
      <c r="AW222" s="13" t="s">
        <v>37</v>
      </c>
      <c r="AX222" s="13" t="s">
        <v>84</v>
      </c>
      <c r="AY222" s="236" t="s">
        <v>125</v>
      </c>
    </row>
    <row r="223" s="2" customFormat="1" ht="16.5" customHeight="1">
      <c r="A223" s="41"/>
      <c r="B223" s="42"/>
      <c r="C223" s="207" t="s">
        <v>332</v>
      </c>
      <c r="D223" s="207" t="s">
        <v>127</v>
      </c>
      <c r="E223" s="208" t="s">
        <v>333</v>
      </c>
      <c r="F223" s="209" t="s">
        <v>334</v>
      </c>
      <c r="G223" s="210" t="s">
        <v>156</v>
      </c>
      <c r="H223" s="211">
        <v>44.799999999999997</v>
      </c>
      <c r="I223" s="212"/>
      <c r="J223" s="213">
        <f>ROUND(I223*H223,2)</f>
        <v>0</v>
      </c>
      <c r="K223" s="209" t="s">
        <v>131</v>
      </c>
      <c r="L223" s="47"/>
      <c r="M223" s="214" t="s">
        <v>19</v>
      </c>
      <c r="N223" s="215" t="s">
        <v>47</v>
      </c>
      <c r="O223" s="87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132</v>
      </c>
      <c r="AT223" s="218" t="s">
        <v>127</v>
      </c>
      <c r="AU223" s="218" t="s">
        <v>87</v>
      </c>
      <c r="AY223" s="20" t="s">
        <v>125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84</v>
      </c>
      <c r="BK223" s="219">
        <f>ROUND(I223*H223,2)</f>
        <v>0</v>
      </c>
      <c r="BL223" s="20" t="s">
        <v>132</v>
      </c>
      <c r="BM223" s="218" t="s">
        <v>335</v>
      </c>
    </row>
    <row r="224" s="2" customFormat="1">
      <c r="A224" s="41"/>
      <c r="B224" s="42"/>
      <c r="C224" s="43"/>
      <c r="D224" s="220" t="s">
        <v>134</v>
      </c>
      <c r="E224" s="43"/>
      <c r="F224" s="221" t="s">
        <v>336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134</v>
      </c>
      <c r="AU224" s="20" t="s">
        <v>87</v>
      </c>
    </row>
    <row r="225" s="13" customFormat="1">
      <c r="A225" s="13"/>
      <c r="B225" s="225"/>
      <c r="C225" s="226"/>
      <c r="D225" s="227" t="s">
        <v>146</v>
      </c>
      <c r="E225" s="228" t="s">
        <v>19</v>
      </c>
      <c r="F225" s="229" t="s">
        <v>337</v>
      </c>
      <c r="G225" s="226"/>
      <c r="H225" s="230">
        <v>44.799999999999997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146</v>
      </c>
      <c r="AU225" s="236" t="s">
        <v>87</v>
      </c>
      <c r="AV225" s="13" t="s">
        <v>87</v>
      </c>
      <c r="AW225" s="13" t="s">
        <v>37</v>
      </c>
      <c r="AX225" s="13" t="s">
        <v>84</v>
      </c>
      <c r="AY225" s="236" t="s">
        <v>125</v>
      </c>
    </row>
    <row r="226" s="2" customFormat="1" ht="16.5" customHeight="1">
      <c r="A226" s="41"/>
      <c r="B226" s="42"/>
      <c r="C226" s="207" t="s">
        <v>338</v>
      </c>
      <c r="D226" s="207" t="s">
        <v>127</v>
      </c>
      <c r="E226" s="208" t="s">
        <v>339</v>
      </c>
      <c r="F226" s="209" t="s">
        <v>340</v>
      </c>
      <c r="G226" s="210" t="s">
        <v>156</v>
      </c>
      <c r="H226" s="211">
        <v>22.399999999999999</v>
      </c>
      <c r="I226" s="212"/>
      <c r="J226" s="213">
        <f>ROUND(I226*H226,2)</f>
        <v>0</v>
      </c>
      <c r="K226" s="209" t="s">
        <v>131</v>
      </c>
      <c r="L226" s="47"/>
      <c r="M226" s="214" t="s">
        <v>19</v>
      </c>
      <c r="N226" s="215" t="s">
        <v>47</v>
      </c>
      <c r="O226" s="87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8" t="s">
        <v>132</v>
      </c>
      <c r="AT226" s="218" t="s">
        <v>127</v>
      </c>
      <c r="AU226" s="218" t="s">
        <v>87</v>
      </c>
      <c r="AY226" s="20" t="s">
        <v>125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20" t="s">
        <v>84</v>
      </c>
      <c r="BK226" s="219">
        <f>ROUND(I226*H226,2)</f>
        <v>0</v>
      </c>
      <c r="BL226" s="20" t="s">
        <v>132</v>
      </c>
      <c r="BM226" s="218" t="s">
        <v>341</v>
      </c>
    </row>
    <row r="227" s="2" customFormat="1">
      <c r="A227" s="41"/>
      <c r="B227" s="42"/>
      <c r="C227" s="43"/>
      <c r="D227" s="220" t="s">
        <v>134</v>
      </c>
      <c r="E227" s="43"/>
      <c r="F227" s="221" t="s">
        <v>342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134</v>
      </c>
      <c r="AU227" s="20" t="s">
        <v>87</v>
      </c>
    </row>
    <row r="228" s="13" customFormat="1">
      <c r="A228" s="13"/>
      <c r="B228" s="225"/>
      <c r="C228" s="226"/>
      <c r="D228" s="227" t="s">
        <v>146</v>
      </c>
      <c r="E228" s="228" t="s">
        <v>19</v>
      </c>
      <c r="F228" s="229" t="s">
        <v>314</v>
      </c>
      <c r="G228" s="226"/>
      <c r="H228" s="230">
        <v>22.399999999999999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146</v>
      </c>
      <c r="AU228" s="236" t="s">
        <v>87</v>
      </c>
      <c r="AV228" s="13" t="s">
        <v>87</v>
      </c>
      <c r="AW228" s="13" t="s">
        <v>37</v>
      </c>
      <c r="AX228" s="13" t="s">
        <v>84</v>
      </c>
      <c r="AY228" s="236" t="s">
        <v>125</v>
      </c>
    </row>
    <row r="229" s="2" customFormat="1" ht="24.15" customHeight="1">
      <c r="A229" s="41"/>
      <c r="B229" s="42"/>
      <c r="C229" s="207" t="s">
        <v>343</v>
      </c>
      <c r="D229" s="207" t="s">
        <v>127</v>
      </c>
      <c r="E229" s="208" t="s">
        <v>344</v>
      </c>
      <c r="F229" s="209" t="s">
        <v>345</v>
      </c>
      <c r="G229" s="210" t="s">
        <v>156</v>
      </c>
      <c r="H229" s="211">
        <v>22.399999999999999</v>
      </c>
      <c r="I229" s="212"/>
      <c r="J229" s="213">
        <f>ROUND(I229*H229,2)</f>
        <v>0</v>
      </c>
      <c r="K229" s="209" t="s">
        <v>131</v>
      </c>
      <c r="L229" s="47"/>
      <c r="M229" s="214" t="s">
        <v>19</v>
      </c>
      <c r="N229" s="215" t="s">
        <v>47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132</v>
      </c>
      <c r="AT229" s="218" t="s">
        <v>127</v>
      </c>
      <c r="AU229" s="218" t="s">
        <v>87</v>
      </c>
      <c r="AY229" s="20" t="s">
        <v>125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84</v>
      </c>
      <c r="BK229" s="219">
        <f>ROUND(I229*H229,2)</f>
        <v>0</v>
      </c>
      <c r="BL229" s="20" t="s">
        <v>132</v>
      </c>
      <c r="BM229" s="218" t="s">
        <v>346</v>
      </c>
    </row>
    <row r="230" s="2" customFormat="1">
      <c r="A230" s="41"/>
      <c r="B230" s="42"/>
      <c r="C230" s="43"/>
      <c r="D230" s="220" t="s">
        <v>134</v>
      </c>
      <c r="E230" s="43"/>
      <c r="F230" s="221" t="s">
        <v>347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134</v>
      </c>
      <c r="AU230" s="20" t="s">
        <v>87</v>
      </c>
    </row>
    <row r="231" s="13" customFormat="1">
      <c r="A231" s="13"/>
      <c r="B231" s="225"/>
      <c r="C231" s="226"/>
      <c r="D231" s="227" t="s">
        <v>146</v>
      </c>
      <c r="E231" s="228" t="s">
        <v>19</v>
      </c>
      <c r="F231" s="229" t="s">
        <v>314</v>
      </c>
      <c r="G231" s="226"/>
      <c r="H231" s="230">
        <v>22.399999999999999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146</v>
      </c>
      <c r="AU231" s="236" t="s">
        <v>87</v>
      </c>
      <c r="AV231" s="13" t="s">
        <v>87</v>
      </c>
      <c r="AW231" s="13" t="s">
        <v>37</v>
      </c>
      <c r="AX231" s="13" t="s">
        <v>84</v>
      </c>
      <c r="AY231" s="236" t="s">
        <v>125</v>
      </c>
    </row>
    <row r="232" s="2" customFormat="1" ht="21.75" customHeight="1">
      <c r="A232" s="41"/>
      <c r="B232" s="42"/>
      <c r="C232" s="207" t="s">
        <v>348</v>
      </c>
      <c r="D232" s="207" t="s">
        <v>127</v>
      </c>
      <c r="E232" s="208" t="s">
        <v>349</v>
      </c>
      <c r="F232" s="209" t="s">
        <v>350</v>
      </c>
      <c r="G232" s="210" t="s">
        <v>156</v>
      </c>
      <c r="H232" s="211">
        <v>22.399999999999999</v>
      </c>
      <c r="I232" s="212"/>
      <c r="J232" s="213">
        <f>ROUND(I232*H232,2)</f>
        <v>0</v>
      </c>
      <c r="K232" s="209" t="s">
        <v>131</v>
      </c>
      <c r="L232" s="47"/>
      <c r="M232" s="214" t="s">
        <v>19</v>
      </c>
      <c r="N232" s="215" t="s">
        <v>47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132</v>
      </c>
      <c r="AT232" s="218" t="s">
        <v>127</v>
      </c>
      <c r="AU232" s="218" t="s">
        <v>87</v>
      </c>
      <c r="AY232" s="20" t="s">
        <v>125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84</v>
      </c>
      <c r="BK232" s="219">
        <f>ROUND(I232*H232,2)</f>
        <v>0</v>
      </c>
      <c r="BL232" s="20" t="s">
        <v>132</v>
      </c>
      <c r="BM232" s="218" t="s">
        <v>351</v>
      </c>
    </row>
    <row r="233" s="2" customFormat="1">
      <c r="A233" s="41"/>
      <c r="B233" s="42"/>
      <c r="C233" s="43"/>
      <c r="D233" s="220" t="s">
        <v>134</v>
      </c>
      <c r="E233" s="43"/>
      <c r="F233" s="221" t="s">
        <v>352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134</v>
      </c>
      <c r="AU233" s="20" t="s">
        <v>87</v>
      </c>
    </row>
    <row r="234" s="13" customFormat="1">
      <c r="A234" s="13"/>
      <c r="B234" s="225"/>
      <c r="C234" s="226"/>
      <c r="D234" s="227" t="s">
        <v>146</v>
      </c>
      <c r="E234" s="228" t="s">
        <v>19</v>
      </c>
      <c r="F234" s="229" t="s">
        <v>314</v>
      </c>
      <c r="G234" s="226"/>
      <c r="H234" s="230">
        <v>22.399999999999999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146</v>
      </c>
      <c r="AU234" s="236" t="s">
        <v>87</v>
      </c>
      <c r="AV234" s="13" t="s">
        <v>87</v>
      </c>
      <c r="AW234" s="13" t="s">
        <v>37</v>
      </c>
      <c r="AX234" s="13" t="s">
        <v>84</v>
      </c>
      <c r="AY234" s="236" t="s">
        <v>125</v>
      </c>
    </row>
    <row r="235" s="2" customFormat="1" ht="16.5" customHeight="1">
      <c r="A235" s="41"/>
      <c r="B235" s="42"/>
      <c r="C235" s="269" t="s">
        <v>353</v>
      </c>
      <c r="D235" s="269" t="s">
        <v>279</v>
      </c>
      <c r="E235" s="270" t="s">
        <v>354</v>
      </c>
      <c r="F235" s="271" t="s">
        <v>355</v>
      </c>
      <c r="G235" s="272" t="s">
        <v>356</v>
      </c>
      <c r="H235" s="273">
        <v>0.050000000000000003</v>
      </c>
      <c r="I235" s="274"/>
      <c r="J235" s="275">
        <f>ROUND(I235*H235,2)</f>
        <v>0</v>
      </c>
      <c r="K235" s="271" t="s">
        <v>131</v>
      </c>
      <c r="L235" s="276"/>
      <c r="M235" s="277" t="s">
        <v>19</v>
      </c>
      <c r="N235" s="278" t="s">
        <v>47</v>
      </c>
      <c r="O235" s="87"/>
      <c r="P235" s="216">
        <f>O235*H235</f>
        <v>0</v>
      </c>
      <c r="Q235" s="216">
        <v>0.001</v>
      </c>
      <c r="R235" s="216">
        <f>Q235*H235</f>
        <v>5.0000000000000002E-05</v>
      </c>
      <c r="S235" s="216">
        <v>0</v>
      </c>
      <c r="T235" s="217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8" t="s">
        <v>190</v>
      </c>
      <c r="AT235" s="218" t="s">
        <v>279</v>
      </c>
      <c r="AU235" s="218" t="s">
        <v>87</v>
      </c>
      <c r="AY235" s="20" t="s">
        <v>125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20" t="s">
        <v>84</v>
      </c>
      <c r="BK235" s="219">
        <f>ROUND(I235*H235,2)</f>
        <v>0</v>
      </c>
      <c r="BL235" s="20" t="s">
        <v>132</v>
      </c>
      <c r="BM235" s="218" t="s">
        <v>357</v>
      </c>
    </row>
    <row r="236" s="12" customFormat="1" ht="22.8" customHeight="1">
      <c r="A236" s="12"/>
      <c r="B236" s="191"/>
      <c r="C236" s="192"/>
      <c r="D236" s="193" t="s">
        <v>75</v>
      </c>
      <c r="E236" s="205" t="s">
        <v>225</v>
      </c>
      <c r="F236" s="205" t="s">
        <v>358</v>
      </c>
      <c r="G236" s="192"/>
      <c r="H236" s="192"/>
      <c r="I236" s="195"/>
      <c r="J236" s="206">
        <f>BK236</f>
        <v>0</v>
      </c>
      <c r="K236" s="192"/>
      <c r="L236" s="197"/>
      <c r="M236" s="198"/>
      <c r="N236" s="199"/>
      <c r="O236" s="199"/>
      <c r="P236" s="200">
        <f>SUM(P237:P281)</f>
        <v>0</v>
      </c>
      <c r="Q236" s="199"/>
      <c r="R236" s="200">
        <f>SUM(R237:R281)</f>
        <v>0.030613999999999999</v>
      </c>
      <c r="S236" s="199"/>
      <c r="T236" s="201">
        <f>SUM(T237:T281)</f>
        <v>262.85989999999998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2" t="s">
        <v>84</v>
      </c>
      <c r="AT236" s="203" t="s">
        <v>75</v>
      </c>
      <c r="AU236" s="203" t="s">
        <v>84</v>
      </c>
      <c r="AY236" s="202" t="s">
        <v>125</v>
      </c>
      <c r="BK236" s="204">
        <f>SUM(BK237:BK281)</f>
        <v>0</v>
      </c>
    </row>
    <row r="237" s="2" customFormat="1" ht="37.8" customHeight="1">
      <c r="A237" s="41"/>
      <c r="B237" s="42"/>
      <c r="C237" s="207" t="s">
        <v>359</v>
      </c>
      <c r="D237" s="207" t="s">
        <v>127</v>
      </c>
      <c r="E237" s="208" t="s">
        <v>360</v>
      </c>
      <c r="F237" s="209" t="s">
        <v>361</v>
      </c>
      <c r="G237" s="210" t="s">
        <v>156</v>
      </c>
      <c r="H237" s="211">
        <v>11.48</v>
      </c>
      <c r="I237" s="212"/>
      <c r="J237" s="213">
        <f>ROUND(I237*H237,2)</f>
        <v>0</v>
      </c>
      <c r="K237" s="209" t="s">
        <v>131</v>
      </c>
      <c r="L237" s="47"/>
      <c r="M237" s="214" t="s">
        <v>19</v>
      </c>
      <c r="N237" s="215" t="s">
        <v>47</v>
      </c>
      <c r="O237" s="87"/>
      <c r="P237" s="216">
        <f>O237*H237</f>
        <v>0</v>
      </c>
      <c r="Q237" s="216">
        <v>0</v>
      </c>
      <c r="R237" s="216">
        <f>Q237*H237</f>
        <v>0</v>
      </c>
      <c r="S237" s="216">
        <v>0.26000000000000001</v>
      </c>
      <c r="T237" s="217">
        <f>S237*H237</f>
        <v>2.9848000000000003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132</v>
      </c>
      <c r="AT237" s="218" t="s">
        <v>127</v>
      </c>
      <c r="AU237" s="218" t="s">
        <v>87</v>
      </c>
      <c r="AY237" s="20" t="s">
        <v>125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20" t="s">
        <v>84</v>
      </c>
      <c r="BK237" s="219">
        <f>ROUND(I237*H237,2)</f>
        <v>0</v>
      </c>
      <c r="BL237" s="20" t="s">
        <v>132</v>
      </c>
      <c r="BM237" s="218" t="s">
        <v>362</v>
      </c>
    </row>
    <row r="238" s="2" customFormat="1">
      <c r="A238" s="41"/>
      <c r="B238" s="42"/>
      <c r="C238" s="43"/>
      <c r="D238" s="220" t="s">
        <v>134</v>
      </c>
      <c r="E238" s="43"/>
      <c r="F238" s="221" t="s">
        <v>363</v>
      </c>
      <c r="G238" s="43"/>
      <c r="H238" s="43"/>
      <c r="I238" s="222"/>
      <c r="J238" s="43"/>
      <c r="K238" s="43"/>
      <c r="L238" s="47"/>
      <c r="M238" s="223"/>
      <c r="N238" s="224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134</v>
      </c>
      <c r="AU238" s="20" t="s">
        <v>87</v>
      </c>
    </row>
    <row r="239" s="13" customFormat="1">
      <c r="A239" s="13"/>
      <c r="B239" s="225"/>
      <c r="C239" s="226"/>
      <c r="D239" s="227" t="s">
        <v>146</v>
      </c>
      <c r="E239" s="228" t="s">
        <v>19</v>
      </c>
      <c r="F239" s="229" t="s">
        <v>364</v>
      </c>
      <c r="G239" s="226"/>
      <c r="H239" s="230">
        <v>7.2800000000000002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146</v>
      </c>
      <c r="AU239" s="236" t="s">
        <v>87</v>
      </c>
      <c r="AV239" s="13" t="s">
        <v>87</v>
      </c>
      <c r="AW239" s="13" t="s">
        <v>37</v>
      </c>
      <c r="AX239" s="13" t="s">
        <v>76</v>
      </c>
      <c r="AY239" s="236" t="s">
        <v>125</v>
      </c>
    </row>
    <row r="240" s="13" customFormat="1">
      <c r="A240" s="13"/>
      <c r="B240" s="225"/>
      <c r="C240" s="226"/>
      <c r="D240" s="227" t="s">
        <v>146</v>
      </c>
      <c r="E240" s="228" t="s">
        <v>19</v>
      </c>
      <c r="F240" s="229" t="s">
        <v>365</v>
      </c>
      <c r="G240" s="226"/>
      <c r="H240" s="230">
        <v>4.2000000000000002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146</v>
      </c>
      <c r="AU240" s="236" t="s">
        <v>87</v>
      </c>
      <c r="AV240" s="13" t="s">
        <v>87</v>
      </c>
      <c r="AW240" s="13" t="s">
        <v>37</v>
      </c>
      <c r="AX240" s="13" t="s">
        <v>76</v>
      </c>
      <c r="AY240" s="236" t="s">
        <v>125</v>
      </c>
    </row>
    <row r="241" s="16" customFormat="1">
      <c r="A241" s="16"/>
      <c r="B241" s="258"/>
      <c r="C241" s="259"/>
      <c r="D241" s="227" t="s">
        <v>146</v>
      </c>
      <c r="E241" s="260" t="s">
        <v>19</v>
      </c>
      <c r="F241" s="261" t="s">
        <v>199</v>
      </c>
      <c r="G241" s="259"/>
      <c r="H241" s="262">
        <v>11.48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8" t="s">
        <v>146</v>
      </c>
      <c r="AU241" s="268" t="s">
        <v>87</v>
      </c>
      <c r="AV241" s="16" t="s">
        <v>132</v>
      </c>
      <c r="AW241" s="16" t="s">
        <v>37</v>
      </c>
      <c r="AX241" s="16" t="s">
        <v>84</v>
      </c>
      <c r="AY241" s="268" t="s">
        <v>125</v>
      </c>
    </row>
    <row r="242" s="2" customFormat="1" ht="37.8" customHeight="1">
      <c r="A242" s="41"/>
      <c r="B242" s="42"/>
      <c r="C242" s="207" t="s">
        <v>366</v>
      </c>
      <c r="D242" s="207" t="s">
        <v>127</v>
      </c>
      <c r="E242" s="208" t="s">
        <v>367</v>
      </c>
      <c r="F242" s="209" t="s">
        <v>368</v>
      </c>
      <c r="G242" s="210" t="s">
        <v>156</v>
      </c>
      <c r="H242" s="211">
        <v>360.5</v>
      </c>
      <c r="I242" s="212"/>
      <c r="J242" s="213">
        <f>ROUND(I242*H242,2)</f>
        <v>0</v>
      </c>
      <c r="K242" s="209" t="s">
        <v>131</v>
      </c>
      <c r="L242" s="47"/>
      <c r="M242" s="214" t="s">
        <v>19</v>
      </c>
      <c r="N242" s="215" t="s">
        <v>47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0.44</v>
      </c>
      <c r="T242" s="217">
        <f>S242*H242</f>
        <v>158.62000000000001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132</v>
      </c>
      <c r="AT242" s="218" t="s">
        <v>127</v>
      </c>
      <c r="AU242" s="218" t="s">
        <v>87</v>
      </c>
      <c r="AY242" s="20" t="s">
        <v>125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84</v>
      </c>
      <c r="BK242" s="219">
        <f>ROUND(I242*H242,2)</f>
        <v>0</v>
      </c>
      <c r="BL242" s="20" t="s">
        <v>132</v>
      </c>
      <c r="BM242" s="218" t="s">
        <v>369</v>
      </c>
    </row>
    <row r="243" s="2" customFormat="1">
      <c r="A243" s="41"/>
      <c r="B243" s="42"/>
      <c r="C243" s="43"/>
      <c r="D243" s="220" t="s">
        <v>134</v>
      </c>
      <c r="E243" s="43"/>
      <c r="F243" s="221" t="s">
        <v>370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134</v>
      </c>
      <c r="AU243" s="20" t="s">
        <v>87</v>
      </c>
    </row>
    <row r="244" s="13" customFormat="1">
      <c r="A244" s="13"/>
      <c r="B244" s="225"/>
      <c r="C244" s="226"/>
      <c r="D244" s="227" t="s">
        <v>146</v>
      </c>
      <c r="E244" s="228" t="s">
        <v>19</v>
      </c>
      <c r="F244" s="229" t="s">
        <v>371</v>
      </c>
      <c r="G244" s="226"/>
      <c r="H244" s="230">
        <v>301.39999999999998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146</v>
      </c>
      <c r="AU244" s="236" t="s">
        <v>87</v>
      </c>
      <c r="AV244" s="13" t="s">
        <v>87</v>
      </c>
      <c r="AW244" s="13" t="s">
        <v>37</v>
      </c>
      <c r="AX244" s="13" t="s">
        <v>76</v>
      </c>
      <c r="AY244" s="236" t="s">
        <v>125</v>
      </c>
    </row>
    <row r="245" s="14" customFormat="1">
      <c r="A245" s="14"/>
      <c r="B245" s="237"/>
      <c r="C245" s="238"/>
      <c r="D245" s="227" t="s">
        <v>146</v>
      </c>
      <c r="E245" s="239" t="s">
        <v>19</v>
      </c>
      <c r="F245" s="240" t="s">
        <v>179</v>
      </c>
      <c r="G245" s="238"/>
      <c r="H245" s="239" t="s">
        <v>19</v>
      </c>
      <c r="I245" s="241"/>
      <c r="J245" s="238"/>
      <c r="K245" s="238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146</v>
      </c>
      <c r="AU245" s="246" t="s">
        <v>87</v>
      </c>
      <c r="AV245" s="14" t="s">
        <v>84</v>
      </c>
      <c r="AW245" s="14" t="s">
        <v>37</v>
      </c>
      <c r="AX245" s="14" t="s">
        <v>76</v>
      </c>
      <c r="AY245" s="246" t="s">
        <v>125</v>
      </c>
    </row>
    <row r="246" s="13" customFormat="1">
      <c r="A246" s="13"/>
      <c r="B246" s="225"/>
      <c r="C246" s="226"/>
      <c r="D246" s="227" t="s">
        <v>146</v>
      </c>
      <c r="E246" s="228" t="s">
        <v>19</v>
      </c>
      <c r="F246" s="229" t="s">
        <v>372</v>
      </c>
      <c r="G246" s="226"/>
      <c r="H246" s="230">
        <v>59.100000000000001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146</v>
      </c>
      <c r="AU246" s="236" t="s">
        <v>87</v>
      </c>
      <c r="AV246" s="13" t="s">
        <v>87</v>
      </c>
      <c r="AW246" s="13" t="s">
        <v>37</v>
      </c>
      <c r="AX246" s="13" t="s">
        <v>76</v>
      </c>
      <c r="AY246" s="236" t="s">
        <v>125</v>
      </c>
    </row>
    <row r="247" s="16" customFormat="1">
      <c r="A247" s="16"/>
      <c r="B247" s="258"/>
      <c r="C247" s="259"/>
      <c r="D247" s="227" t="s">
        <v>146</v>
      </c>
      <c r="E247" s="260" t="s">
        <v>19</v>
      </c>
      <c r="F247" s="261" t="s">
        <v>199</v>
      </c>
      <c r="G247" s="259"/>
      <c r="H247" s="262">
        <v>360.5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68" t="s">
        <v>146</v>
      </c>
      <c r="AU247" s="268" t="s">
        <v>87</v>
      </c>
      <c r="AV247" s="16" t="s">
        <v>132</v>
      </c>
      <c r="AW247" s="16" t="s">
        <v>37</v>
      </c>
      <c r="AX247" s="16" t="s">
        <v>84</v>
      </c>
      <c r="AY247" s="268" t="s">
        <v>125</v>
      </c>
    </row>
    <row r="248" s="2" customFormat="1" ht="37.8" customHeight="1">
      <c r="A248" s="41"/>
      <c r="B248" s="42"/>
      <c r="C248" s="207" t="s">
        <v>373</v>
      </c>
      <c r="D248" s="207" t="s">
        <v>127</v>
      </c>
      <c r="E248" s="208" t="s">
        <v>374</v>
      </c>
      <c r="F248" s="209" t="s">
        <v>375</v>
      </c>
      <c r="G248" s="210" t="s">
        <v>156</v>
      </c>
      <c r="H248" s="211">
        <v>8.1999999999999993</v>
      </c>
      <c r="I248" s="212"/>
      <c r="J248" s="213">
        <f>ROUND(I248*H248,2)</f>
        <v>0</v>
      </c>
      <c r="K248" s="209" t="s">
        <v>131</v>
      </c>
      <c r="L248" s="47"/>
      <c r="M248" s="214" t="s">
        <v>19</v>
      </c>
      <c r="N248" s="215" t="s">
        <v>47</v>
      </c>
      <c r="O248" s="87"/>
      <c r="P248" s="216">
        <f>O248*H248</f>
        <v>0</v>
      </c>
      <c r="Q248" s="216">
        <v>0</v>
      </c>
      <c r="R248" s="216">
        <f>Q248*H248</f>
        <v>0</v>
      </c>
      <c r="S248" s="216">
        <v>0.28999999999999998</v>
      </c>
      <c r="T248" s="217">
        <f>S248*H248</f>
        <v>2.3779999999999997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132</v>
      </c>
      <c r="AT248" s="218" t="s">
        <v>127</v>
      </c>
      <c r="AU248" s="218" t="s">
        <v>87</v>
      </c>
      <c r="AY248" s="20" t="s">
        <v>125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84</v>
      </c>
      <c r="BK248" s="219">
        <f>ROUND(I248*H248,2)</f>
        <v>0</v>
      </c>
      <c r="BL248" s="20" t="s">
        <v>132</v>
      </c>
      <c r="BM248" s="218" t="s">
        <v>376</v>
      </c>
    </row>
    <row r="249" s="2" customFormat="1">
      <c r="A249" s="41"/>
      <c r="B249" s="42"/>
      <c r="C249" s="43"/>
      <c r="D249" s="220" t="s">
        <v>134</v>
      </c>
      <c r="E249" s="43"/>
      <c r="F249" s="221" t="s">
        <v>377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134</v>
      </c>
      <c r="AU249" s="20" t="s">
        <v>87</v>
      </c>
    </row>
    <row r="250" s="13" customFormat="1">
      <c r="A250" s="13"/>
      <c r="B250" s="225"/>
      <c r="C250" s="226"/>
      <c r="D250" s="227" t="s">
        <v>146</v>
      </c>
      <c r="E250" s="228" t="s">
        <v>19</v>
      </c>
      <c r="F250" s="229" t="s">
        <v>378</v>
      </c>
      <c r="G250" s="226"/>
      <c r="H250" s="230">
        <v>5.2000000000000002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146</v>
      </c>
      <c r="AU250" s="236" t="s">
        <v>87</v>
      </c>
      <c r="AV250" s="13" t="s">
        <v>87</v>
      </c>
      <c r="AW250" s="13" t="s">
        <v>37</v>
      </c>
      <c r="AX250" s="13" t="s">
        <v>76</v>
      </c>
      <c r="AY250" s="236" t="s">
        <v>125</v>
      </c>
    </row>
    <row r="251" s="13" customFormat="1">
      <c r="A251" s="13"/>
      <c r="B251" s="225"/>
      <c r="C251" s="226"/>
      <c r="D251" s="227" t="s">
        <v>146</v>
      </c>
      <c r="E251" s="228" t="s">
        <v>19</v>
      </c>
      <c r="F251" s="229" t="s">
        <v>379</v>
      </c>
      <c r="G251" s="226"/>
      <c r="H251" s="230">
        <v>3</v>
      </c>
      <c r="I251" s="231"/>
      <c r="J251" s="226"/>
      <c r="K251" s="226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146</v>
      </c>
      <c r="AU251" s="236" t="s">
        <v>87</v>
      </c>
      <c r="AV251" s="13" t="s">
        <v>87</v>
      </c>
      <c r="AW251" s="13" t="s">
        <v>37</v>
      </c>
      <c r="AX251" s="13" t="s">
        <v>76</v>
      </c>
      <c r="AY251" s="236" t="s">
        <v>125</v>
      </c>
    </row>
    <row r="252" s="16" customFormat="1">
      <c r="A252" s="16"/>
      <c r="B252" s="258"/>
      <c r="C252" s="259"/>
      <c r="D252" s="227" t="s">
        <v>146</v>
      </c>
      <c r="E252" s="260" t="s">
        <v>19</v>
      </c>
      <c r="F252" s="261" t="s">
        <v>199</v>
      </c>
      <c r="G252" s="259"/>
      <c r="H252" s="262">
        <v>8.1999999999999993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68" t="s">
        <v>146</v>
      </c>
      <c r="AU252" s="268" t="s">
        <v>87</v>
      </c>
      <c r="AV252" s="16" t="s">
        <v>132</v>
      </c>
      <c r="AW252" s="16" t="s">
        <v>37</v>
      </c>
      <c r="AX252" s="16" t="s">
        <v>84</v>
      </c>
      <c r="AY252" s="268" t="s">
        <v>125</v>
      </c>
    </row>
    <row r="253" s="2" customFormat="1" ht="37.8" customHeight="1">
      <c r="A253" s="41"/>
      <c r="B253" s="42"/>
      <c r="C253" s="207" t="s">
        <v>380</v>
      </c>
      <c r="D253" s="207" t="s">
        <v>127</v>
      </c>
      <c r="E253" s="208" t="s">
        <v>381</v>
      </c>
      <c r="F253" s="209" t="s">
        <v>382</v>
      </c>
      <c r="G253" s="210" t="s">
        <v>156</v>
      </c>
      <c r="H253" s="211">
        <v>7.2999999999999998</v>
      </c>
      <c r="I253" s="212"/>
      <c r="J253" s="213">
        <f>ROUND(I253*H253,2)</f>
        <v>0</v>
      </c>
      <c r="K253" s="209" t="s">
        <v>131</v>
      </c>
      <c r="L253" s="47"/>
      <c r="M253" s="214" t="s">
        <v>19</v>
      </c>
      <c r="N253" s="215" t="s">
        <v>47</v>
      </c>
      <c r="O253" s="87"/>
      <c r="P253" s="216">
        <f>O253*H253</f>
        <v>0</v>
      </c>
      <c r="Q253" s="216">
        <v>0</v>
      </c>
      <c r="R253" s="216">
        <f>Q253*H253</f>
        <v>0</v>
      </c>
      <c r="S253" s="216">
        <v>0.44</v>
      </c>
      <c r="T253" s="217">
        <f>S253*H253</f>
        <v>3.2119999999999997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132</v>
      </c>
      <c r="AT253" s="218" t="s">
        <v>127</v>
      </c>
      <c r="AU253" s="218" t="s">
        <v>87</v>
      </c>
      <c r="AY253" s="20" t="s">
        <v>125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84</v>
      </c>
      <c r="BK253" s="219">
        <f>ROUND(I253*H253,2)</f>
        <v>0</v>
      </c>
      <c r="BL253" s="20" t="s">
        <v>132</v>
      </c>
      <c r="BM253" s="218" t="s">
        <v>383</v>
      </c>
    </row>
    <row r="254" s="2" customFormat="1">
      <c r="A254" s="41"/>
      <c r="B254" s="42"/>
      <c r="C254" s="43"/>
      <c r="D254" s="220" t="s">
        <v>134</v>
      </c>
      <c r="E254" s="43"/>
      <c r="F254" s="221" t="s">
        <v>384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134</v>
      </c>
      <c r="AU254" s="20" t="s">
        <v>87</v>
      </c>
    </row>
    <row r="255" s="13" customFormat="1">
      <c r="A255" s="13"/>
      <c r="B255" s="225"/>
      <c r="C255" s="226"/>
      <c r="D255" s="227" t="s">
        <v>146</v>
      </c>
      <c r="E255" s="228" t="s">
        <v>19</v>
      </c>
      <c r="F255" s="229" t="s">
        <v>385</v>
      </c>
      <c r="G255" s="226"/>
      <c r="H255" s="230">
        <v>7.2999999999999998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146</v>
      </c>
      <c r="AU255" s="236" t="s">
        <v>87</v>
      </c>
      <c r="AV255" s="13" t="s">
        <v>87</v>
      </c>
      <c r="AW255" s="13" t="s">
        <v>37</v>
      </c>
      <c r="AX255" s="13" t="s">
        <v>84</v>
      </c>
      <c r="AY255" s="236" t="s">
        <v>125</v>
      </c>
    </row>
    <row r="256" s="2" customFormat="1" ht="33" customHeight="1">
      <c r="A256" s="41"/>
      <c r="B256" s="42"/>
      <c r="C256" s="207" t="s">
        <v>386</v>
      </c>
      <c r="D256" s="207" t="s">
        <v>127</v>
      </c>
      <c r="E256" s="208" t="s">
        <v>387</v>
      </c>
      <c r="F256" s="209" t="s">
        <v>388</v>
      </c>
      <c r="G256" s="210" t="s">
        <v>156</v>
      </c>
      <c r="H256" s="211">
        <v>2.1000000000000001</v>
      </c>
      <c r="I256" s="212"/>
      <c r="J256" s="213">
        <f>ROUND(I256*H256,2)</f>
        <v>0</v>
      </c>
      <c r="K256" s="209" t="s">
        <v>131</v>
      </c>
      <c r="L256" s="47"/>
      <c r="M256" s="214" t="s">
        <v>19</v>
      </c>
      <c r="N256" s="215" t="s">
        <v>47</v>
      </c>
      <c r="O256" s="87"/>
      <c r="P256" s="216">
        <f>O256*H256</f>
        <v>0</v>
      </c>
      <c r="Q256" s="216">
        <v>0</v>
      </c>
      <c r="R256" s="216">
        <f>Q256*H256</f>
        <v>0</v>
      </c>
      <c r="S256" s="216">
        <v>0.32500000000000001</v>
      </c>
      <c r="T256" s="217">
        <f>S256*H256</f>
        <v>0.68250000000000011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132</v>
      </c>
      <c r="AT256" s="218" t="s">
        <v>127</v>
      </c>
      <c r="AU256" s="218" t="s">
        <v>87</v>
      </c>
      <c r="AY256" s="20" t="s">
        <v>125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84</v>
      </c>
      <c r="BK256" s="219">
        <f>ROUND(I256*H256,2)</f>
        <v>0</v>
      </c>
      <c r="BL256" s="20" t="s">
        <v>132</v>
      </c>
      <c r="BM256" s="218" t="s">
        <v>389</v>
      </c>
    </row>
    <row r="257" s="2" customFormat="1">
      <c r="A257" s="41"/>
      <c r="B257" s="42"/>
      <c r="C257" s="43"/>
      <c r="D257" s="220" t="s">
        <v>134</v>
      </c>
      <c r="E257" s="43"/>
      <c r="F257" s="221" t="s">
        <v>390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134</v>
      </c>
      <c r="AU257" s="20" t="s">
        <v>87</v>
      </c>
    </row>
    <row r="258" s="13" customFormat="1">
      <c r="A258" s="13"/>
      <c r="B258" s="225"/>
      <c r="C258" s="226"/>
      <c r="D258" s="227" t="s">
        <v>146</v>
      </c>
      <c r="E258" s="228" t="s">
        <v>19</v>
      </c>
      <c r="F258" s="229" t="s">
        <v>391</v>
      </c>
      <c r="G258" s="226"/>
      <c r="H258" s="230">
        <v>2.1000000000000001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146</v>
      </c>
      <c r="AU258" s="236" t="s">
        <v>87</v>
      </c>
      <c r="AV258" s="13" t="s">
        <v>87</v>
      </c>
      <c r="AW258" s="13" t="s">
        <v>37</v>
      </c>
      <c r="AX258" s="13" t="s">
        <v>84</v>
      </c>
      <c r="AY258" s="236" t="s">
        <v>125</v>
      </c>
    </row>
    <row r="259" s="2" customFormat="1" ht="24.15" customHeight="1">
      <c r="A259" s="41"/>
      <c r="B259" s="42"/>
      <c r="C259" s="207" t="s">
        <v>392</v>
      </c>
      <c r="D259" s="207" t="s">
        <v>127</v>
      </c>
      <c r="E259" s="208" t="s">
        <v>393</v>
      </c>
      <c r="F259" s="209" t="s">
        <v>394</v>
      </c>
      <c r="G259" s="210" t="s">
        <v>156</v>
      </c>
      <c r="H259" s="211">
        <v>17.449999999999999</v>
      </c>
      <c r="I259" s="212"/>
      <c r="J259" s="213">
        <f>ROUND(I259*H259,2)</f>
        <v>0</v>
      </c>
      <c r="K259" s="209" t="s">
        <v>131</v>
      </c>
      <c r="L259" s="47"/>
      <c r="M259" s="214" t="s">
        <v>19</v>
      </c>
      <c r="N259" s="215" t="s">
        <v>47</v>
      </c>
      <c r="O259" s="87"/>
      <c r="P259" s="216">
        <f>O259*H259</f>
        <v>0</v>
      </c>
      <c r="Q259" s="216">
        <v>3.0000000000000001E-05</v>
      </c>
      <c r="R259" s="216">
        <f>Q259*H259</f>
        <v>0.00052349999999999999</v>
      </c>
      <c r="S259" s="216">
        <v>0.069000000000000006</v>
      </c>
      <c r="T259" s="217">
        <f>S259*H259</f>
        <v>1.2040500000000001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132</v>
      </c>
      <c r="AT259" s="218" t="s">
        <v>127</v>
      </c>
      <c r="AU259" s="218" t="s">
        <v>87</v>
      </c>
      <c r="AY259" s="20" t="s">
        <v>125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84</v>
      </c>
      <c r="BK259" s="219">
        <f>ROUND(I259*H259,2)</f>
        <v>0</v>
      </c>
      <c r="BL259" s="20" t="s">
        <v>132</v>
      </c>
      <c r="BM259" s="218" t="s">
        <v>395</v>
      </c>
    </row>
    <row r="260" s="2" customFormat="1">
      <c r="A260" s="41"/>
      <c r="B260" s="42"/>
      <c r="C260" s="43"/>
      <c r="D260" s="220" t="s">
        <v>134</v>
      </c>
      <c r="E260" s="43"/>
      <c r="F260" s="221" t="s">
        <v>396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134</v>
      </c>
      <c r="AU260" s="20" t="s">
        <v>87</v>
      </c>
    </row>
    <row r="261" s="13" customFormat="1">
      <c r="A261" s="13"/>
      <c r="B261" s="225"/>
      <c r="C261" s="226"/>
      <c r="D261" s="227" t="s">
        <v>146</v>
      </c>
      <c r="E261" s="228" t="s">
        <v>19</v>
      </c>
      <c r="F261" s="229" t="s">
        <v>397</v>
      </c>
      <c r="G261" s="226"/>
      <c r="H261" s="230">
        <v>17.449999999999999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146</v>
      </c>
      <c r="AU261" s="236" t="s">
        <v>87</v>
      </c>
      <c r="AV261" s="13" t="s">
        <v>87</v>
      </c>
      <c r="AW261" s="13" t="s">
        <v>37</v>
      </c>
      <c r="AX261" s="13" t="s">
        <v>84</v>
      </c>
      <c r="AY261" s="236" t="s">
        <v>125</v>
      </c>
    </row>
    <row r="262" s="2" customFormat="1" ht="24.15" customHeight="1">
      <c r="A262" s="41"/>
      <c r="B262" s="42"/>
      <c r="C262" s="207" t="s">
        <v>398</v>
      </c>
      <c r="D262" s="207" t="s">
        <v>127</v>
      </c>
      <c r="E262" s="208" t="s">
        <v>399</v>
      </c>
      <c r="F262" s="209" t="s">
        <v>400</v>
      </c>
      <c r="G262" s="210" t="s">
        <v>156</v>
      </c>
      <c r="H262" s="211">
        <v>10.15</v>
      </c>
      <c r="I262" s="212"/>
      <c r="J262" s="213">
        <f>ROUND(I262*H262,2)</f>
        <v>0</v>
      </c>
      <c r="K262" s="209" t="s">
        <v>131</v>
      </c>
      <c r="L262" s="47"/>
      <c r="M262" s="214" t="s">
        <v>19</v>
      </c>
      <c r="N262" s="215" t="s">
        <v>47</v>
      </c>
      <c r="O262" s="87"/>
      <c r="P262" s="216">
        <f>O262*H262</f>
        <v>0</v>
      </c>
      <c r="Q262" s="216">
        <v>3.0000000000000001E-05</v>
      </c>
      <c r="R262" s="216">
        <f>Q262*H262</f>
        <v>0.00030450000000000003</v>
      </c>
      <c r="S262" s="216">
        <v>0.091999999999999998</v>
      </c>
      <c r="T262" s="217">
        <f>S262*H262</f>
        <v>0.93379999999999996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132</v>
      </c>
      <c r="AT262" s="218" t="s">
        <v>127</v>
      </c>
      <c r="AU262" s="218" t="s">
        <v>87</v>
      </c>
      <c r="AY262" s="20" t="s">
        <v>125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84</v>
      </c>
      <c r="BK262" s="219">
        <f>ROUND(I262*H262,2)</f>
        <v>0</v>
      </c>
      <c r="BL262" s="20" t="s">
        <v>132</v>
      </c>
      <c r="BM262" s="218" t="s">
        <v>401</v>
      </c>
    </row>
    <row r="263" s="2" customFormat="1">
      <c r="A263" s="41"/>
      <c r="B263" s="42"/>
      <c r="C263" s="43"/>
      <c r="D263" s="220" t="s">
        <v>134</v>
      </c>
      <c r="E263" s="43"/>
      <c r="F263" s="221" t="s">
        <v>402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134</v>
      </c>
      <c r="AU263" s="20" t="s">
        <v>87</v>
      </c>
    </row>
    <row r="264" s="13" customFormat="1">
      <c r="A264" s="13"/>
      <c r="B264" s="225"/>
      <c r="C264" s="226"/>
      <c r="D264" s="227" t="s">
        <v>146</v>
      </c>
      <c r="E264" s="228" t="s">
        <v>19</v>
      </c>
      <c r="F264" s="229" t="s">
        <v>403</v>
      </c>
      <c r="G264" s="226"/>
      <c r="H264" s="230">
        <v>10.15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146</v>
      </c>
      <c r="AU264" s="236" t="s">
        <v>87</v>
      </c>
      <c r="AV264" s="13" t="s">
        <v>87</v>
      </c>
      <c r="AW264" s="13" t="s">
        <v>37</v>
      </c>
      <c r="AX264" s="13" t="s">
        <v>84</v>
      </c>
      <c r="AY264" s="236" t="s">
        <v>125</v>
      </c>
    </row>
    <row r="265" s="2" customFormat="1" ht="24.15" customHeight="1">
      <c r="A265" s="41"/>
      <c r="B265" s="42"/>
      <c r="C265" s="207" t="s">
        <v>404</v>
      </c>
      <c r="D265" s="207" t="s">
        <v>127</v>
      </c>
      <c r="E265" s="208" t="s">
        <v>405</v>
      </c>
      <c r="F265" s="209" t="s">
        <v>406</v>
      </c>
      <c r="G265" s="210" t="s">
        <v>156</v>
      </c>
      <c r="H265" s="211">
        <v>13.25</v>
      </c>
      <c r="I265" s="212"/>
      <c r="J265" s="213">
        <f>ROUND(I265*H265,2)</f>
        <v>0</v>
      </c>
      <c r="K265" s="209" t="s">
        <v>131</v>
      </c>
      <c r="L265" s="47"/>
      <c r="M265" s="214" t="s">
        <v>19</v>
      </c>
      <c r="N265" s="215" t="s">
        <v>47</v>
      </c>
      <c r="O265" s="87"/>
      <c r="P265" s="216">
        <f>O265*H265</f>
        <v>0</v>
      </c>
      <c r="Q265" s="216">
        <v>4.0000000000000003E-05</v>
      </c>
      <c r="R265" s="216">
        <f>Q265*H265</f>
        <v>0.00053000000000000009</v>
      </c>
      <c r="S265" s="216">
        <v>0.11500000000000001</v>
      </c>
      <c r="T265" s="217">
        <f>S265*H265</f>
        <v>1.5237500000000002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132</v>
      </c>
      <c r="AT265" s="218" t="s">
        <v>127</v>
      </c>
      <c r="AU265" s="218" t="s">
        <v>87</v>
      </c>
      <c r="AY265" s="20" t="s">
        <v>125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84</v>
      </c>
      <c r="BK265" s="219">
        <f>ROUND(I265*H265,2)</f>
        <v>0</v>
      </c>
      <c r="BL265" s="20" t="s">
        <v>132</v>
      </c>
      <c r="BM265" s="218" t="s">
        <v>407</v>
      </c>
    </row>
    <row r="266" s="2" customFormat="1">
      <c r="A266" s="41"/>
      <c r="B266" s="42"/>
      <c r="C266" s="43"/>
      <c r="D266" s="220" t="s">
        <v>134</v>
      </c>
      <c r="E266" s="43"/>
      <c r="F266" s="221" t="s">
        <v>408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134</v>
      </c>
      <c r="AU266" s="20" t="s">
        <v>87</v>
      </c>
    </row>
    <row r="267" s="13" customFormat="1">
      <c r="A267" s="13"/>
      <c r="B267" s="225"/>
      <c r="C267" s="226"/>
      <c r="D267" s="227" t="s">
        <v>146</v>
      </c>
      <c r="E267" s="228" t="s">
        <v>19</v>
      </c>
      <c r="F267" s="229" t="s">
        <v>409</v>
      </c>
      <c r="G267" s="226"/>
      <c r="H267" s="230">
        <v>13.25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146</v>
      </c>
      <c r="AU267" s="236" t="s">
        <v>87</v>
      </c>
      <c r="AV267" s="13" t="s">
        <v>87</v>
      </c>
      <c r="AW267" s="13" t="s">
        <v>37</v>
      </c>
      <c r="AX267" s="13" t="s">
        <v>84</v>
      </c>
      <c r="AY267" s="236" t="s">
        <v>125</v>
      </c>
    </row>
    <row r="268" s="2" customFormat="1" ht="24.15" customHeight="1">
      <c r="A268" s="41"/>
      <c r="B268" s="42"/>
      <c r="C268" s="207" t="s">
        <v>410</v>
      </c>
      <c r="D268" s="207" t="s">
        <v>127</v>
      </c>
      <c r="E268" s="208" t="s">
        <v>411</v>
      </c>
      <c r="F268" s="209" t="s">
        <v>412</v>
      </c>
      <c r="G268" s="210" t="s">
        <v>156</v>
      </c>
      <c r="H268" s="211">
        <v>365.69999999999999</v>
      </c>
      <c r="I268" s="212"/>
      <c r="J268" s="213">
        <f>ROUND(I268*H268,2)</f>
        <v>0</v>
      </c>
      <c r="K268" s="209" t="s">
        <v>131</v>
      </c>
      <c r="L268" s="47"/>
      <c r="M268" s="214" t="s">
        <v>19</v>
      </c>
      <c r="N268" s="215" t="s">
        <v>47</v>
      </c>
      <c r="O268" s="87"/>
      <c r="P268" s="216">
        <f>O268*H268</f>
        <v>0</v>
      </c>
      <c r="Q268" s="216">
        <v>8.0000000000000007E-05</v>
      </c>
      <c r="R268" s="216">
        <f>Q268*H268</f>
        <v>0.029256000000000001</v>
      </c>
      <c r="S268" s="216">
        <v>0.23000000000000001</v>
      </c>
      <c r="T268" s="217">
        <f>S268*H268</f>
        <v>84.111000000000004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132</v>
      </c>
      <c r="AT268" s="218" t="s">
        <v>127</v>
      </c>
      <c r="AU268" s="218" t="s">
        <v>87</v>
      </c>
      <c r="AY268" s="20" t="s">
        <v>125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84</v>
      </c>
      <c r="BK268" s="219">
        <f>ROUND(I268*H268,2)</f>
        <v>0</v>
      </c>
      <c r="BL268" s="20" t="s">
        <v>132</v>
      </c>
      <c r="BM268" s="218" t="s">
        <v>413</v>
      </c>
    </row>
    <row r="269" s="2" customFormat="1">
      <c r="A269" s="41"/>
      <c r="B269" s="42"/>
      <c r="C269" s="43"/>
      <c r="D269" s="220" t="s">
        <v>134</v>
      </c>
      <c r="E269" s="43"/>
      <c r="F269" s="221" t="s">
        <v>414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134</v>
      </c>
      <c r="AU269" s="20" t="s">
        <v>87</v>
      </c>
    </row>
    <row r="270" s="13" customFormat="1">
      <c r="A270" s="13"/>
      <c r="B270" s="225"/>
      <c r="C270" s="226"/>
      <c r="D270" s="227" t="s">
        <v>146</v>
      </c>
      <c r="E270" s="228" t="s">
        <v>19</v>
      </c>
      <c r="F270" s="229" t="s">
        <v>415</v>
      </c>
      <c r="G270" s="226"/>
      <c r="H270" s="230">
        <v>308.69999999999999</v>
      </c>
      <c r="I270" s="231"/>
      <c r="J270" s="226"/>
      <c r="K270" s="226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146</v>
      </c>
      <c r="AU270" s="236" t="s">
        <v>87</v>
      </c>
      <c r="AV270" s="13" t="s">
        <v>87</v>
      </c>
      <c r="AW270" s="13" t="s">
        <v>37</v>
      </c>
      <c r="AX270" s="13" t="s">
        <v>76</v>
      </c>
      <c r="AY270" s="236" t="s">
        <v>125</v>
      </c>
    </row>
    <row r="271" s="14" customFormat="1">
      <c r="A271" s="14"/>
      <c r="B271" s="237"/>
      <c r="C271" s="238"/>
      <c r="D271" s="227" t="s">
        <v>146</v>
      </c>
      <c r="E271" s="239" t="s">
        <v>19</v>
      </c>
      <c r="F271" s="240" t="s">
        <v>179</v>
      </c>
      <c r="G271" s="238"/>
      <c r="H271" s="239" t="s">
        <v>19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146</v>
      </c>
      <c r="AU271" s="246" t="s">
        <v>87</v>
      </c>
      <c r="AV271" s="14" t="s">
        <v>84</v>
      </c>
      <c r="AW271" s="14" t="s">
        <v>37</v>
      </c>
      <c r="AX271" s="14" t="s">
        <v>76</v>
      </c>
      <c r="AY271" s="246" t="s">
        <v>125</v>
      </c>
    </row>
    <row r="272" s="13" customFormat="1">
      <c r="A272" s="13"/>
      <c r="B272" s="225"/>
      <c r="C272" s="226"/>
      <c r="D272" s="227" t="s">
        <v>146</v>
      </c>
      <c r="E272" s="228" t="s">
        <v>19</v>
      </c>
      <c r="F272" s="229" t="s">
        <v>416</v>
      </c>
      <c r="G272" s="226"/>
      <c r="H272" s="230">
        <v>57</v>
      </c>
      <c r="I272" s="231"/>
      <c r="J272" s="226"/>
      <c r="K272" s="226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146</v>
      </c>
      <c r="AU272" s="236" t="s">
        <v>87</v>
      </c>
      <c r="AV272" s="13" t="s">
        <v>87</v>
      </c>
      <c r="AW272" s="13" t="s">
        <v>37</v>
      </c>
      <c r="AX272" s="13" t="s">
        <v>76</v>
      </c>
      <c r="AY272" s="236" t="s">
        <v>125</v>
      </c>
    </row>
    <row r="273" s="16" customFormat="1">
      <c r="A273" s="16"/>
      <c r="B273" s="258"/>
      <c r="C273" s="259"/>
      <c r="D273" s="227" t="s">
        <v>146</v>
      </c>
      <c r="E273" s="260" t="s">
        <v>19</v>
      </c>
      <c r="F273" s="261" t="s">
        <v>199</v>
      </c>
      <c r="G273" s="259"/>
      <c r="H273" s="262">
        <v>365.69999999999999</v>
      </c>
      <c r="I273" s="263"/>
      <c r="J273" s="259"/>
      <c r="K273" s="259"/>
      <c r="L273" s="264"/>
      <c r="M273" s="265"/>
      <c r="N273" s="266"/>
      <c r="O273" s="266"/>
      <c r="P273" s="266"/>
      <c r="Q273" s="266"/>
      <c r="R273" s="266"/>
      <c r="S273" s="266"/>
      <c r="T273" s="267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68" t="s">
        <v>146</v>
      </c>
      <c r="AU273" s="268" t="s">
        <v>87</v>
      </c>
      <c r="AV273" s="16" t="s">
        <v>132</v>
      </c>
      <c r="AW273" s="16" t="s">
        <v>37</v>
      </c>
      <c r="AX273" s="16" t="s">
        <v>84</v>
      </c>
      <c r="AY273" s="268" t="s">
        <v>125</v>
      </c>
    </row>
    <row r="274" s="2" customFormat="1" ht="24.15" customHeight="1">
      <c r="A274" s="41"/>
      <c r="B274" s="42"/>
      <c r="C274" s="207" t="s">
        <v>417</v>
      </c>
      <c r="D274" s="207" t="s">
        <v>127</v>
      </c>
      <c r="E274" s="208" t="s">
        <v>418</v>
      </c>
      <c r="F274" s="209" t="s">
        <v>419</v>
      </c>
      <c r="G274" s="210" t="s">
        <v>130</v>
      </c>
      <c r="H274" s="211">
        <v>34</v>
      </c>
      <c r="I274" s="212"/>
      <c r="J274" s="213">
        <f>ROUND(I274*H274,2)</f>
        <v>0</v>
      </c>
      <c r="K274" s="209" t="s">
        <v>131</v>
      </c>
      <c r="L274" s="47"/>
      <c r="M274" s="214" t="s">
        <v>19</v>
      </c>
      <c r="N274" s="215" t="s">
        <v>47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0.20499999999999999</v>
      </c>
      <c r="T274" s="217">
        <f>S274*H274</f>
        <v>6.9699999999999998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132</v>
      </c>
      <c r="AT274" s="218" t="s">
        <v>127</v>
      </c>
      <c r="AU274" s="218" t="s">
        <v>87</v>
      </c>
      <c r="AY274" s="20" t="s">
        <v>125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84</v>
      </c>
      <c r="BK274" s="219">
        <f>ROUND(I274*H274,2)</f>
        <v>0</v>
      </c>
      <c r="BL274" s="20" t="s">
        <v>132</v>
      </c>
      <c r="BM274" s="218" t="s">
        <v>420</v>
      </c>
    </row>
    <row r="275" s="2" customFormat="1">
      <c r="A275" s="41"/>
      <c r="B275" s="42"/>
      <c r="C275" s="43"/>
      <c r="D275" s="220" t="s">
        <v>134</v>
      </c>
      <c r="E275" s="43"/>
      <c r="F275" s="221" t="s">
        <v>421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134</v>
      </c>
      <c r="AU275" s="20" t="s">
        <v>87</v>
      </c>
    </row>
    <row r="276" s="13" customFormat="1">
      <c r="A276" s="13"/>
      <c r="B276" s="225"/>
      <c r="C276" s="226"/>
      <c r="D276" s="227" t="s">
        <v>146</v>
      </c>
      <c r="E276" s="228" t="s">
        <v>19</v>
      </c>
      <c r="F276" s="229" t="s">
        <v>422</v>
      </c>
      <c r="G276" s="226"/>
      <c r="H276" s="230">
        <v>16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146</v>
      </c>
      <c r="AU276" s="236" t="s">
        <v>87</v>
      </c>
      <c r="AV276" s="13" t="s">
        <v>87</v>
      </c>
      <c r="AW276" s="13" t="s">
        <v>37</v>
      </c>
      <c r="AX276" s="13" t="s">
        <v>76</v>
      </c>
      <c r="AY276" s="236" t="s">
        <v>125</v>
      </c>
    </row>
    <row r="277" s="13" customFormat="1">
      <c r="A277" s="13"/>
      <c r="B277" s="225"/>
      <c r="C277" s="226"/>
      <c r="D277" s="227" t="s">
        <v>146</v>
      </c>
      <c r="E277" s="228" t="s">
        <v>19</v>
      </c>
      <c r="F277" s="229" t="s">
        <v>423</v>
      </c>
      <c r="G277" s="226"/>
      <c r="H277" s="230">
        <v>18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146</v>
      </c>
      <c r="AU277" s="236" t="s">
        <v>87</v>
      </c>
      <c r="AV277" s="13" t="s">
        <v>87</v>
      </c>
      <c r="AW277" s="13" t="s">
        <v>37</v>
      </c>
      <c r="AX277" s="13" t="s">
        <v>76</v>
      </c>
      <c r="AY277" s="236" t="s">
        <v>125</v>
      </c>
    </row>
    <row r="278" s="16" customFormat="1">
      <c r="A278" s="16"/>
      <c r="B278" s="258"/>
      <c r="C278" s="259"/>
      <c r="D278" s="227" t="s">
        <v>146</v>
      </c>
      <c r="E278" s="260" t="s">
        <v>19</v>
      </c>
      <c r="F278" s="261" t="s">
        <v>199</v>
      </c>
      <c r="G278" s="259"/>
      <c r="H278" s="262">
        <v>34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68" t="s">
        <v>146</v>
      </c>
      <c r="AU278" s="268" t="s">
        <v>87</v>
      </c>
      <c r="AV278" s="16" t="s">
        <v>132</v>
      </c>
      <c r="AW278" s="16" t="s">
        <v>37</v>
      </c>
      <c r="AX278" s="16" t="s">
        <v>84</v>
      </c>
      <c r="AY278" s="268" t="s">
        <v>125</v>
      </c>
    </row>
    <row r="279" s="2" customFormat="1" ht="24.15" customHeight="1">
      <c r="A279" s="41"/>
      <c r="B279" s="42"/>
      <c r="C279" s="207" t="s">
        <v>424</v>
      </c>
      <c r="D279" s="207" t="s">
        <v>127</v>
      </c>
      <c r="E279" s="208" t="s">
        <v>425</v>
      </c>
      <c r="F279" s="209" t="s">
        <v>426</v>
      </c>
      <c r="G279" s="210" t="s">
        <v>130</v>
      </c>
      <c r="H279" s="211">
        <v>6</v>
      </c>
      <c r="I279" s="212"/>
      <c r="J279" s="213">
        <f>ROUND(I279*H279,2)</f>
        <v>0</v>
      </c>
      <c r="K279" s="209" t="s">
        <v>131</v>
      </c>
      <c r="L279" s="47"/>
      <c r="M279" s="214" t="s">
        <v>19</v>
      </c>
      <c r="N279" s="215" t="s">
        <v>47</v>
      </c>
      <c r="O279" s="87"/>
      <c r="P279" s="216">
        <f>O279*H279</f>
        <v>0</v>
      </c>
      <c r="Q279" s="216">
        <v>0</v>
      </c>
      <c r="R279" s="216">
        <f>Q279*H279</f>
        <v>0</v>
      </c>
      <c r="S279" s="216">
        <v>0.040000000000000001</v>
      </c>
      <c r="T279" s="217">
        <f>S279*H279</f>
        <v>0.23999999999999999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132</v>
      </c>
      <c r="AT279" s="218" t="s">
        <v>127</v>
      </c>
      <c r="AU279" s="218" t="s">
        <v>87</v>
      </c>
      <c r="AY279" s="20" t="s">
        <v>125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84</v>
      </c>
      <c r="BK279" s="219">
        <f>ROUND(I279*H279,2)</f>
        <v>0</v>
      </c>
      <c r="BL279" s="20" t="s">
        <v>132</v>
      </c>
      <c r="BM279" s="218" t="s">
        <v>427</v>
      </c>
    </row>
    <row r="280" s="2" customFormat="1">
      <c r="A280" s="41"/>
      <c r="B280" s="42"/>
      <c r="C280" s="43"/>
      <c r="D280" s="220" t="s">
        <v>134</v>
      </c>
      <c r="E280" s="43"/>
      <c r="F280" s="221" t="s">
        <v>428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134</v>
      </c>
      <c r="AU280" s="20" t="s">
        <v>87</v>
      </c>
    </row>
    <row r="281" s="13" customFormat="1">
      <c r="A281" s="13"/>
      <c r="B281" s="225"/>
      <c r="C281" s="226"/>
      <c r="D281" s="227" t="s">
        <v>146</v>
      </c>
      <c r="E281" s="228" t="s">
        <v>19</v>
      </c>
      <c r="F281" s="229" t="s">
        <v>429</v>
      </c>
      <c r="G281" s="226"/>
      <c r="H281" s="230">
        <v>6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146</v>
      </c>
      <c r="AU281" s="236" t="s">
        <v>87</v>
      </c>
      <c r="AV281" s="13" t="s">
        <v>87</v>
      </c>
      <c r="AW281" s="13" t="s">
        <v>37</v>
      </c>
      <c r="AX281" s="13" t="s">
        <v>84</v>
      </c>
      <c r="AY281" s="236" t="s">
        <v>125</v>
      </c>
    </row>
    <row r="282" s="12" customFormat="1" ht="22.8" customHeight="1">
      <c r="A282" s="12"/>
      <c r="B282" s="191"/>
      <c r="C282" s="192"/>
      <c r="D282" s="193" t="s">
        <v>75</v>
      </c>
      <c r="E282" s="205" t="s">
        <v>132</v>
      </c>
      <c r="F282" s="205" t="s">
        <v>430</v>
      </c>
      <c r="G282" s="192"/>
      <c r="H282" s="192"/>
      <c r="I282" s="195"/>
      <c r="J282" s="206">
        <f>BK282</f>
        <v>0</v>
      </c>
      <c r="K282" s="192"/>
      <c r="L282" s="197"/>
      <c r="M282" s="198"/>
      <c r="N282" s="199"/>
      <c r="O282" s="199"/>
      <c r="P282" s="200">
        <f>SUM(P283:P306)</f>
        <v>0</v>
      </c>
      <c r="Q282" s="199"/>
      <c r="R282" s="200">
        <f>SUM(R283:R306)</f>
        <v>0.190834</v>
      </c>
      <c r="S282" s="199"/>
      <c r="T282" s="201">
        <f>SUM(T283:T306)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2" t="s">
        <v>84</v>
      </c>
      <c r="AT282" s="203" t="s">
        <v>75</v>
      </c>
      <c r="AU282" s="203" t="s">
        <v>84</v>
      </c>
      <c r="AY282" s="202" t="s">
        <v>125</v>
      </c>
      <c r="BK282" s="204">
        <f>SUM(BK283:BK306)</f>
        <v>0</v>
      </c>
    </row>
    <row r="283" s="2" customFormat="1" ht="21.75" customHeight="1">
      <c r="A283" s="41"/>
      <c r="B283" s="42"/>
      <c r="C283" s="207" t="s">
        <v>431</v>
      </c>
      <c r="D283" s="207" t="s">
        <v>127</v>
      </c>
      <c r="E283" s="208" t="s">
        <v>432</v>
      </c>
      <c r="F283" s="209" t="s">
        <v>433</v>
      </c>
      <c r="G283" s="210" t="s">
        <v>163</v>
      </c>
      <c r="H283" s="211">
        <v>20.375</v>
      </c>
      <c r="I283" s="212"/>
      <c r="J283" s="213">
        <f>ROUND(I283*H283,2)</f>
        <v>0</v>
      </c>
      <c r="K283" s="209" t="s">
        <v>131</v>
      </c>
      <c r="L283" s="47"/>
      <c r="M283" s="214" t="s">
        <v>19</v>
      </c>
      <c r="N283" s="215" t="s">
        <v>47</v>
      </c>
      <c r="O283" s="87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132</v>
      </c>
      <c r="AT283" s="218" t="s">
        <v>127</v>
      </c>
      <c r="AU283" s="218" t="s">
        <v>87</v>
      </c>
      <c r="AY283" s="20" t="s">
        <v>125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84</v>
      </c>
      <c r="BK283" s="219">
        <f>ROUND(I283*H283,2)</f>
        <v>0</v>
      </c>
      <c r="BL283" s="20" t="s">
        <v>132</v>
      </c>
      <c r="BM283" s="218" t="s">
        <v>434</v>
      </c>
    </row>
    <row r="284" s="2" customFormat="1">
      <c r="A284" s="41"/>
      <c r="B284" s="42"/>
      <c r="C284" s="43"/>
      <c r="D284" s="220" t="s">
        <v>134</v>
      </c>
      <c r="E284" s="43"/>
      <c r="F284" s="221" t="s">
        <v>435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134</v>
      </c>
      <c r="AU284" s="20" t="s">
        <v>87</v>
      </c>
    </row>
    <row r="285" s="13" customFormat="1">
      <c r="A285" s="13"/>
      <c r="B285" s="225"/>
      <c r="C285" s="226"/>
      <c r="D285" s="227" t="s">
        <v>146</v>
      </c>
      <c r="E285" s="228" t="s">
        <v>19</v>
      </c>
      <c r="F285" s="229" t="s">
        <v>436</v>
      </c>
      <c r="G285" s="226"/>
      <c r="H285" s="230">
        <v>17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146</v>
      </c>
      <c r="AU285" s="236" t="s">
        <v>87</v>
      </c>
      <c r="AV285" s="13" t="s">
        <v>87</v>
      </c>
      <c r="AW285" s="13" t="s">
        <v>37</v>
      </c>
      <c r="AX285" s="13" t="s">
        <v>76</v>
      </c>
      <c r="AY285" s="236" t="s">
        <v>125</v>
      </c>
    </row>
    <row r="286" s="13" customFormat="1">
      <c r="A286" s="13"/>
      <c r="B286" s="225"/>
      <c r="C286" s="226"/>
      <c r="D286" s="227" t="s">
        <v>146</v>
      </c>
      <c r="E286" s="228" t="s">
        <v>19</v>
      </c>
      <c r="F286" s="229" t="s">
        <v>437</v>
      </c>
      <c r="G286" s="226"/>
      <c r="H286" s="230">
        <v>0.074999999999999997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146</v>
      </c>
      <c r="AU286" s="236" t="s">
        <v>87</v>
      </c>
      <c r="AV286" s="13" t="s">
        <v>87</v>
      </c>
      <c r="AW286" s="13" t="s">
        <v>37</v>
      </c>
      <c r="AX286" s="13" t="s">
        <v>76</v>
      </c>
      <c r="AY286" s="236" t="s">
        <v>125</v>
      </c>
    </row>
    <row r="287" s="14" customFormat="1">
      <c r="A287" s="14"/>
      <c r="B287" s="237"/>
      <c r="C287" s="238"/>
      <c r="D287" s="227" t="s">
        <v>146</v>
      </c>
      <c r="E287" s="239" t="s">
        <v>19</v>
      </c>
      <c r="F287" s="240" t="s">
        <v>179</v>
      </c>
      <c r="G287" s="238"/>
      <c r="H287" s="239" t="s">
        <v>19</v>
      </c>
      <c r="I287" s="241"/>
      <c r="J287" s="238"/>
      <c r="K287" s="238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146</v>
      </c>
      <c r="AU287" s="246" t="s">
        <v>87</v>
      </c>
      <c r="AV287" s="14" t="s">
        <v>84</v>
      </c>
      <c r="AW287" s="14" t="s">
        <v>37</v>
      </c>
      <c r="AX287" s="14" t="s">
        <v>76</v>
      </c>
      <c r="AY287" s="246" t="s">
        <v>125</v>
      </c>
    </row>
    <row r="288" s="13" customFormat="1">
      <c r="A288" s="13"/>
      <c r="B288" s="225"/>
      <c r="C288" s="226"/>
      <c r="D288" s="227" t="s">
        <v>146</v>
      </c>
      <c r="E288" s="228" t="s">
        <v>19</v>
      </c>
      <c r="F288" s="229" t="s">
        <v>438</v>
      </c>
      <c r="G288" s="226"/>
      <c r="H288" s="230">
        <v>3.2999999999999998</v>
      </c>
      <c r="I288" s="231"/>
      <c r="J288" s="226"/>
      <c r="K288" s="226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146</v>
      </c>
      <c r="AU288" s="236" t="s">
        <v>87</v>
      </c>
      <c r="AV288" s="13" t="s">
        <v>87</v>
      </c>
      <c r="AW288" s="13" t="s">
        <v>37</v>
      </c>
      <c r="AX288" s="13" t="s">
        <v>76</v>
      </c>
      <c r="AY288" s="236" t="s">
        <v>125</v>
      </c>
    </row>
    <row r="289" s="16" customFormat="1">
      <c r="A289" s="16"/>
      <c r="B289" s="258"/>
      <c r="C289" s="259"/>
      <c r="D289" s="227" t="s">
        <v>146</v>
      </c>
      <c r="E289" s="260" t="s">
        <v>19</v>
      </c>
      <c r="F289" s="261" t="s">
        <v>199</v>
      </c>
      <c r="G289" s="259"/>
      <c r="H289" s="262">
        <v>20.375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68" t="s">
        <v>146</v>
      </c>
      <c r="AU289" s="268" t="s">
        <v>87</v>
      </c>
      <c r="AV289" s="16" t="s">
        <v>132</v>
      </c>
      <c r="AW289" s="16" t="s">
        <v>37</v>
      </c>
      <c r="AX289" s="16" t="s">
        <v>84</v>
      </c>
      <c r="AY289" s="268" t="s">
        <v>125</v>
      </c>
    </row>
    <row r="290" s="2" customFormat="1" ht="24.15" customHeight="1">
      <c r="A290" s="41"/>
      <c r="B290" s="42"/>
      <c r="C290" s="207" t="s">
        <v>439</v>
      </c>
      <c r="D290" s="207" t="s">
        <v>127</v>
      </c>
      <c r="E290" s="208" t="s">
        <v>440</v>
      </c>
      <c r="F290" s="209" t="s">
        <v>441</v>
      </c>
      <c r="G290" s="210" t="s">
        <v>442</v>
      </c>
      <c r="H290" s="211">
        <v>23</v>
      </c>
      <c r="I290" s="212"/>
      <c r="J290" s="213">
        <f>ROUND(I290*H290,2)</f>
        <v>0</v>
      </c>
      <c r="K290" s="209" t="s">
        <v>131</v>
      </c>
      <c r="L290" s="47"/>
      <c r="M290" s="214" t="s">
        <v>19</v>
      </c>
      <c r="N290" s="215" t="s">
        <v>47</v>
      </c>
      <c r="O290" s="87"/>
      <c r="P290" s="216">
        <f>O290*H290</f>
        <v>0</v>
      </c>
      <c r="Q290" s="216">
        <v>8.0000000000000007E-05</v>
      </c>
      <c r="R290" s="216">
        <f>Q290*H290</f>
        <v>0.0018400000000000001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132</v>
      </c>
      <c r="AT290" s="218" t="s">
        <v>127</v>
      </c>
      <c r="AU290" s="218" t="s">
        <v>87</v>
      </c>
      <c r="AY290" s="20" t="s">
        <v>125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84</v>
      </c>
      <c r="BK290" s="219">
        <f>ROUND(I290*H290,2)</f>
        <v>0</v>
      </c>
      <c r="BL290" s="20" t="s">
        <v>132</v>
      </c>
      <c r="BM290" s="218" t="s">
        <v>443</v>
      </c>
    </row>
    <row r="291" s="2" customFormat="1">
      <c r="A291" s="41"/>
      <c r="B291" s="42"/>
      <c r="C291" s="43"/>
      <c r="D291" s="220" t="s">
        <v>134</v>
      </c>
      <c r="E291" s="43"/>
      <c r="F291" s="221" t="s">
        <v>444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134</v>
      </c>
      <c r="AU291" s="20" t="s">
        <v>87</v>
      </c>
    </row>
    <row r="292" s="13" customFormat="1">
      <c r="A292" s="13"/>
      <c r="B292" s="225"/>
      <c r="C292" s="226"/>
      <c r="D292" s="227" t="s">
        <v>146</v>
      </c>
      <c r="E292" s="228" t="s">
        <v>19</v>
      </c>
      <c r="F292" s="229" t="s">
        <v>445</v>
      </c>
      <c r="G292" s="226"/>
      <c r="H292" s="230">
        <v>23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146</v>
      </c>
      <c r="AU292" s="236" t="s">
        <v>87</v>
      </c>
      <c r="AV292" s="13" t="s">
        <v>87</v>
      </c>
      <c r="AW292" s="13" t="s">
        <v>37</v>
      </c>
      <c r="AX292" s="13" t="s">
        <v>84</v>
      </c>
      <c r="AY292" s="236" t="s">
        <v>125</v>
      </c>
    </row>
    <row r="293" s="2" customFormat="1" ht="16.5" customHeight="1">
      <c r="A293" s="41"/>
      <c r="B293" s="42"/>
      <c r="C293" s="269" t="s">
        <v>446</v>
      </c>
      <c r="D293" s="269" t="s">
        <v>279</v>
      </c>
      <c r="E293" s="270" t="s">
        <v>447</v>
      </c>
      <c r="F293" s="271" t="s">
        <v>448</v>
      </c>
      <c r="G293" s="272" t="s">
        <v>442</v>
      </c>
      <c r="H293" s="273">
        <v>23</v>
      </c>
      <c r="I293" s="274"/>
      <c r="J293" s="275">
        <f>ROUND(I293*H293,2)</f>
        <v>0</v>
      </c>
      <c r="K293" s="271" t="s">
        <v>19</v>
      </c>
      <c r="L293" s="276"/>
      <c r="M293" s="277" t="s">
        <v>19</v>
      </c>
      <c r="N293" s="278" t="s">
        <v>47</v>
      </c>
      <c r="O293" s="87"/>
      <c r="P293" s="216">
        <f>O293*H293</f>
        <v>0</v>
      </c>
      <c r="Q293" s="216">
        <v>0.0067999999999999996</v>
      </c>
      <c r="R293" s="216">
        <f>Q293*H293</f>
        <v>0.15639999999999998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190</v>
      </c>
      <c r="AT293" s="218" t="s">
        <v>279</v>
      </c>
      <c r="AU293" s="218" t="s">
        <v>87</v>
      </c>
      <c r="AY293" s="20" t="s">
        <v>125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84</v>
      </c>
      <c r="BK293" s="219">
        <f>ROUND(I293*H293,2)</f>
        <v>0</v>
      </c>
      <c r="BL293" s="20" t="s">
        <v>132</v>
      </c>
      <c r="BM293" s="218" t="s">
        <v>449</v>
      </c>
    </row>
    <row r="294" s="2" customFormat="1" ht="24.15" customHeight="1">
      <c r="A294" s="41"/>
      <c r="B294" s="42"/>
      <c r="C294" s="207" t="s">
        <v>450</v>
      </c>
      <c r="D294" s="207" t="s">
        <v>127</v>
      </c>
      <c r="E294" s="208" t="s">
        <v>451</v>
      </c>
      <c r="F294" s="209" t="s">
        <v>452</v>
      </c>
      <c r="G294" s="210" t="s">
        <v>442</v>
      </c>
      <c r="H294" s="211">
        <v>1</v>
      </c>
      <c r="I294" s="212"/>
      <c r="J294" s="213">
        <f>ROUND(I294*H294,2)</f>
        <v>0</v>
      </c>
      <c r="K294" s="209" t="s">
        <v>131</v>
      </c>
      <c r="L294" s="47"/>
      <c r="M294" s="214" t="s">
        <v>19</v>
      </c>
      <c r="N294" s="215" t="s">
        <v>47</v>
      </c>
      <c r="O294" s="87"/>
      <c r="P294" s="216">
        <f>O294*H294</f>
        <v>0</v>
      </c>
      <c r="Q294" s="216">
        <v>9.0000000000000006E-05</v>
      </c>
      <c r="R294" s="216">
        <f>Q294*H294</f>
        <v>9.0000000000000006E-05</v>
      </c>
      <c r="S294" s="216">
        <v>0</v>
      </c>
      <c r="T294" s="217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8" t="s">
        <v>132</v>
      </c>
      <c r="AT294" s="218" t="s">
        <v>127</v>
      </c>
      <c r="AU294" s="218" t="s">
        <v>87</v>
      </c>
      <c r="AY294" s="20" t="s">
        <v>125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20" t="s">
        <v>84</v>
      </c>
      <c r="BK294" s="219">
        <f>ROUND(I294*H294,2)</f>
        <v>0</v>
      </c>
      <c r="BL294" s="20" t="s">
        <v>132</v>
      </c>
      <c r="BM294" s="218" t="s">
        <v>453</v>
      </c>
    </row>
    <row r="295" s="2" customFormat="1">
      <c r="A295" s="41"/>
      <c r="B295" s="42"/>
      <c r="C295" s="43"/>
      <c r="D295" s="220" t="s">
        <v>134</v>
      </c>
      <c r="E295" s="43"/>
      <c r="F295" s="221" t="s">
        <v>454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134</v>
      </c>
      <c r="AU295" s="20" t="s">
        <v>87</v>
      </c>
    </row>
    <row r="296" s="13" customFormat="1">
      <c r="A296" s="13"/>
      <c r="B296" s="225"/>
      <c r="C296" s="226"/>
      <c r="D296" s="227" t="s">
        <v>146</v>
      </c>
      <c r="E296" s="228" t="s">
        <v>19</v>
      </c>
      <c r="F296" s="229" t="s">
        <v>455</v>
      </c>
      <c r="G296" s="226"/>
      <c r="H296" s="230">
        <v>1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146</v>
      </c>
      <c r="AU296" s="236" t="s">
        <v>87</v>
      </c>
      <c r="AV296" s="13" t="s">
        <v>87</v>
      </c>
      <c r="AW296" s="13" t="s">
        <v>37</v>
      </c>
      <c r="AX296" s="13" t="s">
        <v>84</v>
      </c>
      <c r="AY296" s="236" t="s">
        <v>125</v>
      </c>
    </row>
    <row r="297" s="2" customFormat="1" ht="16.5" customHeight="1">
      <c r="A297" s="41"/>
      <c r="B297" s="42"/>
      <c r="C297" s="269" t="s">
        <v>456</v>
      </c>
      <c r="D297" s="269" t="s">
        <v>279</v>
      </c>
      <c r="E297" s="270" t="s">
        <v>457</v>
      </c>
      <c r="F297" s="271" t="s">
        <v>458</v>
      </c>
      <c r="G297" s="272" t="s">
        <v>442</v>
      </c>
      <c r="H297" s="273">
        <v>1</v>
      </c>
      <c r="I297" s="274"/>
      <c r="J297" s="275">
        <f>ROUND(I297*H297,2)</f>
        <v>0</v>
      </c>
      <c r="K297" s="271" t="s">
        <v>19</v>
      </c>
      <c r="L297" s="276"/>
      <c r="M297" s="277" t="s">
        <v>19</v>
      </c>
      <c r="N297" s="278" t="s">
        <v>47</v>
      </c>
      <c r="O297" s="87"/>
      <c r="P297" s="216">
        <f>O297*H297</f>
        <v>0</v>
      </c>
      <c r="Q297" s="216">
        <v>0.0086</v>
      </c>
      <c r="R297" s="216">
        <f>Q297*H297</f>
        <v>0.0086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190</v>
      </c>
      <c r="AT297" s="218" t="s">
        <v>279</v>
      </c>
      <c r="AU297" s="218" t="s">
        <v>87</v>
      </c>
      <c r="AY297" s="20" t="s">
        <v>125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84</v>
      </c>
      <c r="BK297" s="219">
        <f>ROUND(I297*H297,2)</f>
        <v>0</v>
      </c>
      <c r="BL297" s="20" t="s">
        <v>132</v>
      </c>
      <c r="BM297" s="218" t="s">
        <v>459</v>
      </c>
    </row>
    <row r="298" s="2" customFormat="1" ht="24.15" customHeight="1">
      <c r="A298" s="41"/>
      <c r="B298" s="42"/>
      <c r="C298" s="207" t="s">
        <v>460</v>
      </c>
      <c r="D298" s="207" t="s">
        <v>127</v>
      </c>
      <c r="E298" s="208" t="s">
        <v>461</v>
      </c>
      <c r="F298" s="209" t="s">
        <v>462</v>
      </c>
      <c r="G298" s="210" t="s">
        <v>163</v>
      </c>
      <c r="H298" s="211">
        <v>0.59999999999999998</v>
      </c>
      <c r="I298" s="212"/>
      <c r="J298" s="213">
        <f>ROUND(I298*H298,2)</f>
        <v>0</v>
      </c>
      <c r="K298" s="209" t="s">
        <v>131</v>
      </c>
      <c r="L298" s="47"/>
      <c r="M298" s="214" t="s">
        <v>19</v>
      </c>
      <c r="N298" s="215" t="s">
        <v>47</v>
      </c>
      <c r="O298" s="87"/>
      <c r="P298" s="216">
        <f>O298*H298</f>
        <v>0</v>
      </c>
      <c r="Q298" s="216">
        <v>0</v>
      </c>
      <c r="R298" s="216">
        <f>Q298*H298</f>
        <v>0</v>
      </c>
      <c r="S298" s="216">
        <v>0</v>
      </c>
      <c r="T298" s="21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8" t="s">
        <v>132</v>
      </c>
      <c r="AT298" s="218" t="s">
        <v>127</v>
      </c>
      <c r="AU298" s="218" t="s">
        <v>87</v>
      </c>
      <c r="AY298" s="20" t="s">
        <v>125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20" t="s">
        <v>84</v>
      </c>
      <c r="BK298" s="219">
        <f>ROUND(I298*H298,2)</f>
        <v>0</v>
      </c>
      <c r="BL298" s="20" t="s">
        <v>132</v>
      </c>
      <c r="BM298" s="218" t="s">
        <v>463</v>
      </c>
    </row>
    <row r="299" s="2" customFormat="1">
      <c r="A299" s="41"/>
      <c r="B299" s="42"/>
      <c r="C299" s="43"/>
      <c r="D299" s="220" t="s">
        <v>134</v>
      </c>
      <c r="E299" s="43"/>
      <c r="F299" s="221" t="s">
        <v>464</v>
      </c>
      <c r="G299" s="43"/>
      <c r="H299" s="43"/>
      <c r="I299" s="222"/>
      <c r="J299" s="43"/>
      <c r="K299" s="43"/>
      <c r="L299" s="47"/>
      <c r="M299" s="223"/>
      <c r="N299" s="22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134</v>
      </c>
      <c r="AU299" s="20" t="s">
        <v>87</v>
      </c>
    </row>
    <row r="300" s="13" customFormat="1">
      <c r="A300" s="13"/>
      <c r="B300" s="225"/>
      <c r="C300" s="226"/>
      <c r="D300" s="227" t="s">
        <v>146</v>
      </c>
      <c r="E300" s="228" t="s">
        <v>19</v>
      </c>
      <c r="F300" s="229" t="s">
        <v>465</v>
      </c>
      <c r="G300" s="226"/>
      <c r="H300" s="230">
        <v>0.59999999999999998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146</v>
      </c>
      <c r="AU300" s="236" t="s">
        <v>87</v>
      </c>
      <c r="AV300" s="13" t="s">
        <v>87</v>
      </c>
      <c r="AW300" s="13" t="s">
        <v>37</v>
      </c>
      <c r="AX300" s="13" t="s">
        <v>84</v>
      </c>
      <c r="AY300" s="236" t="s">
        <v>125</v>
      </c>
    </row>
    <row r="301" s="2" customFormat="1" ht="16.5" customHeight="1">
      <c r="A301" s="41"/>
      <c r="B301" s="42"/>
      <c r="C301" s="207" t="s">
        <v>466</v>
      </c>
      <c r="D301" s="207" t="s">
        <v>127</v>
      </c>
      <c r="E301" s="208" t="s">
        <v>467</v>
      </c>
      <c r="F301" s="209" t="s">
        <v>468</v>
      </c>
      <c r="G301" s="210" t="s">
        <v>156</v>
      </c>
      <c r="H301" s="211">
        <v>1.8</v>
      </c>
      <c r="I301" s="212"/>
      <c r="J301" s="213">
        <f>ROUND(I301*H301,2)</f>
        <v>0</v>
      </c>
      <c r="K301" s="209" t="s">
        <v>131</v>
      </c>
      <c r="L301" s="47"/>
      <c r="M301" s="214" t="s">
        <v>19</v>
      </c>
      <c r="N301" s="215" t="s">
        <v>47</v>
      </c>
      <c r="O301" s="87"/>
      <c r="P301" s="216">
        <f>O301*H301</f>
        <v>0</v>
      </c>
      <c r="Q301" s="216">
        <v>0.01328</v>
      </c>
      <c r="R301" s="216">
        <f>Q301*H301</f>
        <v>0.023904000000000002</v>
      </c>
      <c r="S301" s="216">
        <v>0</v>
      </c>
      <c r="T301" s="21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8" t="s">
        <v>132</v>
      </c>
      <c r="AT301" s="218" t="s">
        <v>127</v>
      </c>
      <c r="AU301" s="218" t="s">
        <v>87</v>
      </c>
      <c r="AY301" s="20" t="s">
        <v>125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20" t="s">
        <v>84</v>
      </c>
      <c r="BK301" s="219">
        <f>ROUND(I301*H301,2)</f>
        <v>0</v>
      </c>
      <c r="BL301" s="20" t="s">
        <v>132</v>
      </c>
      <c r="BM301" s="218" t="s">
        <v>469</v>
      </c>
    </row>
    <row r="302" s="2" customFormat="1">
      <c r="A302" s="41"/>
      <c r="B302" s="42"/>
      <c r="C302" s="43"/>
      <c r="D302" s="220" t="s">
        <v>134</v>
      </c>
      <c r="E302" s="43"/>
      <c r="F302" s="221" t="s">
        <v>470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134</v>
      </c>
      <c r="AU302" s="20" t="s">
        <v>87</v>
      </c>
    </row>
    <row r="303" s="13" customFormat="1">
      <c r="A303" s="13"/>
      <c r="B303" s="225"/>
      <c r="C303" s="226"/>
      <c r="D303" s="227" t="s">
        <v>146</v>
      </c>
      <c r="E303" s="228" t="s">
        <v>19</v>
      </c>
      <c r="F303" s="229" t="s">
        <v>471</v>
      </c>
      <c r="G303" s="226"/>
      <c r="H303" s="230">
        <v>1.8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146</v>
      </c>
      <c r="AU303" s="236" t="s">
        <v>87</v>
      </c>
      <c r="AV303" s="13" t="s">
        <v>87</v>
      </c>
      <c r="AW303" s="13" t="s">
        <v>37</v>
      </c>
      <c r="AX303" s="13" t="s">
        <v>84</v>
      </c>
      <c r="AY303" s="236" t="s">
        <v>125</v>
      </c>
    </row>
    <row r="304" s="2" customFormat="1" ht="16.5" customHeight="1">
      <c r="A304" s="41"/>
      <c r="B304" s="42"/>
      <c r="C304" s="207" t="s">
        <v>472</v>
      </c>
      <c r="D304" s="207" t="s">
        <v>127</v>
      </c>
      <c r="E304" s="208" t="s">
        <v>473</v>
      </c>
      <c r="F304" s="209" t="s">
        <v>474</v>
      </c>
      <c r="G304" s="210" t="s">
        <v>156</v>
      </c>
      <c r="H304" s="211">
        <v>1.8</v>
      </c>
      <c r="I304" s="212"/>
      <c r="J304" s="213">
        <f>ROUND(I304*H304,2)</f>
        <v>0</v>
      </c>
      <c r="K304" s="209" t="s">
        <v>131</v>
      </c>
      <c r="L304" s="47"/>
      <c r="M304" s="214" t="s">
        <v>19</v>
      </c>
      <c r="N304" s="215" t="s">
        <v>47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132</v>
      </c>
      <c r="AT304" s="218" t="s">
        <v>127</v>
      </c>
      <c r="AU304" s="218" t="s">
        <v>87</v>
      </c>
      <c r="AY304" s="20" t="s">
        <v>125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84</v>
      </c>
      <c r="BK304" s="219">
        <f>ROUND(I304*H304,2)</f>
        <v>0</v>
      </c>
      <c r="BL304" s="20" t="s">
        <v>132</v>
      </c>
      <c r="BM304" s="218" t="s">
        <v>475</v>
      </c>
    </row>
    <row r="305" s="2" customFormat="1">
      <c r="A305" s="41"/>
      <c r="B305" s="42"/>
      <c r="C305" s="43"/>
      <c r="D305" s="220" t="s">
        <v>134</v>
      </c>
      <c r="E305" s="43"/>
      <c r="F305" s="221" t="s">
        <v>476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134</v>
      </c>
      <c r="AU305" s="20" t="s">
        <v>87</v>
      </c>
    </row>
    <row r="306" s="13" customFormat="1">
      <c r="A306" s="13"/>
      <c r="B306" s="225"/>
      <c r="C306" s="226"/>
      <c r="D306" s="227" t="s">
        <v>146</v>
      </c>
      <c r="E306" s="228" t="s">
        <v>19</v>
      </c>
      <c r="F306" s="229" t="s">
        <v>477</v>
      </c>
      <c r="G306" s="226"/>
      <c r="H306" s="230">
        <v>1.8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146</v>
      </c>
      <c r="AU306" s="236" t="s">
        <v>87</v>
      </c>
      <c r="AV306" s="13" t="s">
        <v>87</v>
      </c>
      <c r="AW306" s="13" t="s">
        <v>37</v>
      </c>
      <c r="AX306" s="13" t="s">
        <v>84</v>
      </c>
      <c r="AY306" s="236" t="s">
        <v>125</v>
      </c>
    </row>
    <row r="307" s="12" customFormat="1" ht="22.8" customHeight="1">
      <c r="A307" s="12"/>
      <c r="B307" s="191"/>
      <c r="C307" s="192"/>
      <c r="D307" s="193" t="s">
        <v>75</v>
      </c>
      <c r="E307" s="205" t="s">
        <v>153</v>
      </c>
      <c r="F307" s="205" t="s">
        <v>478</v>
      </c>
      <c r="G307" s="192"/>
      <c r="H307" s="192"/>
      <c r="I307" s="195"/>
      <c r="J307" s="206">
        <f>BK307</f>
        <v>0</v>
      </c>
      <c r="K307" s="192"/>
      <c r="L307" s="197"/>
      <c r="M307" s="198"/>
      <c r="N307" s="199"/>
      <c r="O307" s="199"/>
      <c r="P307" s="200">
        <f>SUM(P308:P363)</f>
        <v>0</v>
      </c>
      <c r="Q307" s="199"/>
      <c r="R307" s="200">
        <f>SUM(R308:R363)</f>
        <v>1.0897456000000001</v>
      </c>
      <c r="S307" s="199"/>
      <c r="T307" s="201">
        <f>SUM(T308:T363)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2" t="s">
        <v>84</v>
      </c>
      <c r="AT307" s="203" t="s">
        <v>75</v>
      </c>
      <c r="AU307" s="203" t="s">
        <v>84</v>
      </c>
      <c r="AY307" s="202" t="s">
        <v>125</v>
      </c>
      <c r="BK307" s="204">
        <f>SUM(BK308:BK363)</f>
        <v>0</v>
      </c>
    </row>
    <row r="308" s="2" customFormat="1" ht="21.75" customHeight="1">
      <c r="A308" s="41"/>
      <c r="B308" s="42"/>
      <c r="C308" s="207" t="s">
        <v>479</v>
      </c>
      <c r="D308" s="207" t="s">
        <v>127</v>
      </c>
      <c r="E308" s="208" t="s">
        <v>480</v>
      </c>
      <c r="F308" s="209" t="s">
        <v>481</v>
      </c>
      <c r="G308" s="210" t="s">
        <v>156</v>
      </c>
      <c r="H308" s="211">
        <v>8.1999999999999993</v>
      </c>
      <c r="I308" s="212"/>
      <c r="J308" s="213">
        <f>ROUND(I308*H308,2)</f>
        <v>0</v>
      </c>
      <c r="K308" s="209" t="s">
        <v>131</v>
      </c>
      <c r="L308" s="47"/>
      <c r="M308" s="214" t="s">
        <v>19</v>
      </c>
      <c r="N308" s="215" t="s">
        <v>47</v>
      </c>
      <c r="O308" s="87"/>
      <c r="P308" s="216">
        <f>O308*H308</f>
        <v>0</v>
      </c>
      <c r="Q308" s="216">
        <v>0</v>
      </c>
      <c r="R308" s="216">
        <f>Q308*H308</f>
        <v>0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132</v>
      </c>
      <c r="AT308" s="218" t="s">
        <v>127</v>
      </c>
      <c r="AU308" s="218" t="s">
        <v>87</v>
      </c>
      <c r="AY308" s="20" t="s">
        <v>125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84</v>
      </c>
      <c r="BK308" s="219">
        <f>ROUND(I308*H308,2)</f>
        <v>0</v>
      </c>
      <c r="BL308" s="20" t="s">
        <v>132</v>
      </c>
      <c r="BM308" s="218" t="s">
        <v>482</v>
      </c>
    </row>
    <row r="309" s="2" customFormat="1">
      <c r="A309" s="41"/>
      <c r="B309" s="42"/>
      <c r="C309" s="43"/>
      <c r="D309" s="220" t="s">
        <v>134</v>
      </c>
      <c r="E309" s="43"/>
      <c r="F309" s="221" t="s">
        <v>483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134</v>
      </c>
      <c r="AU309" s="20" t="s">
        <v>87</v>
      </c>
    </row>
    <row r="310" s="13" customFormat="1">
      <c r="A310" s="13"/>
      <c r="B310" s="225"/>
      <c r="C310" s="226"/>
      <c r="D310" s="227" t="s">
        <v>146</v>
      </c>
      <c r="E310" s="228" t="s">
        <v>19</v>
      </c>
      <c r="F310" s="229" t="s">
        <v>378</v>
      </c>
      <c r="G310" s="226"/>
      <c r="H310" s="230">
        <v>5.2000000000000002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146</v>
      </c>
      <c r="AU310" s="236" t="s">
        <v>87</v>
      </c>
      <c r="AV310" s="13" t="s">
        <v>87</v>
      </c>
      <c r="AW310" s="13" t="s">
        <v>37</v>
      </c>
      <c r="AX310" s="13" t="s">
        <v>76</v>
      </c>
      <c r="AY310" s="236" t="s">
        <v>125</v>
      </c>
    </row>
    <row r="311" s="13" customFormat="1">
      <c r="A311" s="13"/>
      <c r="B311" s="225"/>
      <c r="C311" s="226"/>
      <c r="D311" s="227" t="s">
        <v>146</v>
      </c>
      <c r="E311" s="228" t="s">
        <v>19</v>
      </c>
      <c r="F311" s="229" t="s">
        <v>379</v>
      </c>
      <c r="G311" s="226"/>
      <c r="H311" s="230">
        <v>3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146</v>
      </c>
      <c r="AU311" s="236" t="s">
        <v>87</v>
      </c>
      <c r="AV311" s="13" t="s">
        <v>87</v>
      </c>
      <c r="AW311" s="13" t="s">
        <v>37</v>
      </c>
      <c r="AX311" s="13" t="s">
        <v>76</v>
      </c>
      <c r="AY311" s="236" t="s">
        <v>125</v>
      </c>
    </row>
    <row r="312" s="16" customFormat="1">
      <c r="A312" s="16"/>
      <c r="B312" s="258"/>
      <c r="C312" s="259"/>
      <c r="D312" s="227" t="s">
        <v>146</v>
      </c>
      <c r="E312" s="260" t="s">
        <v>19</v>
      </c>
      <c r="F312" s="261" t="s">
        <v>199</v>
      </c>
      <c r="G312" s="259"/>
      <c r="H312" s="262">
        <v>8.1999999999999993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68" t="s">
        <v>146</v>
      </c>
      <c r="AU312" s="268" t="s">
        <v>87</v>
      </c>
      <c r="AV312" s="16" t="s">
        <v>132</v>
      </c>
      <c r="AW312" s="16" t="s">
        <v>37</v>
      </c>
      <c r="AX312" s="16" t="s">
        <v>84</v>
      </c>
      <c r="AY312" s="268" t="s">
        <v>125</v>
      </c>
    </row>
    <row r="313" s="2" customFormat="1" ht="21.75" customHeight="1">
      <c r="A313" s="41"/>
      <c r="B313" s="42"/>
      <c r="C313" s="207" t="s">
        <v>484</v>
      </c>
      <c r="D313" s="207" t="s">
        <v>127</v>
      </c>
      <c r="E313" s="208" t="s">
        <v>485</v>
      </c>
      <c r="F313" s="209" t="s">
        <v>486</v>
      </c>
      <c r="G313" s="210" t="s">
        <v>156</v>
      </c>
      <c r="H313" s="211">
        <v>2.1000000000000001</v>
      </c>
      <c r="I313" s="212"/>
      <c r="J313" s="213">
        <f>ROUND(I313*H313,2)</f>
        <v>0</v>
      </c>
      <c r="K313" s="209" t="s">
        <v>131</v>
      </c>
      <c r="L313" s="47"/>
      <c r="M313" s="214" t="s">
        <v>19</v>
      </c>
      <c r="N313" s="215" t="s">
        <v>47</v>
      </c>
      <c r="O313" s="87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132</v>
      </c>
      <c r="AT313" s="218" t="s">
        <v>127</v>
      </c>
      <c r="AU313" s="218" t="s">
        <v>87</v>
      </c>
      <c r="AY313" s="20" t="s">
        <v>125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84</v>
      </c>
      <c r="BK313" s="219">
        <f>ROUND(I313*H313,2)</f>
        <v>0</v>
      </c>
      <c r="BL313" s="20" t="s">
        <v>132</v>
      </c>
      <c r="BM313" s="218" t="s">
        <v>487</v>
      </c>
    </row>
    <row r="314" s="2" customFormat="1">
      <c r="A314" s="41"/>
      <c r="B314" s="42"/>
      <c r="C314" s="43"/>
      <c r="D314" s="220" t="s">
        <v>134</v>
      </c>
      <c r="E314" s="43"/>
      <c r="F314" s="221" t="s">
        <v>488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134</v>
      </c>
      <c r="AU314" s="20" t="s">
        <v>87</v>
      </c>
    </row>
    <row r="315" s="13" customFormat="1">
      <c r="A315" s="13"/>
      <c r="B315" s="225"/>
      <c r="C315" s="226"/>
      <c r="D315" s="227" t="s">
        <v>146</v>
      </c>
      <c r="E315" s="228" t="s">
        <v>19</v>
      </c>
      <c r="F315" s="229" t="s">
        <v>489</v>
      </c>
      <c r="G315" s="226"/>
      <c r="H315" s="230">
        <v>2.1000000000000001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146</v>
      </c>
      <c r="AU315" s="236" t="s">
        <v>87</v>
      </c>
      <c r="AV315" s="13" t="s">
        <v>87</v>
      </c>
      <c r="AW315" s="13" t="s">
        <v>37</v>
      </c>
      <c r="AX315" s="13" t="s">
        <v>84</v>
      </c>
      <c r="AY315" s="236" t="s">
        <v>125</v>
      </c>
    </row>
    <row r="316" s="2" customFormat="1" ht="21.75" customHeight="1">
      <c r="A316" s="41"/>
      <c r="B316" s="42"/>
      <c r="C316" s="207" t="s">
        <v>490</v>
      </c>
      <c r="D316" s="207" t="s">
        <v>127</v>
      </c>
      <c r="E316" s="208" t="s">
        <v>491</v>
      </c>
      <c r="F316" s="209" t="s">
        <v>492</v>
      </c>
      <c r="G316" s="210" t="s">
        <v>156</v>
      </c>
      <c r="H316" s="211">
        <v>10.300000000000001</v>
      </c>
      <c r="I316" s="212"/>
      <c r="J316" s="213">
        <f>ROUND(I316*H316,2)</f>
        <v>0</v>
      </c>
      <c r="K316" s="209" t="s">
        <v>131</v>
      </c>
      <c r="L316" s="47"/>
      <c r="M316" s="214" t="s">
        <v>19</v>
      </c>
      <c r="N316" s="215" t="s">
        <v>47</v>
      </c>
      <c r="O316" s="87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132</v>
      </c>
      <c r="AT316" s="218" t="s">
        <v>127</v>
      </c>
      <c r="AU316" s="218" t="s">
        <v>87</v>
      </c>
      <c r="AY316" s="20" t="s">
        <v>125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84</v>
      </c>
      <c r="BK316" s="219">
        <f>ROUND(I316*H316,2)</f>
        <v>0</v>
      </c>
      <c r="BL316" s="20" t="s">
        <v>132</v>
      </c>
      <c r="BM316" s="218" t="s">
        <v>493</v>
      </c>
    </row>
    <row r="317" s="2" customFormat="1">
      <c r="A317" s="41"/>
      <c r="B317" s="42"/>
      <c r="C317" s="43"/>
      <c r="D317" s="220" t="s">
        <v>134</v>
      </c>
      <c r="E317" s="43"/>
      <c r="F317" s="221" t="s">
        <v>494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134</v>
      </c>
      <c r="AU317" s="20" t="s">
        <v>87</v>
      </c>
    </row>
    <row r="318" s="13" customFormat="1">
      <c r="A318" s="13"/>
      <c r="B318" s="225"/>
      <c r="C318" s="226"/>
      <c r="D318" s="227" t="s">
        <v>146</v>
      </c>
      <c r="E318" s="228" t="s">
        <v>19</v>
      </c>
      <c r="F318" s="229" t="s">
        <v>495</v>
      </c>
      <c r="G318" s="226"/>
      <c r="H318" s="230">
        <v>10.300000000000001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146</v>
      </c>
      <c r="AU318" s="236" t="s">
        <v>87</v>
      </c>
      <c r="AV318" s="13" t="s">
        <v>87</v>
      </c>
      <c r="AW318" s="13" t="s">
        <v>37</v>
      </c>
      <c r="AX318" s="13" t="s">
        <v>84</v>
      </c>
      <c r="AY318" s="236" t="s">
        <v>125</v>
      </c>
    </row>
    <row r="319" s="2" customFormat="1" ht="24.15" customHeight="1">
      <c r="A319" s="41"/>
      <c r="B319" s="42"/>
      <c r="C319" s="207" t="s">
        <v>496</v>
      </c>
      <c r="D319" s="207" t="s">
        <v>127</v>
      </c>
      <c r="E319" s="208" t="s">
        <v>497</v>
      </c>
      <c r="F319" s="209" t="s">
        <v>498</v>
      </c>
      <c r="G319" s="210" t="s">
        <v>156</v>
      </c>
      <c r="H319" s="211">
        <v>716.79999999999995</v>
      </c>
      <c r="I319" s="212"/>
      <c r="J319" s="213">
        <f>ROUND(I319*H319,2)</f>
        <v>0</v>
      </c>
      <c r="K319" s="209" t="s">
        <v>131</v>
      </c>
      <c r="L319" s="47"/>
      <c r="M319" s="214" t="s">
        <v>19</v>
      </c>
      <c r="N319" s="215" t="s">
        <v>47</v>
      </c>
      <c r="O319" s="87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132</v>
      </c>
      <c r="AT319" s="218" t="s">
        <v>127</v>
      </c>
      <c r="AU319" s="218" t="s">
        <v>87</v>
      </c>
      <c r="AY319" s="20" t="s">
        <v>125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84</v>
      </c>
      <c r="BK319" s="219">
        <f>ROUND(I319*H319,2)</f>
        <v>0</v>
      </c>
      <c r="BL319" s="20" t="s">
        <v>132</v>
      </c>
      <c r="BM319" s="218" t="s">
        <v>499</v>
      </c>
    </row>
    <row r="320" s="2" customFormat="1">
      <c r="A320" s="41"/>
      <c r="B320" s="42"/>
      <c r="C320" s="43"/>
      <c r="D320" s="220" t="s">
        <v>134</v>
      </c>
      <c r="E320" s="43"/>
      <c r="F320" s="221" t="s">
        <v>500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134</v>
      </c>
      <c r="AU320" s="20" t="s">
        <v>87</v>
      </c>
    </row>
    <row r="321" s="13" customFormat="1">
      <c r="A321" s="13"/>
      <c r="B321" s="225"/>
      <c r="C321" s="226"/>
      <c r="D321" s="227" t="s">
        <v>146</v>
      </c>
      <c r="E321" s="228" t="s">
        <v>19</v>
      </c>
      <c r="F321" s="229" t="s">
        <v>501</v>
      </c>
      <c r="G321" s="226"/>
      <c r="H321" s="230">
        <v>716.79999999999995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146</v>
      </c>
      <c r="AU321" s="236" t="s">
        <v>87</v>
      </c>
      <c r="AV321" s="13" t="s">
        <v>87</v>
      </c>
      <c r="AW321" s="13" t="s">
        <v>37</v>
      </c>
      <c r="AX321" s="13" t="s">
        <v>84</v>
      </c>
      <c r="AY321" s="236" t="s">
        <v>125</v>
      </c>
    </row>
    <row r="322" s="2" customFormat="1" ht="24.15" customHeight="1">
      <c r="A322" s="41"/>
      <c r="B322" s="42"/>
      <c r="C322" s="207" t="s">
        <v>502</v>
      </c>
      <c r="D322" s="207" t="s">
        <v>127</v>
      </c>
      <c r="E322" s="208" t="s">
        <v>503</v>
      </c>
      <c r="F322" s="209" t="s">
        <v>504</v>
      </c>
      <c r="G322" s="210" t="s">
        <v>156</v>
      </c>
      <c r="H322" s="211">
        <v>358.39999999999998</v>
      </c>
      <c r="I322" s="212"/>
      <c r="J322" s="213">
        <f>ROUND(I322*H322,2)</f>
        <v>0</v>
      </c>
      <c r="K322" s="209" t="s">
        <v>131</v>
      </c>
      <c r="L322" s="47"/>
      <c r="M322" s="214" t="s">
        <v>19</v>
      </c>
      <c r="N322" s="215" t="s">
        <v>47</v>
      </c>
      <c r="O322" s="87"/>
      <c r="P322" s="216">
        <f>O322*H322</f>
        <v>0</v>
      </c>
      <c r="Q322" s="216">
        <v>0</v>
      </c>
      <c r="R322" s="216">
        <f>Q322*H322</f>
        <v>0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132</v>
      </c>
      <c r="AT322" s="218" t="s">
        <v>127</v>
      </c>
      <c r="AU322" s="218" t="s">
        <v>87</v>
      </c>
      <c r="AY322" s="20" t="s">
        <v>125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84</v>
      </c>
      <c r="BK322" s="219">
        <f>ROUND(I322*H322,2)</f>
        <v>0</v>
      </c>
      <c r="BL322" s="20" t="s">
        <v>132</v>
      </c>
      <c r="BM322" s="218" t="s">
        <v>505</v>
      </c>
    </row>
    <row r="323" s="2" customFormat="1">
      <c r="A323" s="41"/>
      <c r="B323" s="42"/>
      <c r="C323" s="43"/>
      <c r="D323" s="220" t="s">
        <v>134</v>
      </c>
      <c r="E323" s="43"/>
      <c r="F323" s="221" t="s">
        <v>506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134</v>
      </c>
      <c r="AU323" s="20" t="s">
        <v>87</v>
      </c>
    </row>
    <row r="324" s="13" customFormat="1">
      <c r="A324" s="13"/>
      <c r="B324" s="225"/>
      <c r="C324" s="226"/>
      <c r="D324" s="227" t="s">
        <v>146</v>
      </c>
      <c r="E324" s="228" t="s">
        <v>19</v>
      </c>
      <c r="F324" s="229" t="s">
        <v>507</v>
      </c>
      <c r="G324" s="226"/>
      <c r="H324" s="230">
        <v>358.39999999999998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146</v>
      </c>
      <c r="AU324" s="236" t="s">
        <v>87</v>
      </c>
      <c r="AV324" s="13" t="s">
        <v>87</v>
      </c>
      <c r="AW324" s="13" t="s">
        <v>37</v>
      </c>
      <c r="AX324" s="13" t="s">
        <v>84</v>
      </c>
      <c r="AY324" s="236" t="s">
        <v>125</v>
      </c>
    </row>
    <row r="325" s="2" customFormat="1" ht="24.15" customHeight="1">
      <c r="A325" s="41"/>
      <c r="B325" s="42"/>
      <c r="C325" s="207" t="s">
        <v>508</v>
      </c>
      <c r="D325" s="207" t="s">
        <v>127</v>
      </c>
      <c r="E325" s="208" t="s">
        <v>509</v>
      </c>
      <c r="F325" s="209" t="s">
        <v>510</v>
      </c>
      <c r="G325" s="210" t="s">
        <v>156</v>
      </c>
      <c r="H325" s="211">
        <v>10.300000000000001</v>
      </c>
      <c r="I325" s="212"/>
      <c r="J325" s="213">
        <f>ROUND(I325*H325,2)</f>
        <v>0</v>
      </c>
      <c r="K325" s="209" t="s">
        <v>131</v>
      </c>
      <c r="L325" s="47"/>
      <c r="M325" s="214" t="s">
        <v>19</v>
      </c>
      <c r="N325" s="215" t="s">
        <v>47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132</v>
      </c>
      <c r="AT325" s="218" t="s">
        <v>127</v>
      </c>
      <c r="AU325" s="218" t="s">
        <v>87</v>
      </c>
      <c r="AY325" s="20" t="s">
        <v>125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84</v>
      </c>
      <c r="BK325" s="219">
        <f>ROUND(I325*H325,2)</f>
        <v>0</v>
      </c>
      <c r="BL325" s="20" t="s">
        <v>132</v>
      </c>
      <c r="BM325" s="218" t="s">
        <v>511</v>
      </c>
    </row>
    <row r="326" s="2" customFormat="1">
      <c r="A326" s="41"/>
      <c r="B326" s="42"/>
      <c r="C326" s="43"/>
      <c r="D326" s="220" t="s">
        <v>134</v>
      </c>
      <c r="E326" s="43"/>
      <c r="F326" s="221" t="s">
        <v>512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134</v>
      </c>
      <c r="AU326" s="20" t="s">
        <v>87</v>
      </c>
    </row>
    <row r="327" s="13" customFormat="1">
      <c r="A327" s="13"/>
      <c r="B327" s="225"/>
      <c r="C327" s="226"/>
      <c r="D327" s="227" t="s">
        <v>146</v>
      </c>
      <c r="E327" s="228" t="s">
        <v>19</v>
      </c>
      <c r="F327" s="229" t="s">
        <v>513</v>
      </c>
      <c r="G327" s="226"/>
      <c r="H327" s="230">
        <v>10.300000000000001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146</v>
      </c>
      <c r="AU327" s="236" t="s">
        <v>87</v>
      </c>
      <c r="AV327" s="13" t="s">
        <v>87</v>
      </c>
      <c r="AW327" s="13" t="s">
        <v>37</v>
      </c>
      <c r="AX327" s="13" t="s">
        <v>84</v>
      </c>
      <c r="AY327" s="236" t="s">
        <v>125</v>
      </c>
    </row>
    <row r="328" s="2" customFormat="1" ht="16.5" customHeight="1">
      <c r="A328" s="41"/>
      <c r="B328" s="42"/>
      <c r="C328" s="207" t="s">
        <v>514</v>
      </c>
      <c r="D328" s="207" t="s">
        <v>127</v>
      </c>
      <c r="E328" s="208" t="s">
        <v>515</v>
      </c>
      <c r="F328" s="209" t="s">
        <v>516</v>
      </c>
      <c r="G328" s="210" t="s">
        <v>156</v>
      </c>
      <c r="H328" s="211">
        <v>10.300000000000001</v>
      </c>
      <c r="I328" s="212"/>
      <c r="J328" s="213">
        <f>ROUND(I328*H328,2)</f>
        <v>0</v>
      </c>
      <c r="K328" s="209" t="s">
        <v>131</v>
      </c>
      <c r="L328" s="47"/>
      <c r="M328" s="214" t="s">
        <v>19</v>
      </c>
      <c r="N328" s="215" t="s">
        <v>47</v>
      </c>
      <c r="O328" s="87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132</v>
      </c>
      <c r="AT328" s="218" t="s">
        <v>127</v>
      </c>
      <c r="AU328" s="218" t="s">
        <v>87</v>
      </c>
      <c r="AY328" s="20" t="s">
        <v>125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84</v>
      </c>
      <c r="BK328" s="219">
        <f>ROUND(I328*H328,2)</f>
        <v>0</v>
      </c>
      <c r="BL328" s="20" t="s">
        <v>132</v>
      </c>
      <c r="BM328" s="218" t="s">
        <v>517</v>
      </c>
    </row>
    <row r="329" s="2" customFormat="1">
      <c r="A329" s="41"/>
      <c r="B329" s="42"/>
      <c r="C329" s="43"/>
      <c r="D329" s="220" t="s">
        <v>134</v>
      </c>
      <c r="E329" s="43"/>
      <c r="F329" s="221" t="s">
        <v>518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134</v>
      </c>
      <c r="AU329" s="20" t="s">
        <v>87</v>
      </c>
    </row>
    <row r="330" s="13" customFormat="1">
      <c r="A330" s="13"/>
      <c r="B330" s="225"/>
      <c r="C330" s="226"/>
      <c r="D330" s="227" t="s">
        <v>146</v>
      </c>
      <c r="E330" s="228" t="s">
        <v>19</v>
      </c>
      <c r="F330" s="229" t="s">
        <v>495</v>
      </c>
      <c r="G330" s="226"/>
      <c r="H330" s="230">
        <v>10.300000000000001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146</v>
      </c>
      <c r="AU330" s="236" t="s">
        <v>87</v>
      </c>
      <c r="AV330" s="13" t="s">
        <v>87</v>
      </c>
      <c r="AW330" s="13" t="s">
        <v>37</v>
      </c>
      <c r="AX330" s="13" t="s">
        <v>84</v>
      </c>
      <c r="AY330" s="236" t="s">
        <v>125</v>
      </c>
    </row>
    <row r="331" s="2" customFormat="1" ht="16.5" customHeight="1">
      <c r="A331" s="41"/>
      <c r="B331" s="42"/>
      <c r="C331" s="207" t="s">
        <v>519</v>
      </c>
      <c r="D331" s="207" t="s">
        <v>127</v>
      </c>
      <c r="E331" s="208" t="s">
        <v>520</v>
      </c>
      <c r="F331" s="209" t="s">
        <v>521</v>
      </c>
      <c r="G331" s="210" t="s">
        <v>156</v>
      </c>
      <c r="H331" s="211">
        <v>381.80000000000001</v>
      </c>
      <c r="I331" s="212"/>
      <c r="J331" s="213">
        <f>ROUND(I331*H331,2)</f>
        <v>0</v>
      </c>
      <c r="K331" s="209" t="s">
        <v>131</v>
      </c>
      <c r="L331" s="47"/>
      <c r="M331" s="214" t="s">
        <v>19</v>
      </c>
      <c r="N331" s="215" t="s">
        <v>47</v>
      </c>
      <c r="O331" s="87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132</v>
      </c>
      <c r="AT331" s="218" t="s">
        <v>127</v>
      </c>
      <c r="AU331" s="218" t="s">
        <v>87</v>
      </c>
      <c r="AY331" s="20" t="s">
        <v>125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84</v>
      </c>
      <c r="BK331" s="219">
        <f>ROUND(I331*H331,2)</f>
        <v>0</v>
      </c>
      <c r="BL331" s="20" t="s">
        <v>132</v>
      </c>
      <c r="BM331" s="218" t="s">
        <v>522</v>
      </c>
    </row>
    <row r="332" s="2" customFormat="1">
      <c r="A332" s="41"/>
      <c r="B332" s="42"/>
      <c r="C332" s="43"/>
      <c r="D332" s="220" t="s">
        <v>134</v>
      </c>
      <c r="E332" s="43"/>
      <c r="F332" s="221" t="s">
        <v>523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134</v>
      </c>
      <c r="AU332" s="20" t="s">
        <v>87</v>
      </c>
    </row>
    <row r="333" s="13" customFormat="1">
      <c r="A333" s="13"/>
      <c r="B333" s="225"/>
      <c r="C333" s="226"/>
      <c r="D333" s="227" t="s">
        <v>146</v>
      </c>
      <c r="E333" s="228" t="s">
        <v>19</v>
      </c>
      <c r="F333" s="229" t="s">
        <v>524</v>
      </c>
      <c r="G333" s="226"/>
      <c r="H333" s="230">
        <v>13.25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146</v>
      </c>
      <c r="AU333" s="236" t="s">
        <v>87</v>
      </c>
      <c r="AV333" s="13" t="s">
        <v>87</v>
      </c>
      <c r="AW333" s="13" t="s">
        <v>37</v>
      </c>
      <c r="AX333" s="13" t="s">
        <v>76</v>
      </c>
      <c r="AY333" s="236" t="s">
        <v>125</v>
      </c>
    </row>
    <row r="334" s="13" customFormat="1">
      <c r="A334" s="13"/>
      <c r="B334" s="225"/>
      <c r="C334" s="226"/>
      <c r="D334" s="227" t="s">
        <v>146</v>
      </c>
      <c r="E334" s="228" t="s">
        <v>19</v>
      </c>
      <c r="F334" s="229" t="s">
        <v>371</v>
      </c>
      <c r="G334" s="226"/>
      <c r="H334" s="230">
        <v>301.39999999999998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146</v>
      </c>
      <c r="AU334" s="236" t="s">
        <v>87</v>
      </c>
      <c r="AV334" s="13" t="s">
        <v>87</v>
      </c>
      <c r="AW334" s="13" t="s">
        <v>37</v>
      </c>
      <c r="AX334" s="13" t="s">
        <v>76</v>
      </c>
      <c r="AY334" s="236" t="s">
        <v>125</v>
      </c>
    </row>
    <row r="335" s="14" customFormat="1">
      <c r="A335" s="14"/>
      <c r="B335" s="237"/>
      <c r="C335" s="238"/>
      <c r="D335" s="227" t="s">
        <v>146</v>
      </c>
      <c r="E335" s="239" t="s">
        <v>19</v>
      </c>
      <c r="F335" s="240" t="s">
        <v>179</v>
      </c>
      <c r="G335" s="238"/>
      <c r="H335" s="239" t="s">
        <v>19</v>
      </c>
      <c r="I335" s="241"/>
      <c r="J335" s="238"/>
      <c r="K335" s="238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146</v>
      </c>
      <c r="AU335" s="246" t="s">
        <v>87</v>
      </c>
      <c r="AV335" s="14" t="s">
        <v>84</v>
      </c>
      <c r="AW335" s="14" t="s">
        <v>37</v>
      </c>
      <c r="AX335" s="14" t="s">
        <v>76</v>
      </c>
      <c r="AY335" s="246" t="s">
        <v>125</v>
      </c>
    </row>
    <row r="336" s="13" customFormat="1">
      <c r="A336" s="13"/>
      <c r="B336" s="225"/>
      <c r="C336" s="226"/>
      <c r="D336" s="227" t="s">
        <v>146</v>
      </c>
      <c r="E336" s="228" t="s">
        <v>19</v>
      </c>
      <c r="F336" s="229" t="s">
        <v>416</v>
      </c>
      <c r="G336" s="226"/>
      <c r="H336" s="230">
        <v>57</v>
      </c>
      <c r="I336" s="231"/>
      <c r="J336" s="226"/>
      <c r="K336" s="226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146</v>
      </c>
      <c r="AU336" s="236" t="s">
        <v>87</v>
      </c>
      <c r="AV336" s="13" t="s">
        <v>87</v>
      </c>
      <c r="AW336" s="13" t="s">
        <v>37</v>
      </c>
      <c r="AX336" s="13" t="s">
        <v>76</v>
      </c>
      <c r="AY336" s="236" t="s">
        <v>125</v>
      </c>
    </row>
    <row r="337" s="13" customFormat="1">
      <c r="A337" s="13"/>
      <c r="B337" s="225"/>
      <c r="C337" s="226"/>
      <c r="D337" s="227" t="s">
        <v>146</v>
      </c>
      <c r="E337" s="228" t="s">
        <v>19</v>
      </c>
      <c r="F337" s="229" t="s">
        <v>525</v>
      </c>
      <c r="G337" s="226"/>
      <c r="H337" s="230">
        <v>10.15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146</v>
      </c>
      <c r="AU337" s="236" t="s">
        <v>87</v>
      </c>
      <c r="AV337" s="13" t="s">
        <v>87</v>
      </c>
      <c r="AW337" s="13" t="s">
        <v>37</v>
      </c>
      <c r="AX337" s="13" t="s">
        <v>76</v>
      </c>
      <c r="AY337" s="236" t="s">
        <v>125</v>
      </c>
    </row>
    <row r="338" s="16" customFormat="1">
      <c r="A338" s="16"/>
      <c r="B338" s="258"/>
      <c r="C338" s="259"/>
      <c r="D338" s="227" t="s">
        <v>146</v>
      </c>
      <c r="E338" s="260" t="s">
        <v>19</v>
      </c>
      <c r="F338" s="261" t="s">
        <v>199</v>
      </c>
      <c r="G338" s="259"/>
      <c r="H338" s="262">
        <v>381.80000000000001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68" t="s">
        <v>146</v>
      </c>
      <c r="AU338" s="268" t="s">
        <v>87</v>
      </c>
      <c r="AV338" s="16" t="s">
        <v>132</v>
      </c>
      <c r="AW338" s="16" t="s">
        <v>37</v>
      </c>
      <c r="AX338" s="16" t="s">
        <v>84</v>
      </c>
      <c r="AY338" s="268" t="s">
        <v>125</v>
      </c>
    </row>
    <row r="339" s="2" customFormat="1" ht="16.5" customHeight="1">
      <c r="A339" s="41"/>
      <c r="B339" s="42"/>
      <c r="C339" s="207" t="s">
        <v>526</v>
      </c>
      <c r="D339" s="207" t="s">
        <v>127</v>
      </c>
      <c r="E339" s="208" t="s">
        <v>527</v>
      </c>
      <c r="F339" s="209" t="s">
        <v>528</v>
      </c>
      <c r="G339" s="210" t="s">
        <v>156</v>
      </c>
      <c r="H339" s="211">
        <v>358.39999999999998</v>
      </c>
      <c r="I339" s="212"/>
      <c r="J339" s="213">
        <f>ROUND(I339*H339,2)</f>
        <v>0</v>
      </c>
      <c r="K339" s="209" t="s">
        <v>131</v>
      </c>
      <c r="L339" s="47"/>
      <c r="M339" s="214" t="s">
        <v>19</v>
      </c>
      <c r="N339" s="215" t="s">
        <v>47</v>
      </c>
      <c r="O339" s="87"/>
      <c r="P339" s="216">
        <f>O339*H339</f>
        <v>0</v>
      </c>
      <c r="Q339" s="216">
        <v>0</v>
      </c>
      <c r="R339" s="216">
        <f>Q339*H339</f>
        <v>0</v>
      </c>
      <c r="S339" s="216">
        <v>0</v>
      </c>
      <c r="T339" s="21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132</v>
      </c>
      <c r="AT339" s="218" t="s">
        <v>127</v>
      </c>
      <c r="AU339" s="218" t="s">
        <v>87</v>
      </c>
      <c r="AY339" s="20" t="s">
        <v>125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84</v>
      </c>
      <c r="BK339" s="219">
        <f>ROUND(I339*H339,2)</f>
        <v>0</v>
      </c>
      <c r="BL339" s="20" t="s">
        <v>132</v>
      </c>
      <c r="BM339" s="218" t="s">
        <v>529</v>
      </c>
    </row>
    <row r="340" s="2" customFormat="1">
      <c r="A340" s="41"/>
      <c r="B340" s="42"/>
      <c r="C340" s="43"/>
      <c r="D340" s="220" t="s">
        <v>134</v>
      </c>
      <c r="E340" s="43"/>
      <c r="F340" s="221" t="s">
        <v>530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134</v>
      </c>
      <c r="AU340" s="20" t="s">
        <v>87</v>
      </c>
    </row>
    <row r="341" s="13" customFormat="1">
      <c r="A341" s="13"/>
      <c r="B341" s="225"/>
      <c r="C341" s="226"/>
      <c r="D341" s="227" t="s">
        <v>146</v>
      </c>
      <c r="E341" s="228" t="s">
        <v>19</v>
      </c>
      <c r="F341" s="229" t="s">
        <v>371</v>
      </c>
      <c r="G341" s="226"/>
      <c r="H341" s="230">
        <v>301.39999999999998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146</v>
      </c>
      <c r="AU341" s="236" t="s">
        <v>87</v>
      </c>
      <c r="AV341" s="13" t="s">
        <v>87</v>
      </c>
      <c r="AW341" s="13" t="s">
        <v>37</v>
      </c>
      <c r="AX341" s="13" t="s">
        <v>76</v>
      </c>
      <c r="AY341" s="236" t="s">
        <v>125</v>
      </c>
    </row>
    <row r="342" s="14" customFormat="1">
      <c r="A342" s="14"/>
      <c r="B342" s="237"/>
      <c r="C342" s="238"/>
      <c r="D342" s="227" t="s">
        <v>146</v>
      </c>
      <c r="E342" s="239" t="s">
        <v>19</v>
      </c>
      <c r="F342" s="240" t="s">
        <v>179</v>
      </c>
      <c r="G342" s="238"/>
      <c r="H342" s="239" t="s">
        <v>19</v>
      </c>
      <c r="I342" s="241"/>
      <c r="J342" s="238"/>
      <c r="K342" s="238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146</v>
      </c>
      <c r="AU342" s="246" t="s">
        <v>87</v>
      </c>
      <c r="AV342" s="14" t="s">
        <v>84</v>
      </c>
      <c r="AW342" s="14" t="s">
        <v>37</v>
      </c>
      <c r="AX342" s="14" t="s">
        <v>76</v>
      </c>
      <c r="AY342" s="246" t="s">
        <v>125</v>
      </c>
    </row>
    <row r="343" s="13" customFormat="1">
      <c r="A343" s="13"/>
      <c r="B343" s="225"/>
      <c r="C343" s="226"/>
      <c r="D343" s="227" t="s">
        <v>146</v>
      </c>
      <c r="E343" s="228" t="s">
        <v>19</v>
      </c>
      <c r="F343" s="229" t="s">
        <v>416</v>
      </c>
      <c r="G343" s="226"/>
      <c r="H343" s="230">
        <v>57</v>
      </c>
      <c r="I343" s="231"/>
      <c r="J343" s="226"/>
      <c r="K343" s="226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146</v>
      </c>
      <c r="AU343" s="236" t="s">
        <v>87</v>
      </c>
      <c r="AV343" s="13" t="s">
        <v>87</v>
      </c>
      <c r="AW343" s="13" t="s">
        <v>37</v>
      </c>
      <c r="AX343" s="13" t="s">
        <v>76</v>
      </c>
      <c r="AY343" s="236" t="s">
        <v>125</v>
      </c>
    </row>
    <row r="344" s="16" customFormat="1">
      <c r="A344" s="16"/>
      <c r="B344" s="258"/>
      <c r="C344" s="259"/>
      <c r="D344" s="227" t="s">
        <v>146</v>
      </c>
      <c r="E344" s="260" t="s">
        <v>19</v>
      </c>
      <c r="F344" s="261" t="s">
        <v>199</v>
      </c>
      <c r="G344" s="259"/>
      <c r="H344" s="262">
        <v>358.39999999999998</v>
      </c>
      <c r="I344" s="263"/>
      <c r="J344" s="259"/>
      <c r="K344" s="259"/>
      <c r="L344" s="264"/>
      <c r="M344" s="265"/>
      <c r="N344" s="266"/>
      <c r="O344" s="266"/>
      <c r="P344" s="266"/>
      <c r="Q344" s="266"/>
      <c r="R344" s="266"/>
      <c r="S344" s="266"/>
      <c r="T344" s="267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68" t="s">
        <v>146</v>
      </c>
      <c r="AU344" s="268" t="s">
        <v>87</v>
      </c>
      <c r="AV344" s="16" t="s">
        <v>132</v>
      </c>
      <c r="AW344" s="16" t="s">
        <v>37</v>
      </c>
      <c r="AX344" s="16" t="s">
        <v>84</v>
      </c>
      <c r="AY344" s="268" t="s">
        <v>125</v>
      </c>
    </row>
    <row r="345" s="2" customFormat="1" ht="24.15" customHeight="1">
      <c r="A345" s="41"/>
      <c r="B345" s="42"/>
      <c r="C345" s="207" t="s">
        <v>531</v>
      </c>
      <c r="D345" s="207" t="s">
        <v>127</v>
      </c>
      <c r="E345" s="208" t="s">
        <v>532</v>
      </c>
      <c r="F345" s="209" t="s">
        <v>533</v>
      </c>
      <c r="G345" s="210" t="s">
        <v>156</v>
      </c>
      <c r="H345" s="211">
        <v>371.64999999999998</v>
      </c>
      <c r="I345" s="212"/>
      <c r="J345" s="213">
        <f>ROUND(I345*H345,2)</f>
        <v>0</v>
      </c>
      <c r="K345" s="209" t="s">
        <v>131</v>
      </c>
      <c r="L345" s="47"/>
      <c r="M345" s="214" t="s">
        <v>19</v>
      </c>
      <c r="N345" s="215" t="s">
        <v>47</v>
      </c>
      <c r="O345" s="87"/>
      <c r="P345" s="216">
        <f>O345*H345</f>
        <v>0</v>
      </c>
      <c r="Q345" s="216">
        <v>0</v>
      </c>
      <c r="R345" s="216">
        <f>Q345*H345</f>
        <v>0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132</v>
      </c>
      <c r="AT345" s="218" t="s">
        <v>127</v>
      </c>
      <c r="AU345" s="218" t="s">
        <v>87</v>
      </c>
      <c r="AY345" s="20" t="s">
        <v>125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20" t="s">
        <v>84</v>
      </c>
      <c r="BK345" s="219">
        <f>ROUND(I345*H345,2)</f>
        <v>0</v>
      </c>
      <c r="BL345" s="20" t="s">
        <v>132</v>
      </c>
      <c r="BM345" s="218" t="s">
        <v>534</v>
      </c>
    </row>
    <row r="346" s="2" customFormat="1">
      <c r="A346" s="41"/>
      <c r="B346" s="42"/>
      <c r="C346" s="43"/>
      <c r="D346" s="220" t="s">
        <v>134</v>
      </c>
      <c r="E346" s="43"/>
      <c r="F346" s="221" t="s">
        <v>535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134</v>
      </c>
      <c r="AU346" s="20" t="s">
        <v>87</v>
      </c>
    </row>
    <row r="347" s="13" customFormat="1">
      <c r="A347" s="13"/>
      <c r="B347" s="225"/>
      <c r="C347" s="226"/>
      <c r="D347" s="227" t="s">
        <v>146</v>
      </c>
      <c r="E347" s="228" t="s">
        <v>19</v>
      </c>
      <c r="F347" s="229" t="s">
        <v>524</v>
      </c>
      <c r="G347" s="226"/>
      <c r="H347" s="230">
        <v>13.25</v>
      </c>
      <c r="I347" s="231"/>
      <c r="J347" s="226"/>
      <c r="K347" s="226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146</v>
      </c>
      <c r="AU347" s="236" t="s">
        <v>87</v>
      </c>
      <c r="AV347" s="13" t="s">
        <v>87</v>
      </c>
      <c r="AW347" s="13" t="s">
        <v>37</v>
      </c>
      <c r="AX347" s="13" t="s">
        <v>76</v>
      </c>
      <c r="AY347" s="236" t="s">
        <v>125</v>
      </c>
    </row>
    <row r="348" s="13" customFormat="1">
      <c r="A348" s="13"/>
      <c r="B348" s="225"/>
      <c r="C348" s="226"/>
      <c r="D348" s="227" t="s">
        <v>146</v>
      </c>
      <c r="E348" s="228" t="s">
        <v>19</v>
      </c>
      <c r="F348" s="229" t="s">
        <v>371</v>
      </c>
      <c r="G348" s="226"/>
      <c r="H348" s="230">
        <v>301.39999999999998</v>
      </c>
      <c r="I348" s="231"/>
      <c r="J348" s="226"/>
      <c r="K348" s="226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146</v>
      </c>
      <c r="AU348" s="236" t="s">
        <v>87</v>
      </c>
      <c r="AV348" s="13" t="s">
        <v>87</v>
      </c>
      <c r="AW348" s="13" t="s">
        <v>37</v>
      </c>
      <c r="AX348" s="13" t="s">
        <v>76</v>
      </c>
      <c r="AY348" s="236" t="s">
        <v>125</v>
      </c>
    </row>
    <row r="349" s="14" customFormat="1">
      <c r="A349" s="14"/>
      <c r="B349" s="237"/>
      <c r="C349" s="238"/>
      <c r="D349" s="227" t="s">
        <v>146</v>
      </c>
      <c r="E349" s="239" t="s">
        <v>19</v>
      </c>
      <c r="F349" s="240" t="s">
        <v>179</v>
      </c>
      <c r="G349" s="238"/>
      <c r="H349" s="239" t="s">
        <v>19</v>
      </c>
      <c r="I349" s="241"/>
      <c r="J349" s="238"/>
      <c r="K349" s="238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146</v>
      </c>
      <c r="AU349" s="246" t="s">
        <v>87</v>
      </c>
      <c r="AV349" s="14" t="s">
        <v>84</v>
      </c>
      <c r="AW349" s="14" t="s">
        <v>37</v>
      </c>
      <c r="AX349" s="14" t="s">
        <v>76</v>
      </c>
      <c r="AY349" s="246" t="s">
        <v>125</v>
      </c>
    </row>
    <row r="350" s="13" customFormat="1">
      <c r="A350" s="13"/>
      <c r="B350" s="225"/>
      <c r="C350" s="226"/>
      <c r="D350" s="227" t="s">
        <v>146</v>
      </c>
      <c r="E350" s="228" t="s">
        <v>19</v>
      </c>
      <c r="F350" s="229" t="s">
        <v>416</v>
      </c>
      <c r="G350" s="226"/>
      <c r="H350" s="230">
        <v>57</v>
      </c>
      <c r="I350" s="231"/>
      <c r="J350" s="226"/>
      <c r="K350" s="226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146</v>
      </c>
      <c r="AU350" s="236" t="s">
        <v>87</v>
      </c>
      <c r="AV350" s="13" t="s">
        <v>87</v>
      </c>
      <c r="AW350" s="13" t="s">
        <v>37</v>
      </c>
      <c r="AX350" s="13" t="s">
        <v>76</v>
      </c>
      <c r="AY350" s="236" t="s">
        <v>125</v>
      </c>
    </row>
    <row r="351" s="16" customFormat="1">
      <c r="A351" s="16"/>
      <c r="B351" s="258"/>
      <c r="C351" s="259"/>
      <c r="D351" s="227" t="s">
        <v>146</v>
      </c>
      <c r="E351" s="260" t="s">
        <v>19</v>
      </c>
      <c r="F351" s="261" t="s">
        <v>199</v>
      </c>
      <c r="G351" s="259"/>
      <c r="H351" s="262">
        <v>371.64999999999998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68" t="s">
        <v>146</v>
      </c>
      <c r="AU351" s="268" t="s">
        <v>87</v>
      </c>
      <c r="AV351" s="16" t="s">
        <v>132</v>
      </c>
      <c r="AW351" s="16" t="s">
        <v>37</v>
      </c>
      <c r="AX351" s="16" t="s">
        <v>84</v>
      </c>
      <c r="AY351" s="268" t="s">
        <v>125</v>
      </c>
    </row>
    <row r="352" s="2" customFormat="1" ht="24.15" customHeight="1">
      <c r="A352" s="41"/>
      <c r="B352" s="42"/>
      <c r="C352" s="207" t="s">
        <v>536</v>
      </c>
      <c r="D352" s="207" t="s">
        <v>127</v>
      </c>
      <c r="E352" s="208" t="s">
        <v>537</v>
      </c>
      <c r="F352" s="209" t="s">
        <v>538</v>
      </c>
      <c r="G352" s="210" t="s">
        <v>156</v>
      </c>
      <c r="H352" s="211">
        <v>10.15</v>
      </c>
      <c r="I352" s="212"/>
      <c r="J352" s="213">
        <f>ROUND(I352*H352,2)</f>
        <v>0</v>
      </c>
      <c r="K352" s="209" t="s">
        <v>131</v>
      </c>
      <c r="L352" s="47"/>
      <c r="M352" s="214" t="s">
        <v>19</v>
      </c>
      <c r="N352" s="215" t="s">
        <v>47</v>
      </c>
      <c r="O352" s="87"/>
      <c r="P352" s="216">
        <f>O352*H352</f>
        <v>0</v>
      </c>
      <c r="Q352" s="216">
        <v>0</v>
      </c>
      <c r="R352" s="216">
        <f>Q352*H352</f>
        <v>0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132</v>
      </c>
      <c r="AT352" s="218" t="s">
        <v>127</v>
      </c>
      <c r="AU352" s="218" t="s">
        <v>87</v>
      </c>
      <c r="AY352" s="20" t="s">
        <v>125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84</v>
      </c>
      <c r="BK352" s="219">
        <f>ROUND(I352*H352,2)</f>
        <v>0</v>
      </c>
      <c r="BL352" s="20" t="s">
        <v>132</v>
      </c>
      <c r="BM352" s="218" t="s">
        <v>539</v>
      </c>
    </row>
    <row r="353" s="2" customFormat="1">
      <c r="A353" s="41"/>
      <c r="B353" s="42"/>
      <c r="C353" s="43"/>
      <c r="D353" s="220" t="s">
        <v>134</v>
      </c>
      <c r="E353" s="43"/>
      <c r="F353" s="221" t="s">
        <v>540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134</v>
      </c>
      <c r="AU353" s="20" t="s">
        <v>87</v>
      </c>
    </row>
    <row r="354" s="13" customFormat="1">
      <c r="A354" s="13"/>
      <c r="B354" s="225"/>
      <c r="C354" s="226"/>
      <c r="D354" s="227" t="s">
        <v>146</v>
      </c>
      <c r="E354" s="228" t="s">
        <v>19</v>
      </c>
      <c r="F354" s="229" t="s">
        <v>525</v>
      </c>
      <c r="G354" s="226"/>
      <c r="H354" s="230">
        <v>10.15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146</v>
      </c>
      <c r="AU354" s="236" t="s">
        <v>87</v>
      </c>
      <c r="AV354" s="13" t="s">
        <v>87</v>
      </c>
      <c r="AW354" s="13" t="s">
        <v>37</v>
      </c>
      <c r="AX354" s="13" t="s">
        <v>84</v>
      </c>
      <c r="AY354" s="236" t="s">
        <v>125</v>
      </c>
    </row>
    <row r="355" s="2" customFormat="1" ht="16.5" customHeight="1">
      <c r="A355" s="41"/>
      <c r="B355" s="42"/>
      <c r="C355" s="207" t="s">
        <v>541</v>
      </c>
      <c r="D355" s="207" t="s">
        <v>127</v>
      </c>
      <c r="E355" s="208" t="s">
        <v>542</v>
      </c>
      <c r="F355" s="209" t="s">
        <v>543</v>
      </c>
      <c r="G355" s="210" t="s">
        <v>156</v>
      </c>
      <c r="H355" s="211">
        <v>2.1000000000000001</v>
      </c>
      <c r="I355" s="212"/>
      <c r="J355" s="213">
        <f>ROUND(I355*H355,2)</f>
        <v>0</v>
      </c>
      <c r="K355" s="209" t="s">
        <v>131</v>
      </c>
      <c r="L355" s="47"/>
      <c r="M355" s="214" t="s">
        <v>19</v>
      </c>
      <c r="N355" s="215" t="s">
        <v>47</v>
      </c>
      <c r="O355" s="87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132</v>
      </c>
      <c r="AT355" s="218" t="s">
        <v>127</v>
      </c>
      <c r="AU355" s="218" t="s">
        <v>87</v>
      </c>
      <c r="AY355" s="20" t="s">
        <v>125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84</v>
      </c>
      <c r="BK355" s="219">
        <f>ROUND(I355*H355,2)</f>
        <v>0</v>
      </c>
      <c r="BL355" s="20" t="s">
        <v>132</v>
      </c>
      <c r="BM355" s="218" t="s">
        <v>544</v>
      </c>
    </row>
    <row r="356" s="2" customFormat="1">
      <c r="A356" s="41"/>
      <c r="B356" s="42"/>
      <c r="C356" s="43"/>
      <c r="D356" s="220" t="s">
        <v>134</v>
      </c>
      <c r="E356" s="43"/>
      <c r="F356" s="221" t="s">
        <v>545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134</v>
      </c>
      <c r="AU356" s="20" t="s">
        <v>87</v>
      </c>
    </row>
    <row r="357" s="13" customFormat="1">
      <c r="A357" s="13"/>
      <c r="B357" s="225"/>
      <c r="C357" s="226"/>
      <c r="D357" s="227" t="s">
        <v>146</v>
      </c>
      <c r="E357" s="228" t="s">
        <v>19</v>
      </c>
      <c r="F357" s="229" t="s">
        <v>391</v>
      </c>
      <c r="G357" s="226"/>
      <c r="H357" s="230">
        <v>2.1000000000000001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146</v>
      </c>
      <c r="AU357" s="236" t="s">
        <v>87</v>
      </c>
      <c r="AV357" s="13" t="s">
        <v>87</v>
      </c>
      <c r="AW357" s="13" t="s">
        <v>37</v>
      </c>
      <c r="AX357" s="13" t="s">
        <v>84</v>
      </c>
      <c r="AY357" s="236" t="s">
        <v>125</v>
      </c>
    </row>
    <row r="358" s="2" customFormat="1" ht="37.8" customHeight="1">
      <c r="A358" s="41"/>
      <c r="B358" s="42"/>
      <c r="C358" s="207" t="s">
        <v>546</v>
      </c>
      <c r="D358" s="207" t="s">
        <v>127</v>
      </c>
      <c r="E358" s="208" t="s">
        <v>547</v>
      </c>
      <c r="F358" s="209" t="s">
        <v>548</v>
      </c>
      <c r="G358" s="210" t="s">
        <v>156</v>
      </c>
      <c r="H358" s="211">
        <v>11.48</v>
      </c>
      <c r="I358" s="212"/>
      <c r="J358" s="213">
        <f>ROUND(I358*H358,2)</f>
        <v>0</v>
      </c>
      <c r="K358" s="209" t="s">
        <v>131</v>
      </c>
      <c r="L358" s="47"/>
      <c r="M358" s="214" t="s">
        <v>19</v>
      </c>
      <c r="N358" s="215" t="s">
        <v>47</v>
      </c>
      <c r="O358" s="87"/>
      <c r="P358" s="216">
        <f>O358*H358</f>
        <v>0</v>
      </c>
      <c r="Q358" s="216">
        <v>0.089219999999999994</v>
      </c>
      <c r="R358" s="216">
        <f>Q358*H358</f>
        <v>1.0242456</v>
      </c>
      <c r="S358" s="216">
        <v>0</v>
      </c>
      <c r="T358" s="21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8" t="s">
        <v>132</v>
      </c>
      <c r="AT358" s="218" t="s">
        <v>127</v>
      </c>
      <c r="AU358" s="218" t="s">
        <v>87</v>
      </c>
      <c r="AY358" s="20" t="s">
        <v>125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20" t="s">
        <v>84</v>
      </c>
      <c r="BK358" s="219">
        <f>ROUND(I358*H358,2)</f>
        <v>0</v>
      </c>
      <c r="BL358" s="20" t="s">
        <v>132</v>
      </c>
      <c r="BM358" s="218" t="s">
        <v>549</v>
      </c>
    </row>
    <row r="359" s="2" customFormat="1">
      <c r="A359" s="41"/>
      <c r="B359" s="42"/>
      <c r="C359" s="43"/>
      <c r="D359" s="220" t="s">
        <v>134</v>
      </c>
      <c r="E359" s="43"/>
      <c r="F359" s="221" t="s">
        <v>550</v>
      </c>
      <c r="G359" s="43"/>
      <c r="H359" s="43"/>
      <c r="I359" s="222"/>
      <c r="J359" s="43"/>
      <c r="K359" s="43"/>
      <c r="L359" s="47"/>
      <c r="M359" s="223"/>
      <c r="N359" s="22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134</v>
      </c>
      <c r="AU359" s="20" t="s">
        <v>87</v>
      </c>
    </row>
    <row r="360" s="13" customFormat="1">
      <c r="A360" s="13"/>
      <c r="B360" s="225"/>
      <c r="C360" s="226"/>
      <c r="D360" s="227" t="s">
        <v>146</v>
      </c>
      <c r="E360" s="228" t="s">
        <v>19</v>
      </c>
      <c r="F360" s="229" t="s">
        <v>364</v>
      </c>
      <c r="G360" s="226"/>
      <c r="H360" s="230">
        <v>7.2800000000000002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146</v>
      </c>
      <c r="AU360" s="236" t="s">
        <v>87</v>
      </c>
      <c r="AV360" s="13" t="s">
        <v>87</v>
      </c>
      <c r="AW360" s="13" t="s">
        <v>37</v>
      </c>
      <c r="AX360" s="13" t="s">
        <v>76</v>
      </c>
      <c r="AY360" s="236" t="s">
        <v>125</v>
      </c>
    </row>
    <row r="361" s="13" customFormat="1">
      <c r="A361" s="13"/>
      <c r="B361" s="225"/>
      <c r="C361" s="226"/>
      <c r="D361" s="227" t="s">
        <v>146</v>
      </c>
      <c r="E361" s="228" t="s">
        <v>19</v>
      </c>
      <c r="F361" s="229" t="s">
        <v>365</v>
      </c>
      <c r="G361" s="226"/>
      <c r="H361" s="230">
        <v>4.2000000000000002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146</v>
      </c>
      <c r="AU361" s="236" t="s">
        <v>87</v>
      </c>
      <c r="AV361" s="13" t="s">
        <v>87</v>
      </c>
      <c r="AW361" s="13" t="s">
        <v>37</v>
      </c>
      <c r="AX361" s="13" t="s">
        <v>76</v>
      </c>
      <c r="AY361" s="236" t="s">
        <v>125</v>
      </c>
    </row>
    <row r="362" s="16" customFormat="1">
      <c r="A362" s="16"/>
      <c r="B362" s="258"/>
      <c r="C362" s="259"/>
      <c r="D362" s="227" t="s">
        <v>146</v>
      </c>
      <c r="E362" s="260" t="s">
        <v>19</v>
      </c>
      <c r="F362" s="261" t="s">
        <v>199</v>
      </c>
      <c r="G362" s="259"/>
      <c r="H362" s="262">
        <v>11.48</v>
      </c>
      <c r="I362" s="263"/>
      <c r="J362" s="259"/>
      <c r="K362" s="259"/>
      <c r="L362" s="264"/>
      <c r="M362" s="265"/>
      <c r="N362" s="266"/>
      <c r="O362" s="266"/>
      <c r="P362" s="266"/>
      <c r="Q362" s="266"/>
      <c r="R362" s="266"/>
      <c r="S362" s="266"/>
      <c r="T362" s="267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68" t="s">
        <v>146</v>
      </c>
      <c r="AU362" s="268" t="s">
        <v>87</v>
      </c>
      <c r="AV362" s="16" t="s">
        <v>132</v>
      </c>
      <c r="AW362" s="16" t="s">
        <v>37</v>
      </c>
      <c r="AX362" s="16" t="s">
        <v>84</v>
      </c>
      <c r="AY362" s="268" t="s">
        <v>125</v>
      </c>
    </row>
    <row r="363" s="2" customFormat="1" ht="16.5" customHeight="1">
      <c r="A363" s="41"/>
      <c r="B363" s="42"/>
      <c r="C363" s="269" t="s">
        <v>551</v>
      </c>
      <c r="D363" s="269" t="s">
        <v>279</v>
      </c>
      <c r="E363" s="270" t="s">
        <v>552</v>
      </c>
      <c r="F363" s="271" t="s">
        <v>553</v>
      </c>
      <c r="G363" s="272" t="s">
        <v>156</v>
      </c>
      <c r="H363" s="273">
        <v>0.5</v>
      </c>
      <c r="I363" s="274"/>
      <c r="J363" s="275">
        <f>ROUND(I363*H363,2)</f>
        <v>0</v>
      </c>
      <c r="K363" s="271" t="s">
        <v>131</v>
      </c>
      <c r="L363" s="276"/>
      <c r="M363" s="277" t="s">
        <v>19</v>
      </c>
      <c r="N363" s="278" t="s">
        <v>47</v>
      </c>
      <c r="O363" s="87"/>
      <c r="P363" s="216">
        <f>O363*H363</f>
        <v>0</v>
      </c>
      <c r="Q363" s="216">
        <v>0.13100000000000001</v>
      </c>
      <c r="R363" s="216">
        <f>Q363*H363</f>
        <v>0.065500000000000003</v>
      </c>
      <c r="S363" s="216">
        <v>0</v>
      </c>
      <c r="T363" s="21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8" t="s">
        <v>190</v>
      </c>
      <c r="AT363" s="218" t="s">
        <v>279</v>
      </c>
      <c r="AU363" s="218" t="s">
        <v>87</v>
      </c>
      <c r="AY363" s="20" t="s">
        <v>125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20" t="s">
        <v>84</v>
      </c>
      <c r="BK363" s="219">
        <f>ROUND(I363*H363,2)</f>
        <v>0</v>
      </c>
      <c r="BL363" s="20" t="s">
        <v>132</v>
      </c>
      <c r="BM363" s="218" t="s">
        <v>554</v>
      </c>
    </row>
    <row r="364" s="12" customFormat="1" ht="22.8" customHeight="1">
      <c r="A364" s="12"/>
      <c r="B364" s="191"/>
      <c r="C364" s="192"/>
      <c r="D364" s="193" t="s">
        <v>75</v>
      </c>
      <c r="E364" s="205" t="s">
        <v>190</v>
      </c>
      <c r="F364" s="205" t="s">
        <v>555</v>
      </c>
      <c r="G364" s="192"/>
      <c r="H364" s="192"/>
      <c r="I364" s="195"/>
      <c r="J364" s="206">
        <f>BK364</f>
        <v>0</v>
      </c>
      <c r="K364" s="192"/>
      <c r="L364" s="197"/>
      <c r="M364" s="198"/>
      <c r="N364" s="199"/>
      <c r="O364" s="199"/>
      <c r="P364" s="200">
        <f>SUM(P365:P514)</f>
        <v>0</v>
      </c>
      <c r="Q364" s="199"/>
      <c r="R364" s="200">
        <f>SUM(R365:R514)</f>
        <v>3.8502797700000002</v>
      </c>
      <c r="S364" s="199"/>
      <c r="T364" s="201">
        <f>SUM(T365:T514)</f>
        <v>0.043999999999999997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2" t="s">
        <v>84</v>
      </c>
      <c r="AT364" s="203" t="s">
        <v>75</v>
      </c>
      <c r="AU364" s="203" t="s">
        <v>84</v>
      </c>
      <c r="AY364" s="202" t="s">
        <v>125</v>
      </c>
      <c r="BK364" s="204">
        <f>SUM(BK365:BK514)</f>
        <v>0</v>
      </c>
    </row>
    <row r="365" s="2" customFormat="1" ht="16.5" customHeight="1">
      <c r="A365" s="41"/>
      <c r="B365" s="42"/>
      <c r="C365" s="207" t="s">
        <v>556</v>
      </c>
      <c r="D365" s="207" t="s">
        <v>127</v>
      </c>
      <c r="E365" s="208" t="s">
        <v>557</v>
      </c>
      <c r="F365" s="209" t="s">
        <v>558</v>
      </c>
      <c r="G365" s="210" t="s">
        <v>442</v>
      </c>
      <c r="H365" s="211">
        <v>2</v>
      </c>
      <c r="I365" s="212"/>
      <c r="J365" s="213">
        <f>ROUND(I365*H365,2)</f>
        <v>0</v>
      </c>
      <c r="K365" s="209" t="s">
        <v>131</v>
      </c>
      <c r="L365" s="47"/>
      <c r="M365" s="214" t="s">
        <v>19</v>
      </c>
      <c r="N365" s="215" t="s">
        <v>47</v>
      </c>
      <c r="O365" s="87"/>
      <c r="P365" s="216">
        <f>O365*H365</f>
        <v>0</v>
      </c>
      <c r="Q365" s="216">
        <v>0</v>
      </c>
      <c r="R365" s="216">
        <f>Q365*H365</f>
        <v>0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132</v>
      </c>
      <c r="AT365" s="218" t="s">
        <v>127</v>
      </c>
      <c r="AU365" s="218" t="s">
        <v>87</v>
      </c>
      <c r="AY365" s="20" t="s">
        <v>125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84</v>
      </c>
      <c r="BK365" s="219">
        <f>ROUND(I365*H365,2)</f>
        <v>0</v>
      </c>
      <c r="BL365" s="20" t="s">
        <v>132</v>
      </c>
      <c r="BM365" s="218" t="s">
        <v>559</v>
      </c>
    </row>
    <row r="366" s="2" customFormat="1">
      <c r="A366" s="41"/>
      <c r="B366" s="42"/>
      <c r="C366" s="43"/>
      <c r="D366" s="220" t="s">
        <v>134</v>
      </c>
      <c r="E366" s="43"/>
      <c r="F366" s="221" t="s">
        <v>560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134</v>
      </c>
      <c r="AU366" s="20" t="s">
        <v>87</v>
      </c>
    </row>
    <row r="367" s="13" customFormat="1">
      <c r="A367" s="13"/>
      <c r="B367" s="225"/>
      <c r="C367" s="226"/>
      <c r="D367" s="227" t="s">
        <v>146</v>
      </c>
      <c r="E367" s="228" t="s">
        <v>19</v>
      </c>
      <c r="F367" s="229" t="s">
        <v>561</v>
      </c>
      <c r="G367" s="226"/>
      <c r="H367" s="230">
        <v>2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146</v>
      </c>
      <c r="AU367" s="236" t="s">
        <v>87</v>
      </c>
      <c r="AV367" s="13" t="s">
        <v>87</v>
      </c>
      <c r="AW367" s="13" t="s">
        <v>37</v>
      </c>
      <c r="AX367" s="13" t="s">
        <v>84</v>
      </c>
      <c r="AY367" s="236" t="s">
        <v>125</v>
      </c>
    </row>
    <row r="368" s="2" customFormat="1" ht="37.8" customHeight="1">
      <c r="A368" s="41"/>
      <c r="B368" s="42"/>
      <c r="C368" s="207" t="s">
        <v>562</v>
      </c>
      <c r="D368" s="207" t="s">
        <v>127</v>
      </c>
      <c r="E368" s="208" t="s">
        <v>563</v>
      </c>
      <c r="F368" s="209" t="s">
        <v>564</v>
      </c>
      <c r="G368" s="210" t="s">
        <v>442</v>
      </c>
      <c r="H368" s="211">
        <v>1</v>
      </c>
      <c r="I368" s="212"/>
      <c r="J368" s="213">
        <f>ROUND(I368*H368,2)</f>
        <v>0</v>
      </c>
      <c r="K368" s="209" t="s">
        <v>19</v>
      </c>
      <c r="L368" s="47"/>
      <c r="M368" s="214" t="s">
        <v>19</v>
      </c>
      <c r="N368" s="215" t="s">
        <v>47</v>
      </c>
      <c r="O368" s="87"/>
      <c r="P368" s="216">
        <f>O368*H368</f>
        <v>0</v>
      </c>
      <c r="Q368" s="216">
        <v>0</v>
      </c>
      <c r="R368" s="216">
        <f>Q368*H368</f>
        <v>0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132</v>
      </c>
      <c r="AT368" s="218" t="s">
        <v>127</v>
      </c>
      <c r="AU368" s="218" t="s">
        <v>87</v>
      </c>
      <c r="AY368" s="20" t="s">
        <v>125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84</v>
      </c>
      <c r="BK368" s="219">
        <f>ROUND(I368*H368,2)</f>
        <v>0</v>
      </c>
      <c r="BL368" s="20" t="s">
        <v>132</v>
      </c>
      <c r="BM368" s="218" t="s">
        <v>565</v>
      </c>
    </row>
    <row r="369" s="13" customFormat="1">
      <c r="A369" s="13"/>
      <c r="B369" s="225"/>
      <c r="C369" s="226"/>
      <c r="D369" s="227" t="s">
        <v>146</v>
      </c>
      <c r="E369" s="228" t="s">
        <v>19</v>
      </c>
      <c r="F369" s="229" t="s">
        <v>566</v>
      </c>
      <c r="G369" s="226"/>
      <c r="H369" s="230">
        <v>1</v>
      </c>
      <c r="I369" s="231"/>
      <c r="J369" s="226"/>
      <c r="K369" s="226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146</v>
      </c>
      <c r="AU369" s="236" t="s">
        <v>87</v>
      </c>
      <c r="AV369" s="13" t="s">
        <v>87</v>
      </c>
      <c r="AW369" s="13" t="s">
        <v>37</v>
      </c>
      <c r="AX369" s="13" t="s">
        <v>84</v>
      </c>
      <c r="AY369" s="236" t="s">
        <v>125</v>
      </c>
    </row>
    <row r="370" s="2" customFormat="1" ht="33" customHeight="1">
      <c r="A370" s="41"/>
      <c r="B370" s="42"/>
      <c r="C370" s="207" t="s">
        <v>567</v>
      </c>
      <c r="D370" s="207" t="s">
        <v>127</v>
      </c>
      <c r="E370" s="208" t="s">
        <v>568</v>
      </c>
      <c r="F370" s="209" t="s">
        <v>569</v>
      </c>
      <c r="G370" s="210" t="s">
        <v>442</v>
      </c>
      <c r="H370" s="211">
        <v>1</v>
      </c>
      <c r="I370" s="212"/>
      <c r="J370" s="213">
        <f>ROUND(I370*H370,2)</f>
        <v>0</v>
      </c>
      <c r="K370" s="209" t="s">
        <v>19</v>
      </c>
      <c r="L370" s="47"/>
      <c r="M370" s="214" t="s">
        <v>19</v>
      </c>
      <c r="N370" s="215" t="s">
        <v>47</v>
      </c>
      <c r="O370" s="87"/>
      <c r="P370" s="216">
        <f>O370*H370</f>
        <v>0</v>
      </c>
      <c r="Q370" s="216">
        <v>0.002</v>
      </c>
      <c r="R370" s="216">
        <f>Q370*H370</f>
        <v>0.002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132</v>
      </c>
      <c r="AT370" s="218" t="s">
        <v>127</v>
      </c>
      <c r="AU370" s="218" t="s">
        <v>87</v>
      </c>
      <c r="AY370" s="20" t="s">
        <v>125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84</v>
      </c>
      <c r="BK370" s="219">
        <f>ROUND(I370*H370,2)</f>
        <v>0</v>
      </c>
      <c r="BL370" s="20" t="s">
        <v>132</v>
      </c>
      <c r="BM370" s="218" t="s">
        <v>570</v>
      </c>
    </row>
    <row r="371" s="13" customFormat="1">
      <c r="A371" s="13"/>
      <c r="B371" s="225"/>
      <c r="C371" s="226"/>
      <c r="D371" s="227" t="s">
        <v>146</v>
      </c>
      <c r="E371" s="228" t="s">
        <v>19</v>
      </c>
      <c r="F371" s="229" t="s">
        <v>571</v>
      </c>
      <c r="G371" s="226"/>
      <c r="H371" s="230">
        <v>1</v>
      </c>
      <c r="I371" s="231"/>
      <c r="J371" s="226"/>
      <c r="K371" s="226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146</v>
      </c>
      <c r="AU371" s="236" t="s">
        <v>87</v>
      </c>
      <c r="AV371" s="13" t="s">
        <v>87</v>
      </c>
      <c r="AW371" s="13" t="s">
        <v>37</v>
      </c>
      <c r="AX371" s="13" t="s">
        <v>84</v>
      </c>
      <c r="AY371" s="236" t="s">
        <v>125</v>
      </c>
    </row>
    <row r="372" s="2" customFormat="1" ht="21.75" customHeight="1">
      <c r="A372" s="41"/>
      <c r="B372" s="42"/>
      <c r="C372" s="207" t="s">
        <v>572</v>
      </c>
      <c r="D372" s="207" t="s">
        <v>127</v>
      </c>
      <c r="E372" s="208" t="s">
        <v>573</v>
      </c>
      <c r="F372" s="209" t="s">
        <v>574</v>
      </c>
      <c r="G372" s="210" t="s">
        <v>130</v>
      </c>
      <c r="H372" s="211">
        <v>1</v>
      </c>
      <c r="I372" s="212"/>
      <c r="J372" s="213">
        <f>ROUND(I372*H372,2)</f>
        <v>0</v>
      </c>
      <c r="K372" s="209" t="s">
        <v>131</v>
      </c>
      <c r="L372" s="47"/>
      <c r="M372" s="214" t="s">
        <v>19</v>
      </c>
      <c r="N372" s="215" t="s">
        <v>47</v>
      </c>
      <c r="O372" s="87"/>
      <c r="P372" s="216">
        <f>O372*H372</f>
        <v>0</v>
      </c>
      <c r="Q372" s="216">
        <v>0</v>
      </c>
      <c r="R372" s="216">
        <f>Q372*H372</f>
        <v>0</v>
      </c>
      <c r="S372" s="216">
        <v>0.043999999999999997</v>
      </c>
      <c r="T372" s="217">
        <f>S372*H372</f>
        <v>0.043999999999999997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132</v>
      </c>
      <c r="AT372" s="218" t="s">
        <v>127</v>
      </c>
      <c r="AU372" s="218" t="s">
        <v>87</v>
      </c>
      <c r="AY372" s="20" t="s">
        <v>125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84</v>
      </c>
      <c r="BK372" s="219">
        <f>ROUND(I372*H372,2)</f>
        <v>0</v>
      </c>
      <c r="BL372" s="20" t="s">
        <v>132</v>
      </c>
      <c r="BM372" s="218" t="s">
        <v>575</v>
      </c>
    </row>
    <row r="373" s="2" customFormat="1">
      <c r="A373" s="41"/>
      <c r="B373" s="42"/>
      <c r="C373" s="43"/>
      <c r="D373" s="220" t="s">
        <v>134</v>
      </c>
      <c r="E373" s="43"/>
      <c r="F373" s="221" t="s">
        <v>576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134</v>
      </c>
      <c r="AU373" s="20" t="s">
        <v>87</v>
      </c>
    </row>
    <row r="374" s="13" customFormat="1">
      <c r="A374" s="13"/>
      <c r="B374" s="225"/>
      <c r="C374" s="226"/>
      <c r="D374" s="227" t="s">
        <v>146</v>
      </c>
      <c r="E374" s="228" t="s">
        <v>19</v>
      </c>
      <c r="F374" s="229" t="s">
        <v>577</v>
      </c>
      <c r="G374" s="226"/>
      <c r="H374" s="230">
        <v>1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146</v>
      </c>
      <c r="AU374" s="236" t="s">
        <v>87</v>
      </c>
      <c r="AV374" s="13" t="s">
        <v>87</v>
      </c>
      <c r="AW374" s="13" t="s">
        <v>37</v>
      </c>
      <c r="AX374" s="13" t="s">
        <v>84</v>
      </c>
      <c r="AY374" s="236" t="s">
        <v>125</v>
      </c>
    </row>
    <row r="375" s="2" customFormat="1" ht="16.5" customHeight="1">
      <c r="A375" s="41"/>
      <c r="B375" s="42"/>
      <c r="C375" s="207" t="s">
        <v>578</v>
      </c>
      <c r="D375" s="207" t="s">
        <v>127</v>
      </c>
      <c r="E375" s="208" t="s">
        <v>579</v>
      </c>
      <c r="F375" s="209" t="s">
        <v>580</v>
      </c>
      <c r="G375" s="210" t="s">
        <v>442</v>
      </c>
      <c r="H375" s="211">
        <v>1</v>
      </c>
      <c r="I375" s="212"/>
      <c r="J375" s="213">
        <f>ROUND(I375*H375,2)</f>
        <v>0</v>
      </c>
      <c r="K375" s="209" t="s">
        <v>131</v>
      </c>
      <c r="L375" s="47"/>
      <c r="M375" s="214" t="s">
        <v>19</v>
      </c>
      <c r="N375" s="215" t="s">
        <v>47</v>
      </c>
      <c r="O375" s="87"/>
      <c r="P375" s="216">
        <f>O375*H375</f>
        <v>0</v>
      </c>
      <c r="Q375" s="216">
        <v>0</v>
      </c>
      <c r="R375" s="216">
        <f>Q375*H375</f>
        <v>0</v>
      </c>
      <c r="S375" s="216">
        <v>0</v>
      </c>
      <c r="T375" s="21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8" t="s">
        <v>132</v>
      </c>
      <c r="AT375" s="218" t="s">
        <v>127</v>
      </c>
      <c r="AU375" s="218" t="s">
        <v>87</v>
      </c>
      <c r="AY375" s="20" t="s">
        <v>125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20" t="s">
        <v>84</v>
      </c>
      <c r="BK375" s="219">
        <f>ROUND(I375*H375,2)</f>
        <v>0</v>
      </c>
      <c r="BL375" s="20" t="s">
        <v>132</v>
      </c>
      <c r="BM375" s="218" t="s">
        <v>581</v>
      </c>
    </row>
    <row r="376" s="2" customFormat="1">
      <c r="A376" s="41"/>
      <c r="B376" s="42"/>
      <c r="C376" s="43"/>
      <c r="D376" s="220" t="s">
        <v>134</v>
      </c>
      <c r="E376" s="43"/>
      <c r="F376" s="221" t="s">
        <v>582</v>
      </c>
      <c r="G376" s="43"/>
      <c r="H376" s="43"/>
      <c r="I376" s="222"/>
      <c r="J376" s="43"/>
      <c r="K376" s="43"/>
      <c r="L376" s="47"/>
      <c r="M376" s="223"/>
      <c r="N376" s="224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134</v>
      </c>
      <c r="AU376" s="20" t="s">
        <v>87</v>
      </c>
    </row>
    <row r="377" s="13" customFormat="1">
      <c r="A377" s="13"/>
      <c r="B377" s="225"/>
      <c r="C377" s="226"/>
      <c r="D377" s="227" t="s">
        <v>146</v>
      </c>
      <c r="E377" s="228" t="s">
        <v>19</v>
      </c>
      <c r="F377" s="229" t="s">
        <v>583</v>
      </c>
      <c r="G377" s="226"/>
      <c r="H377" s="230">
        <v>1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146</v>
      </c>
      <c r="AU377" s="236" t="s">
        <v>87</v>
      </c>
      <c r="AV377" s="13" t="s">
        <v>87</v>
      </c>
      <c r="AW377" s="13" t="s">
        <v>37</v>
      </c>
      <c r="AX377" s="13" t="s">
        <v>84</v>
      </c>
      <c r="AY377" s="236" t="s">
        <v>125</v>
      </c>
    </row>
    <row r="378" s="2" customFormat="1" ht="24.15" customHeight="1">
      <c r="A378" s="41"/>
      <c r="B378" s="42"/>
      <c r="C378" s="207" t="s">
        <v>584</v>
      </c>
      <c r="D378" s="207" t="s">
        <v>127</v>
      </c>
      <c r="E378" s="208" t="s">
        <v>585</v>
      </c>
      <c r="F378" s="209" t="s">
        <v>586</v>
      </c>
      <c r="G378" s="210" t="s">
        <v>442</v>
      </c>
      <c r="H378" s="211">
        <v>1</v>
      </c>
      <c r="I378" s="212"/>
      <c r="J378" s="213">
        <f>ROUND(I378*H378,2)</f>
        <v>0</v>
      </c>
      <c r="K378" s="209" t="s">
        <v>19</v>
      </c>
      <c r="L378" s="47"/>
      <c r="M378" s="214" t="s">
        <v>19</v>
      </c>
      <c r="N378" s="215" t="s">
        <v>47</v>
      </c>
      <c r="O378" s="87"/>
      <c r="P378" s="216">
        <f>O378*H378</f>
        <v>0</v>
      </c>
      <c r="Q378" s="216">
        <v>0.002</v>
      </c>
      <c r="R378" s="216">
        <f>Q378*H378</f>
        <v>0.002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132</v>
      </c>
      <c r="AT378" s="218" t="s">
        <v>127</v>
      </c>
      <c r="AU378" s="218" t="s">
        <v>87</v>
      </c>
      <c r="AY378" s="20" t="s">
        <v>125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84</v>
      </c>
      <c r="BK378" s="219">
        <f>ROUND(I378*H378,2)</f>
        <v>0</v>
      </c>
      <c r="BL378" s="20" t="s">
        <v>132</v>
      </c>
      <c r="BM378" s="218" t="s">
        <v>587</v>
      </c>
    </row>
    <row r="379" s="13" customFormat="1">
      <c r="A379" s="13"/>
      <c r="B379" s="225"/>
      <c r="C379" s="226"/>
      <c r="D379" s="227" t="s">
        <v>146</v>
      </c>
      <c r="E379" s="228" t="s">
        <v>19</v>
      </c>
      <c r="F379" s="229" t="s">
        <v>583</v>
      </c>
      <c r="G379" s="226"/>
      <c r="H379" s="230">
        <v>1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146</v>
      </c>
      <c r="AU379" s="236" t="s">
        <v>87</v>
      </c>
      <c r="AV379" s="13" t="s">
        <v>87</v>
      </c>
      <c r="AW379" s="13" t="s">
        <v>37</v>
      </c>
      <c r="AX379" s="13" t="s">
        <v>84</v>
      </c>
      <c r="AY379" s="236" t="s">
        <v>125</v>
      </c>
    </row>
    <row r="380" s="2" customFormat="1" ht="24.15" customHeight="1">
      <c r="A380" s="41"/>
      <c r="B380" s="42"/>
      <c r="C380" s="207" t="s">
        <v>588</v>
      </c>
      <c r="D380" s="207" t="s">
        <v>127</v>
      </c>
      <c r="E380" s="208" t="s">
        <v>589</v>
      </c>
      <c r="F380" s="209" t="s">
        <v>590</v>
      </c>
      <c r="G380" s="210" t="s">
        <v>442</v>
      </c>
      <c r="H380" s="211">
        <v>2</v>
      </c>
      <c r="I380" s="212"/>
      <c r="J380" s="213">
        <f>ROUND(I380*H380,2)</f>
        <v>0</v>
      </c>
      <c r="K380" s="209" t="s">
        <v>131</v>
      </c>
      <c r="L380" s="47"/>
      <c r="M380" s="214" t="s">
        <v>19</v>
      </c>
      <c r="N380" s="215" t="s">
        <v>47</v>
      </c>
      <c r="O380" s="87"/>
      <c r="P380" s="216">
        <f>O380*H380</f>
        <v>0</v>
      </c>
      <c r="Q380" s="216">
        <v>0.00167</v>
      </c>
      <c r="R380" s="216">
        <f>Q380*H380</f>
        <v>0.0033400000000000001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132</v>
      </c>
      <c r="AT380" s="218" t="s">
        <v>127</v>
      </c>
      <c r="AU380" s="218" t="s">
        <v>87</v>
      </c>
      <c r="AY380" s="20" t="s">
        <v>125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84</v>
      </c>
      <c r="BK380" s="219">
        <f>ROUND(I380*H380,2)</f>
        <v>0</v>
      </c>
      <c r="BL380" s="20" t="s">
        <v>132</v>
      </c>
      <c r="BM380" s="218" t="s">
        <v>591</v>
      </c>
    </row>
    <row r="381" s="2" customFormat="1">
      <c r="A381" s="41"/>
      <c r="B381" s="42"/>
      <c r="C381" s="43"/>
      <c r="D381" s="220" t="s">
        <v>134</v>
      </c>
      <c r="E381" s="43"/>
      <c r="F381" s="221" t="s">
        <v>592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134</v>
      </c>
      <c r="AU381" s="20" t="s">
        <v>87</v>
      </c>
    </row>
    <row r="382" s="13" customFormat="1">
      <c r="A382" s="13"/>
      <c r="B382" s="225"/>
      <c r="C382" s="226"/>
      <c r="D382" s="227" t="s">
        <v>146</v>
      </c>
      <c r="E382" s="228" t="s">
        <v>19</v>
      </c>
      <c r="F382" s="229" t="s">
        <v>593</v>
      </c>
      <c r="G382" s="226"/>
      <c r="H382" s="230">
        <v>2</v>
      </c>
      <c r="I382" s="231"/>
      <c r="J382" s="226"/>
      <c r="K382" s="226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146</v>
      </c>
      <c r="AU382" s="236" t="s">
        <v>87</v>
      </c>
      <c r="AV382" s="13" t="s">
        <v>87</v>
      </c>
      <c r="AW382" s="13" t="s">
        <v>37</v>
      </c>
      <c r="AX382" s="13" t="s">
        <v>84</v>
      </c>
      <c r="AY382" s="236" t="s">
        <v>125</v>
      </c>
    </row>
    <row r="383" s="2" customFormat="1" ht="16.5" customHeight="1">
      <c r="A383" s="41"/>
      <c r="B383" s="42"/>
      <c r="C383" s="269" t="s">
        <v>594</v>
      </c>
      <c r="D383" s="269" t="s">
        <v>279</v>
      </c>
      <c r="E383" s="270" t="s">
        <v>595</v>
      </c>
      <c r="F383" s="271" t="s">
        <v>596</v>
      </c>
      <c r="G383" s="272" t="s">
        <v>442</v>
      </c>
      <c r="H383" s="273">
        <v>2</v>
      </c>
      <c r="I383" s="274"/>
      <c r="J383" s="275">
        <f>ROUND(I383*H383,2)</f>
        <v>0</v>
      </c>
      <c r="K383" s="271" t="s">
        <v>131</v>
      </c>
      <c r="L383" s="276"/>
      <c r="M383" s="277" t="s">
        <v>19</v>
      </c>
      <c r="N383" s="278" t="s">
        <v>47</v>
      </c>
      <c r="O383" s="87"/>
      <c r="P383" s="216">
        <f>O383*H383</f>
        <v>0</v>
      </c>
      <c r="Q383" s="216">
        <v>0.0109</v>
      </c>
      <c r="R383" s="216">
        <f>Q383*H383</f>
        <v>0.0218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190</v>
      </c>
      <c r="AT383" s="218" t="s">
        <v>279</v>
      </c>
      <c r="AU383" s="218" t="s">
        <v>87</v>
      </c>
      <c r="AY383" s="20" t="s">
        <v>125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84</v>
      </c>
      <c r="BK383" s="219">
        <f>ROUND(I383*H383,2)</f>
        <v>0</v>
      </c>
      <c r="BL383" s="20" t="s">
        <v>132</v>
      </c>
      <c r="BM383" s="218" t="s">
        <v>597</v>
      </c>
    </row>
    <row r="384" s="2" customFormat="1" ht="24.15" customHeight="1">
      <c r="A384" s="41"/>
      <c r="B384" s="42"/>
      <c r="C384" s="207" t="s">
        <v>598</v>
      </c>
      <c r="D384" s="207" t="s">
        <v>127</v>
      </c>
      <c r="E384" s="208" t="s">
        <v>599</v>
      </c>
      <c r="F384" s="209" t="s">
        <v>600</v>
      </c>
      <c r="G384" s="210" t="s">
        <v>442</v>
      </c>
      <c r="H384" s="211">
        <v>2</v>
      </c>
      <c r="I384" s="212"/>
      <c r="J384" s="213">
        <f>ROUND(I384*H384,2)</f>
        <v>0</v>
      </c>
      <c r="K384" s="209" t="s">
        <v>131</v>
      </c>
      <c r="L384" s="47"/>
      <c r="M384" s="214" t="s">
        <v>19</v>
      </c>
      <c r="N384" s="215" t="s">
        <v>47</v>
      </c>
      <c r="O384" s="87"/>
      <c r="P384" s="216">
        <f>O384*H384</f>
        <v>0</v>
      </c>
      <c r="Q384" s="216">
        <v>0.00167</v>
      </c>
      <c r="R384" s="216">
        <f>Q384*H384</f>
        <v>0.0033400000000000001</v>
      </c>
      <c r="S384" s="216">
        <v>0</v>
      </c>
      <c r="T384" s="21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8" t="s">
        <v>132</v>
      </c>
      <c r="AT384" s="218" t="s">
        <v>127</v>
      </c>
      <c r="AU384" s="218" t="s">
        <v>87</v>
      </c>
      <c r="AY384" s="20" t="s">
        <v>125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20" t="s">
        <v>84</v>
      </c>
      <c r="BK384" s="219">
        <f>ROUND(I384*H384,2)</f>
        <v>0</v>
      </c>
      <c r="BL384" s="20" t="s">
        <v>132</v>
      </c>
      <c r="BM384" s="218" t="s">
        <v>601</v>
      </c>
    </row>
    <row r="385" s="2" customFormat="1">
      <c r="A385" s="41"/>
      <c r="B385" s="42"/>
      <c r="C385" s="43"/>
      <c r="D385" s="220" t="s">
        <v>134</v>
      </c>
      <c r="E385" s="43"/>
      <c r="F385" s="221" t="s">
        <v>602</v>
      </c>
      <c r="G385" s="43"/>
      <c r="H385" s="43"/>
      <c r="I385" s="222"/>
      <c r="J385" s="43"/>
      <c r="K385" s="43"/>
      <c r="L385" s="47"/>
      <c r="M385" s="223"/>
      <c r="N385" s="22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134</v>
      </c>
      <c r="AU385" s="20" t="s">
        <v>87</v>
      </c>
    </row>
    <row r="386" s="13" customFormat="1">
      <c r="A386" s="13"/>
      <c r="B386" s="225"/>
      <c r="C386" s="226"/>
      <c r="D386" s="227" t="s">
        <v>146</v>
      </c>
      <c r="E386" s="228" t="s">
        <v>19</v>
      </c>
      <c r="F386" s="229" t="s">
        <v>593</v>
      </c>
      <c r="G386" s="226"/>
      <c r="H386" s="230">
        <v>2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146</v>
      </c>
      <c r="AU386" s="236" t="s">
        <v>87</v>
      </c>
      <c r="AV386" s="13" t="s">
        <v>87</v>
      </c>
      <c r="AW386" s="13" t="s">
        <v>37</v>
      </c>
      <c r="AX386" s="13" t="s">
        <v>84</v>
      </c>
      <c r="AY386" s="236" t="s">
        <v>125</v>
      </c>
    </row>
    <row r="387" s="2" customFormat="1" ht="16.5" customHeight="1">
      <c r="A387" s="41"/>
      <c r="B387" s="42"/>
      <c r="C387" s="269" t="s">
        <v>603</v>
      </c>
      <c r="D387" s="269" t="s">
        <v>279</v>
      </c>
      <c r="E387" s="270" t="s">
        <v>604</v>
      </c>
      <c r="F387" s="271" t="s">
        <v>605</v>
      </c>
      <c r="G387" s="272" t="s">
        <v>442</v>
      </c>
      <c r="H387" s="273">
        <v>2</v>
      </c>
      <c r="I387" s="274"/>
      <c r="J387" s="275">
        <f>ROUND(I387*H387,2)</f>
        <v>0</v>
      </c>
      <c r="K387" s="271" t="s">
        <v>131</v>
      </c>
      <c r="L387" s="276"/>
      <c r="M387" s="277" t="s">
        <v>19</v>
      </c>
      <c r="N387" s="278" t="s">
        <v>47</v>
      </c>
      <c r="O387" s="87"/>
      <c r="P387" s="216">
        <f>O387*H387</f>
        <v>0</v>
      </c>
      <c r="Q387" s="216">
        <v>0.016</v>
      </c>
      <c r="R387" s="216">
        <f>Q387*H387</f>
        <v>0.032000000000000001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190</v>
      </c>
      <c r="AT387" s="218" t="s">
        <v>279</v>
      </c>
      <c r="AU387" s="218" t="s">
        <v>87</v>
      </c>
      <c r="AY387" s="20" t="s">
        <v>125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84</v>
      </c>
      <c r="BK387" s="219">
        <f>ROUND(I387*H387,2)</f>
        <v>0</v>
      </c>
      <c r="BL387" s="20" t="s">
        <v>132</v>
      </c>
      <c r="BM387" s="218" t="s">
        <v>606</v>
      </c>
    </row>
    <row r="388" s="2" customFormat="1" ht="24.15" customHeight="1">
      <c r="A388" s="41"/>
      <c r="B388" s="42"/>
      <c r="C388" s="207" t="s">
        <v>607</v>
      </c>
      <c r="D388" s="207" t="s">
        <v>127</v>
      </c>
      <c r="E388" s="208" t="s">
        <v>608</v>
      </c>
      <c r="F388" s="209" t="s">
        <v>609</v>
      </c>
      <c r="G388" s="210" t="s">
        <v>442</v>
      </c>
      <c r="H388" s="211">
        <v>3</v>
      </c>
      <c r="I388" s="212"/>
      <c r="J388" s="213">
        <f>ROUND(I388*H388,2)</f>
        <v>0</v>
      </c>
      <c r="K388" s="209" t="s">
        <v>131</v>
      </c>
      <c r="L388" s="47"/>
      <c r="M388" s="214" t="s">
        <v>19</v>
      </c>
      <c r="N388" s="215" t="s">
        <v>47</v>
      </c>
      <c r="O388" s="87"/>
      <c r="P388" s="216">
        <f>O388*H388</f>
        <v>0</v>
      </c>
      <c r="Q388" s="216">
        <v>0.0017099999999999999</v>
      </c>
      <c r="R388" s="216">
        <f>Q388*H388</f>
        <v>0.00513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132</v>
      </c>
      <c r="AT388" s="218" t="s">
        <v>127</v>
      </c>
      <c r="AU388" s="218" t="s">
        <v>87</v>
      </c>
      <c r="AY388" s="20" t="s">
        <v>125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84</v>
      </c>
      <c r="BK388" s="219">
        <f>ROUND(I388*H388,2)</f>
        <v>0</v>
      </c>
      <c r="BL388" s="20" t="s">
        <v>132</v>
      </c>
      <c r="BM388" s="218" t="s">
        <v>610</v>
      </c>
    </row>
    <row r="389" s="2" customFormat="1">
      <c r="A389" s="41"/>
      <c r="B389" s="42"/>
      <c r="C389" s="43"/>
      <c r="D389" s="220" t="s">
        <v>134</v>
      </c>
      <c r="E389" s="43"/>
      <c r="F389" s="221" t="s">
        <v>611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134</v>
      </c>
      <c r="AU389" s="20" t="s">
        <v>87</v>
      </c>
    </row>
    <row r="390" s="13" customFormat="1">
      <c r="A390" s="13"/>
      <c r="B390" s="225"/>
      <c r="C390" s="226"/>
      <c r="D390" s="227" t="s">
        <v>146</v>
      </c>
      <c r="E390" s="228" t="s">
        <v>19</v>
      </c>
      <c r="F390" s="229" t="s">
        <v>612</v>
      </c>
      <c r="G390" s="226"/>
      <c r="H390" s="230">
        <v>3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146</v>
      </c>
      <c r="AU390" s="236" t="s">
        <v>87</v>
      </c>
      <c r="AV390" s="13" t="s">
        <v>87</v>
      </c>
      <c r="AW390" s="13" t="s">
        <v>37</v>
      </c>
      <c r="AX390" s="13" t="s">
        <v>84</v>
      </c>
      <c r="AY390" s="236" t="s">
        <v>125</v>
      </c>
    </row>
    <row r="391" s="2" customFormat="1" ht="16.5" customHeight="1">
      <c r="A391" s="41"/>
      <c r="B391" s="42"/>
      <c r="C391" s="269" t="s">
        <v>613</v>
      </c>
      <c r="D391" s="269" t="s">
        <v>279</v>
      </c>
      <c r="E391" s="270" t="s">
        <v>614</v>
      </c>
      <c r="F391" s="271" t="s">
        <v>615</v>
      </c>
      <c r="G391" s="272" t="s">
        <v>442</v>
      </c>
      <c r="H391" s="273">
        <v>2</v>
      </c>
      <c r="I391" s="274"/>
      <c r="J391" s="275">
        <f>ROUND(I391*H391,2)</f>
        <v>0</v>
      </c>
      <c r="K391" s="271" t="s">
        <v>131</v>
      </c>
      <c r="L391" s="276"/>
      <c r="M391" s="277" t="s">
        <v>19</v>
      </c>
      <c r="N391" s="278" t="s">
        <v>47</v>
      </c>
      <c r="O391" s="87"/>
      <c r="P391" s="216">
        <f>O391*H391</f>
        <v>0</v>
      </c>
      <c r="Q391" s="216">
        <v>0.0178</v>
      </c>
      <c r="R391" s="216">
        <f>Q391*H391</f>
        <v>0.0356</v>
      </c>
      <c r="S391" s="216">
        <v>0</v>
      </c>
      <c r="T391" s="21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8" t="s">
        <v>190</v>
      </c>
      <c r="AT391" s="218" t="s">
        <v>279</v>
      </c>
      <c r="AU391" s="218" t="s">
        <v>87</v>
      </c>
      <c r="AY391" s="20" t="s">
        <v>125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20" t="s">
        <v>84</v>
      </c>
      <c r="BK391" s="219">
        <f>ROUND(I391*H391,2)</f>
        <v>0</v>
      </c>
      <c r="BL391" s="20" t="s">
        <v>132</v>
      </c>
      <c r="BM391" s="218" t="s">
        <v>616</v>
      </c>
    </row>
    <row r="392" s="2" customFormat="1" ht="16.5" customHeight="1">
      <c r="A392" s="41"/>
      <c r="B392" s="42"/>
      <c r="C392" s="269" t="s">
        <v>617</v>
      </c>
      <c r="D392" s="269" t="s">
        <v>279</v>
      </c>
      <c r="E392" s="270" t="s">
        <v>618</v>
      </c>
      <c r="F392" s="271" t="s">
        <v>619</v>
      </c>
      <c r="G392" s="272" t="s">
        <v>442</v>
      </c>
      <c r="H392" s="273">
        <v>1</v>
      </c>
      <c r="I392" s="274"/>
      <c r="J392" s="275">
        <f>ROUND(I392*H392,2)</f>
        <v>0</v>
      </c>
      <c r="K392" s="271" t="s">
        <v>131</v>
      </c>
      <c r="L392" s="276"/>
      <c r="M392" s="277" t="s">
        <v>19</v>
      </c>
      <c r="N392" s="278" t="s">
        <v>47</v>
      </c>
      <c r="O392" s="87"/>
      <c r="P392" s="216">
        <f>O392*H392</f>
        <v>0</v>
      </c>
      <c r="Q392" s="216">
        <v>0.019699999999999999</v>
      </c>
      <c r="R392" s="216">
        <f>Q392*H392</f>
        <v>0.019699999999999999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190</v>
      </c>
      <c r="AT392" s="218" t="s">
        <v>279</v>
      </c>
      <c r="AU392" s="218" t="s">
        <v>87</v>
      </c>
      <c r="AY392" s="20" t="s">
        <v>125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84</v>
      </c>
      <c r="BK392" s="219">
        <f>ROUND(I392*H392,2)</f>
        <v>0</v>
      </c>
      <c r="BL392" s="20" t="s">
        <v>132</v>
      </c>
      <c r="BM392" s="218" t="s">
        <v>620</v>
      </c>
    </row>
    <row r="393" s="2" customFormat="1" ht="24.15" customHeight="1">
      <c r="A393" s="41"/>
      <c r="B393" s="42"/>
      <c r="C393" s="207" t="s">
        <v>621</v>
      </c>
      <c r="D393" s="207" t="s">
        <v>127</v>
      </c>
      <c r="E393" s="208" t="s">
        <v>622</v>
      </c>
      <c r="F393" s="209" t="s">
        <v>623</v>
      </c>
      <c r="G393" s="210" t="s">
        <v>442</v>
      </c>
      <c r="H393" s="211">
        <v>1</v>
      </c>
      <c r="I393" s="212"/>
      <c r="J393" s="213">
        <f>ROUND(I393*H393,2)</f>
        <v>0</v>
      </c>
      <c r="K393" s="209" t="s">
        <v>131</v>
      </c>
      <c r="L393" s="47"/>
      <c r="M393" s="214" t="s">
        <v>19</v>
      </c>
      <c r="N393" s="215" t="s">
        <v>47</v>
      </c>
      <c r="O393" s="87"/>
      <c r="P393" s="216">
        <f>O393*H393</f>
        <v>0</v>
      </c>
      <c r="Q393" s="216">
        <v>0.0036600000000000001</v>
      </c>
      <c r="R393" s="216">
        <f>Q393*H393</f>
        <v>0.0036600000000000001</v>
      </c>
      <c r="S393" s="216">
        <v>0</v>
      </c>
      <c r="T393" s="21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132</v>
      </c>
      <c r="AT393" s="218" t="s">
        <v>127</v>
      </c>
      <c r="AU393" s="218" t="s">
        <v>87</v>
      </c>
      <c r="AY393" s="20" t="s">
        <v>125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20" t="s">
        <v>84</v>
      </c>
      <c r="BK393" s="219">
        <f>ROUND(I393*H393,2)</f>
        <v>0</v>
      </c>
      <c r="BL393" s="20" t="s">
        <v>132</v>
      </c>
      <c r="BM393" s="218" t="s">
        <v>624</v>
      </c>
    </row>
    <row r="394" s="2" customFormat="1">
      <c r="A394" s="41"/>
      <c r="B394" s="42"/>
      <c r="C394" s="43"/>
      <c r="D394" s="220" t="s">
        <v>134</v>
      </c>
      <c r="E394" s="43"/>
      <c r="F394" s="221" t="s">
        <v>625</v>
      </c>
      <c r="G394" s="43"/>
      <c r="H394" s="43"/>
      <c r="I394" s="222"/>
      <c r="J394" s="43"/>
      <c r="K394" s="43"/>
      <c r="L394" s="47"/>
      <c r="M394" s="223"/>
      <c r="N394" s="22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134</v>
      </c>
      <c r="AU394" s="20" t="s">
        <v>87</v>
      </c>
    </row>
    <row r="395" s="13" customFormat="1">
      <c r="A395" s="13"/>
      <c r="B395" s="225"/>
      <c r="C395" s="226"/>
      <c r="D395" s="227" t="s">
        <v>146</v>
      </c>
      <c r="E395" s="228" t="s">
        <v>19</v>
      </c>
      <c r="F395" s="229" t="s">
        <v>583</v>
      </c>
      <c r="G395" s="226"/>
      <c r="H395" s="230">
        <v>1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146</v>
      </c>
      <c r="AU395" s="236" t="s">
        <v>87</v>
      </c>
      <c r="AV395" s="13" t="s">
        <v>87</v>
      </c>
      <c r="AW395" s="13" t="s">
        <v>37</v>
      </c>
      <c r="AX395" s="13" t="s">
        <v>84</v>
      </c>
      <c r="AY395" s="236" t="s">
        <v>125</v>
      </c>
    </row>
    <row r="396" s="2" customFormat="1" ht="16.5" customHeight="1">
      <c r="A396" s="41"/>
      <c r="B396" s="42"/>
      <c r="C396" s="269" t="s">
        <v>626</v>
      </c>
      <c r="D396" s="269" t="s">
        <v>279</v>
      </c>
      <c r="E396" s="270" t="s">
        <v>627</v>
      </c>
      <c r="F396" s="271" t="s">
        <v>628</v>
      </c>
      <c r="G396" s="272" t="s">
        <v>442</v>
      </c>
      <c r="H396" s="273">
        <v>1</v>
      </c>
      <c r="I396" s="274"/>
      <c r="J396" s="275">
        <f>ROUND(I396*H396,2)</f>
        <v>0</v>
      </c>
      <c r="K396" s="271" t="s">
        <v>131</v>
      </c>
      <c r="L396" s="276"/>
      <c r="M396" s="277" t="s">
        <v>19</v>
      </c>
      <c r="N396" s="278" t="s">
        <v>47</v>
      </c>
      <c r="O396" s="87"/>
      <c r="P396" s="216">
        <f>O396*H396</f>
        <v>0</v>
      </c>
      <c r="Q396" s="216">
        <v>0.028400000000000002</v>
      </c>
      <c r="R396" s="216">
        <f>Q396*H396</f>
        <v>0.028400000000000002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190</v>
      </c>
      <c r="AT396" s="218" t="s">
        <v>279</v>
      </c>
      <c r="AU396" s="218" t="s">
        <v>87</v>
      </c>
      <c r="AY396" s="20" t="s">
        <v>125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20" t="s">
        <v>84</v>
      </c>
      <c r="BK396" s="219">
        <f>ROUND(I396*H396,2)</f>
        <v>0</v>
      </c>
      <c r="BL396" s="20" t="s">
        <v>132</v>
      </c>
      <c r="BM396" s="218" t="s">
        <v>629</v>
      </c>
    </row>
    <row r="397" s="2" customFormat="1" ht="24.15" customHeight="1">
      <c r="A397" s="41"/>
      <c r="B397" s="42"/>
      <c r="C397" s="207" t="s">
        <v>630</v>
      </c>
      <c r="D397" s="207" t="s">
        <v>127</v>
      </c>
      <c r="E397" s="208" t="s">
        <v>631</v>
      </c>
      <c r="F397" s="209" t="s">
        <v>632</v>
      </c>
      <c r="G397" s="210" t="s">
        <v>130</v>
      </c>
      <c r="H397" s="211">
        <v>29</v>
      </c>
      <c r="I397" s="212"/>
      <c r="J397" s="213">
        <f>ROUND(I397*H397,2)</f>
        <v>0</v>
      </c>
      <c r="K397" s="209" t="s">
        <v>131</v>
      </c>
      <c r="L397" s="47"/>
      <c r="M397" s="214" t="s">
        <v>19</v>
      </c>
      <c r="N397" s="215" t="s">
        <v>47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132</v>
      </c>
      <c r="AT397" s="218" t="s">
        <v>127</v>
      </c>
      <c r="AU397" s="218" t="s">
        <v>87</v>
      </c>
      <c r="AY397" s="20" t="s">
        <v>125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84</v>
      </c>
      <c r="BK397" s="219">
        <f>ROUND(I397*H397,2)</f>
        <v>0</v>
      </c>
      <c r="BL397" s="20" t="s">
        <v>132</v>
      </c>
      <c r="BM397" s="218" t="s">
        <v>633</v>
      </c>
    </row>
    <row r="398" s="2" customFormat="1">
      <c r="A398" s="41"/>
      <c r="B398" s="42"/>
      <c r="C398" s="43"/>
      <c r="D398" s="220" t="s">
        <v>134</v>
      </c>
      <c r="E398" s="43"/>
      <c r="F398" s="221" t="s">
        <v>634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134</v>
      </c>
      <c r="AU398" s="20" t="s">
        <v>87</v>
      </c>
    </row>
    <row r="399" s="13" customFormat="1">
      <c r="A399" s="13"/>
      <c r="B399" s="225"/>
      <c r="C399" s="226"/>
      <c r="D399" s="227" t="s">
        <v>146</v>
      </c>
      <c r="E399" s="228" t="s">
        <v>19</v>
      </c>
      <c r="F399" s="229" t="s">
        <v>635</v>
      </c>
      <c r="G399" s="226"/>
      <c r="H399" s="230">
        <v>29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146</v>
      </c>
      <c r="AU399" s="236" t="s">
        <v>87</v>
      </c>
      <c r="AV399" s="13" t="s">
        <v>87</v>
      </c>
      <c r="AW399" s="13" t="s">
        <v>37</v>
      </c>
      <c r="AX399" s="13" t="s">
        <v>84</v>
      </c>
      <c r="AY399" s="236" t="s">
        <v>125</v>
      </c>
    </row>
    <row r="400" s="2" customFormat="1" ht="16.5" customHeight="1">
      <c r="A400" s="41"/>
      <c r="B400" s="42"/>
      <c r="C400" s="269" t="s">
        <v>636</v>
      </c>
      <c r="D400" s="269" t="s">
        <v>279</v>
      </c>
      <c r="E400" s="270" t="s">
        <v>637</v>
      </c>
      <c r="F400" s="271" t="s">
        <v>638</v>
      </c>
      <c r="G400" s="272" t="s">
        <v>130</v>
      </c>
      <c r="H400" s="273">
        <v>29.434999999999999</v>
      </c>
      <c r="I400" s="274"/>
      <c r="J400" s="275">
        <f>ROUND(I400*H400,2)</f>
        <v>0</v>
      </c>
      <c r="K400" s="271" t="s">
        <v>19</v>
      </c>
      <c r="L400" s="276"/>
      <c r="M400" s="277" t="s">
        <v>19</v>
      </c>
      <c r="N400" s="278" t="s">
        <v>47</v>
      </c>
      <c r="O400" s="87"/>
      <c r="P400" s="216">
        <f>O400*H400</f>
        <v>0</v>
      </c>
      <c r="Q400" s="216">
        <v>0.00027</v>
      </c>
      <c r="R400" s="216">
        <f>Q400*H400</f>
        <v>0.00794745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190</v>
      </c>
      <c r="AT400" s="218" t="s">
        <v>279</v>
      </c>
      <c r="AU400" s="218" t="s">
        <v>87</v>
      </c>
      <c r="AY400" s="20" t="s">
        <v>125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84</v>
      </c>
      <c r="BK400" s="219">
        <f>ROUND(I400*H400,2)</f>
        <v>0</v>
      </c>
      <c r="BL400" s="20" t="s">
        <v>132</v>
      </c>
      <c r="BM400" s="218" t="s">
        <v>639</v>
      </c>
    </row>
    <row r="401" s="13" customFormat="1">
      <c r="A401" s="13"/>
      <c r="B401" s="225"/>
      <c r="C401" s="226"/>
      <c r="D401" s="227" t="s">
        <v>146</v>
      </c>
      <c r="E401" s="228" t="s">
        <v>19</v>
      </c>
      <c r="F401" s="229" t="s">
        <v>640</v>
      </c>
      <c r="G401" s="226"/>
      <c r="H401" s="230">
        <v>29.434999999999999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146</v>
      </c>
      <c r="AU401" s="236" t="s">
        <v>87</v>
      </c>
      <c r="AV401" s="13" t="s">
        <v>87</v>
      </c>
      <c r="AW401" s="13" t="s">
        <v>37</v>
      </c>
      <c r="AX401" s="13" t="s">
        <v>84</v>
      </c>
      <c r="AY401" s="236" t="s">
        <v>125</v>
      </c>
    </row>
    <row r="402" s="2" customFormat="1" ht="24.15" customHeight="1">
      <c r="A402" s="41"/>
      <c r="B402" s="42"/>
      <c r="C402" s="207" t="s">
        <v>641</v>
      </c>
      <c r="D402" s="207" t="s">
        <v>127</v>
      </c>
      <c r="E402" s="208" t="s">
        <v>642</v>
      </c>
      <c r="F402" s="209" t="s">
        <v>643</v>
      </c>
      <c r="G402" s="210" t="s">
        <v>130</v>
      </c>
      <c r="H402" s="211">
        <v>4</v>
      </c>
      <c r="I402" s="212"/>
      <c r="J402" s="213">
        <f>ROUND(I402*H402,2)</f>
        <v>0</v>
      </c>
      <c r="K402" s="209" t="s">
        <v>131</v>
      </c>
      <c r="L402" s="47"/>
      <c r="M402" s="214" t="s">
        <v>19</v>
      </c>
      <c r="N402" s="215" t="s">
        <v>47</v>
      </c>
      <c r="O402" s="87"/>
      <c r="P402" s="216">
        <f>O402*H402</f>
        <v>0</v>
      </c>
      <c r="Q402" s="216">
        <v>0</v>
      </c>
      <c r="R402" s="216">
        <f>Q402*H402</f>
        <v>0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132</v>
      </c>
      <c r="AT402" s="218" t="s">
        <v>127</v>
      </c>
      <c r="AU402" s="218" t="s">
        <v>87</v>
      </c>
      <c r="AY402" s="20" t="s">
        <v>125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84</v>
      </c>
      <c r="BK402" s="219">
        <f>ROUND(I402*H402,2)</f>
        <v>0</v>
      </c>
      <c r="BL402" s="20" t="s">
        <v>132</v>
      </c>
      <c r="BM402" s="218" t="s">
        <v>644</v>
      </c>
    </row>
    <row r="403" s="2" customFormat="1">
      <c r="A403" s="41"/>
      <c r="B403" s="42"/>
      <c r="C403" s="43"/>
      <c r="D403" s="220" t="s">
        <v>134</v>
      </c>
      <c r="E403" s="43"/>
      <c r="F403" s="221" t="s">
        <v>645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134</v>
      </c>
      <c r="AU403" s="20" t="s">
        <v>87</v>
      </c>
    </row>
    <row r="404" s="13" customFormat="1">
      <c r="A404" s="13"/>
      <c r="B404" s="225"/>
      <c r="C404" s="226"/>
      <c r="D404" s="227" t="s">
        <v>146</v>
      </c>
      <c r="E404" s="228" t="s">
        <v>19</v>
      </c>
      <c r="F404" s="229" t="s">
        <v>646</v>
      </c>
      <c r="G404" s="226"/>
      <c r="H404" s="230">
        <v>4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146</v>
      </c>
      <c r="AU404" s="236" t="s">
        <v>87</v>
      </c>
      <c r="AV404" s="13" t="s">
        <v>87</v>
      </c>
      <c r="AW404" s="13" t="s">
        <v>37</v>
      </c>
      <c r="AX404" s="13" t="s">
        <v>84</v>
      </c>
      <c r="AY404" s="236" t="s">
        <v>125</v>
      </c>
    </row>
    <row r="405" s="2" customFormat="1" ht="16.5" customHeight="1">
      <c r="A405" s="41"/>
      <c r="B405" s="42"/>
      <c r="C405" s="269" t="s">
        <v>647</v>
      </c>
      <c r="D405" s="269" t="s">
        <v>279</v>
      </c>
      <c r="E405" s="270" t="s">
        <v>648</v>
      </c>
      <c r="F405" s="271" t="s">
        <v>649</v>
      </c>
      <c r="G405" s="272" t="s">
        <v>130</v>
      </c>
      <c r="H405" s="273">
        <v>4.0599999999999996</v>
      </c>
      <c r="I405" s="274"/>
      <c r="J405" s="275">
        <f>ROUND(I405*H405,2)</f>
        <v>0</v>
      </c>
      <c r="K405" s="271" t="s">
        <v>131</v>
      </c>
      <c r="L405" s="276"/>
      <c r="M405" s="277" t="s">
        <v>19</v>
      </c>
      <c r="N405" s="278" t="s">
        <v>47</v>
      </c>
      <c r="O405" s="87"/>
      <c r="P405" s="216">
        <f>O405*H405</f>
        <v>0</v>
      </c>
      <c r="Q405" s="216">
        <v>0.00106</v>
      </c>
      <c r="R405" s="216">
        <f>Q405*H405</f>
        <v>0.0043035999999999994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190</v>
      </c>
      <c r="AT405" s="218" t="s">
        <v>279</v>
      </c>
      <c r="AU405" s="218" t="s">
        <v>87</v>
      </c>
      <c r="AY405" s="20" t="s">
        <v>125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84</v>
      </c>
      <c r="BK405" s="219">
        <f>ROUND(I405*H405,2)</f>
        <v>0</v>
      </c>
      <c r="BL405" s="20" t="s">
        <v>132</v>
      </c>
      <c r="BM405" s="218" t="s">
        <v>650</v>
      </c>
    </row>
    <row r="406" s="13" customFormat="1">
      <c r="A406" s="13"/>
      <c r="B406" s="225"/>
      <c r="C406" s="226"/>
      <c r="D406" s="227" t="s">
        <v>146</v>
      </c>
      <c r="E406" s="228" t="s">
        <v>19</v>
      </c>
      <c r="F406" s="229" t="s">
        <v>651</v>
      </c>
      <c r="G406" s="226"/>
      <c r="H406" s="230">
        <v>4.0599999999999996</v>
      </c>
      <c r="I406" s="231"/>
      <c r="J406" s="226"/>
      <c r="K406" s="226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146</v>
      </c>
      <c r="AU406" s="236" t="s">
        <v>87</v>
      </c>
      <c r="AV406" s="13" t="s">
        <v>87</v>
      </c>
      <c r="AW406" s="13" t="s">
        <v>37</v>
      </c>
      <c r="AX406" s="13" t="s">
        <v>84</v>
      </c>
      <c r="AY406" s="236" t="s">
        <v>125</v>
      </c>
    </row>
    <row r="407" s="2" customFormat="1" ht="24.15" customHeight="1">
      <c r="A407" s="41"/>
      <c r="B407" s="42"/>
      <c r="C407" s="207" t="s">
        <v>652</v>
      </c>
      <c r="D407" s="207" t="s">
        <v>127</v>
      </c>
      <c r="E407" s="208" t="s">
        <v>653</v>
      </c>
      <c r="F407" s="209" t="s">
        <v>654</v>
      </c>
      <c r="G407" s="210" t="s">
        <v>130</v>
      </c>
      <c r="H407" s="211">
        <v>167</v>
      </c>
      <c r="I407" s="212"/>
      <c r="J407" s="213">
        <f>ROUND(I407*H407,2)</f>
        <v>0</v>
      </c>
      <c r="K407" s="209" t="s">
        <v>131</v>
      </c>
      <c r="L407" s="47"/>
      <c r="M407" s="214" t="s">
        <v>19</v>
      </c>
      <c r="N407" s="215" t="s">
        <v>47</v>
      </c>
      <c r="O407" s="87"/>
      <c r="P407" s="216">
        <f>O407*H407</f>
        <v>0</v>
      </c>
      <c r="Q407" s="216">
        <v>0</v>
      </c>
      <c r="R407" s="216">
        <f>Q407*H407</f>
        <v>0</v>
      </c>
      <c r="S407" s="216">
        <v>0</v>
      </c>
      <c r="T407" s="21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8" t="s">
        <v>132</v>
      </c>
      <c r="AT407" s="218" t="s">
        <v>127</v>
      </c>
      <c r="AU407" s="218" t="s">
        <v>87</v>
      </c>
      <c r="AY407" s="20" t="s">
        <v>125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20" t="s">
        <v>84</v>
      </c>
      <c r="BK407" s="219">
        <f>ROUND(I407*H407,2)</f>
        <v>0</v>
      </c>
      <c r="BL407" s="20" t="s">
        <v>132</v>
      </c>
      <c r="BM407" s="218" t="s">
        <v>655</v>
      </c>
    </row>
    <row r="408" s="2" customFormat="1">
      <c r="A408" s="41"/>
      <c r="B408" s="42"/>
      <c r="C408" s="43"/>
      <c r="D408" s="220" t="s">
        <v>134</v>
      </c>
      <c r="E408" s="43"/>
      <c r="F408" s="221" t="s">
        <v>656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134</v>
      </c>
      <c r="AU408" s="20" t="s">
        <v>87</v>
      </c>
    </row>
    <row r="409" s="13" customFormat="1">
      <c r="A409" s="13"/>
      <c r="B409" s="225"/>
      <c r="C409" s="226"/>
      <c r="D409" s="227" t="s">
        <v>146</v>
      </c>
      <c r="E409" s="228" t="s">
        <v>19</v>
      </c>
      <c r="F409" s="229" t="s">
        <v>657</v>
      </c>
      <c r="G409" s="226"/>
      <c r="H409" s="230">
        <v>167</v>
      </c>
      <c r="I409" s="231"/>
      <c r="J409" s="226"/>
      <c r="K409" s="226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146</v>
      </c>
      <c r="AU409" s="236" t="s">
        <v>87</v>
      </c>
      <c r="AV409" s="13" t="s">
        <v>87</v>
      </c>
      <c r="AW409" s="13" t="s">
        <v>37</v>
      </c>
      <c r="AX409" s="13" t="s">
        <v>84</v>
      </c>
      <c r="AY409" s="236" t="s">
        <v>125</v>
      </c>
    </row>
    <row r="410" s="2" customFormat="1" ht="16.5" customHeight="1">
      <c r="A410" s="41"/>
      <c r="B410" s="42"/>
      <c r="C410" s="269" t="s">
        <v>658</v>
      </c>
      <c r="D410" s="269" t="s">
        <v>279</v>
      </c>
      <c r="E410" s="270" t="s">
        <v>659</v>
      </c>
      <c r="F410" s="271" t="s">
        <v>660</v>
      </c>
      <c r="G410" s="272" t="s">
        <v>130</v>
      </c>
      <c r="H410" s="273">
        <v>169.505</v>
      </c>
      <c r="I410" s="274"/>
      <c r="J410" s="275">
        <f>ROUND(I410*H410,2)</f>
        <v>0</v>
      </c>
      <c r="K410" s="271" t="s">
        <v>131</v>
      </c>
      <c r="L410" s="276"/>
      <c r="M410" s="277" t="s">
        <v>19</v>
      </c>
      <c r="N410" s="278" t="s">
        <v>47</v>
      </c>
      <c r="O410" s="87"/>
      <c r="P410" s="216">
        <f>O410*H410</f>
        <v>0</v>
      </c>
      <c r="Q410" s="216">
        <v>0.0031800000000000001</v>
      </c>
      <c r="R410" s="216">
        <f>Q410*H410</f>
        <v>0.53902590000000006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190</v>
      </c>
      <c r="AT410" s="218" t="s">
        <v>279</v>
      </c>
      <c r="AU410" s="218" t="s">
        <v>87</v>
      </c>
      <c r="AY410" s="20" t="s">
        <v>125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84</v>
      </c>
      <c r="BK410" s="219">
        <f>ROUND(I410*H410,2)</f>
        <v>0</v>
      </c>
      <c r="BL410" s="20" t="s">
        <v>132</v>
      </c>
      <c r="BM410" s="218" t="s">
        <v>661</v>
      </c>
    </row>
    <row r="411" s="13" customFormat="1">
      <c r="A411" s="13"/>
      <c r="B411" s="225"/>
      <c r="C411" s="226"/>
      <c r="D411" s="227" t="s">
        <v>146</v>
      </c>
      <c r="E411" s="228" t="s">
        <v>19</v>
      </c>
      <c r="F411" s="229" t="s">
        <v>662</v>
      </c>
      <c r="G411" s="226"/>
      <c r="H411" s="230">
        <v>169.505</v>
      </c>
      <c r="I411" s="231"/>
      <c r="J411" s="226"/>
      <c r="K411" s="226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146</v>
      </c>
      <c r="AU411" s="236" t="s">
        <v>87</v>
      </c>
      <c r="AV411" s="13" t="s">
        <v>87</v>
      </c>
      <c r="AW411" s="13" t="s">
        <v>37</v>
      </c>
      <c r="AX411" s="13" t="s">
        <v>84</v>
      </c>
      <c r="AY411" s="236" t="s">
        <v>125</v>
      </c>
    </row>
    <row r="412" s="2" customFormat="1" ht="21.75" customHeight="1">
      <c r="A412" s="41"/>
      <c r="B412" s="42"/>
      <c r="C412" s="207" t="s">
        <v>663</v>
      </c>
      <c r="D412" s="207" t="s">
        <v>127</v>
      </c>
      <c r="E412" s="208" t="s">
        <v>664</v>
      </c>
      <c r="F412" s="209" t="s">
        <v>665</v>
      </c>
      <c r="G412" s="210" t="s">
        <v>442</v>
      </c>
      <c r="H412" s="211">
        <v>14</v>
      </c>
      <c r="I412" s="212"/>
      <c r="J412" s="213">
        <f>ROUND(I412*H412,2)</f>
        <v>0</v>
      </c>
      <c r="K412" s="209" t="s">
        <v>131</v>
      </c>
      <c r="L412" s="47"/>
      <c r="M412" s="214" t="s">
        <v>19</v>
      </c>
      <c r="N412" s="215" t="s">
        <v>47</v>
      </c>
      <c r="O412" s="87"/>
      <c r="P412" s="216">
        <f>O412*H412</f>
        <v>0</v>
      </c>
      <c r="Q412" s="216">
        <v>0</v>
      </c>
      <c r="R412" s="216">
        <f>Q412*H412</f>
        <v>0</v>
      </c>
      <c r="S412" s="216">
        <v>0</v>
      </c>
      <c r="T412" s="21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8" t="s">
        <v>132</v>
      </c>
      <c r="AT412" s="218" t="s">
        <v>127</v>
      </c>
      <c r="AU412" s="218" t="s">
        <v>87</v>
      </c>
      <c r="AY412" s="20" t="s">
        <v>125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20" t="s">
        <v>84</v>
      </c>
      <c r="BK412" s="219">
        <f>ROUND(I412*H412,2)</f>
        <v>0</v>
      </c>
      <c r="BL412" s="20" t="s">
        <v>132</v>
      </c>
      <c r="BM412" s="218" t="s">
        <v>666</v>
      </c>
    </row>
    <row r="413" s="2" customFormat="1">
      <c r="A413" s="41"/>
      <c r="B413" s="42"/>
      <c r="C413" s="43"/>
      <c r="D413" s="220" t="s">
        <v>134</v>
      </c>
      <c r="E413" s="43"/>
      <c r="F413" s="221" t="s">
        <v>667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134</v>
      </c>
      <c r="AU413" s="20" t="s">
        <v>87</v>
      </c>
    </row>
    <row r="414" s="13" customFormat="1">
      <c r="A414" s="13"/>
      <c r="B414" s="225"/>
      <c r="C414" s="226"/>
      <c r="D414" s="227" t="s">
        <v>146</v>
      </c>
      <c r="E414" s="228" t="s">
        <v>19</v>
      </c>
      <c r="F414" s="229" t="s">
        <v>668</v>
      </c>
      <c r="G414" s="226"/>
      <c r="H414" s="230">
        <v>14</v>
      </c>
      <c r="I414" s="231"/>
      <c r="J414" s="226"/>
      <c r="K414" s="226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146</v>
      </c>
      <c r="AU414" s="236" t="s">
        <v>87</v>
      </c>
      <c r="AV414" s="13" t="s">
        <v>87</v>
      </c>
      <c r="AW414" s="13" t="s">
        <v>37</v>
      </c>
      <c r="AX414" s="13" t="s">
        <v>84</v>
      </c>
      <c r="AY414" s="236" t="s">
        <v>125</v>
      </c>
    </row>
    <row r="415" s="2" customFormat="1" ht="16.5" customHeight="1">
      <c r="A415" s="41"/>
      <c r="B415" s="42"/>
      <c r="C415" s="269" t="s">
        <v>669</v>
      </c>
      <c r="D415" s="269" t="s">
        <v>279</v>
      </c>
      <c r="E415" s="270" t="s">
        <v>670</v>
      </c>
      <c r="F415" s="271" t="s">
        <v>671</v>
      </c>
      <c r="G415" s="272" t="s">
        <v>442</v>
      </c>
      <c r="H415" s="273">
        <v>14</v>
      </c>
      <c r="I415" s="274"/>
      <c r="J415" s="275">
        <f>ROUND(I415*H415,2)</f>
        <v>0</v>
      </c>
      <c r="K415" s="271" t="s">
        <v>19</v>
      </c>
      <c r="L415" s="276"/>
      <c r="M415" s="277" t="s">
        <v>19</v>
      </c>
      <c r="N415" s="278" t="s">
        <v>47</v>
      </c>
      <c r="O415" s="87"/>
      <c r="P415" s="216">
        <f>O415*H415</f>
        <v>0</v>
      </c>
      <c r="Q415" s="216">
        <v>0.00016000000000000001</v>
      </c>
      <c r="R415" s="216">
        <f>Q415*H415</f>
        <v>0.0022400000000000002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190</v>
      </c>
      <c r="AT415" s="218" t="s">
        <v>279</v>
      </c>
      <c r="AU415" s="218" t="s">
        <v>87</v>
      </c>
      <c r="AY415" s="20" t="s">
        <v>125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84</v>
      </c>
      <c r="BK415" s="219">
        <f>ROUND(I415*H415,2)</f>
        <v>0</v>
      </c>
      <c r="BL415" s="20" t="s">
        <v>132</v>
      </c>
      <c r="BM415" s="218" t="s">
        <v>672</v>
      </c>
    </row>
    <row r="416" s="2" customFormat="1" ht="21.75" customHeight="1">
      <c r="A416" s="41"/>
      <c r="B416" s="42"/>
      <c r="C416" s="207" t="s">
        <v>673</v>
      </c>
      <c r="D416" s="207" t="s">
        <v>127</v>
      </c>
      <c r="E416" s="208" t="s">
        <v>674</v>
      </c>
      <c r="F416" s="209" t="s">
        <v>675</v>
      </c>
      <c r="G416" s="210" t="s">
        <v>442</v>
      </c>
      <c r="H416" s="211">
        <v>1</v>
      </c>
      <c r="I416" s="212"/>
      <c r="J416" s="213">
        <f>ROUND(I416*H416,2)</f>
        <v>0</v>
      </c>
      <c r="K416" s="209" t="s">
        <v>131</v>
      </c>
      <c r="L416" s="47"/>
      <c r="M416" s="214" t="s">
        <v>19</v>
      </c>
      <c r="N416" s="215" t="s">
        <v>47</v>
      </c>
      <c r="O416" s="87"/>
      <c r="P416" s="216">
        <f>O416*H416</f>
        <v>0</v>
      </c>
      <c r="Q416" s="216">
        <v>0</v>
      </c>
      <c r="R416" s="216">
        <f>Q416*H416</f>
        <v>0</v>
      </c>
      <c r="S416" s="216">
        <v>0</v>
      </c>
      <c r="T416" s="21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132</v>
      </c>
      <c r="AT416" s="218" t="s">
        <v>127</v>
      </c>
      <c r="AU416" s="218" t="s">
        <v>87</v>
      </c>
      <c r="AY416" s="20" t="s">
        <v>125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20" t="s">
        <v>84</v>
      </c>
      <c r="BK416" s="219">
        <f>ROUND(I416*H416,2)</f>
        <v>0</v>
      </c>
      <c r="BL416" s="20" t="s">
        <v>132</v>
      </c>
      <c r="BM416" s="218" t="s">
        <v>676</v>
      </c>
    </row>
    <row r="417" s="2" customFormat="1">
      <c r="A417" s="41"/>
      <c r="B417" s="42"/>
      <c r="C417" s="43"/>
      <c r="D417" s="220" t="s">
        <v>134</v>
      </c>
      <c r="E417" s="43"/>
      <c r="F417" s="221" t="s">
        <v>677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134</v>
      </c>
      <c r="AU417" s="20" t="s">
        <v>87</v>
      </c>
    </row>
    <row r="418" s="13" customFormat="1">
      <c r="A418" s="13"/>
      <c r="B418" s="225"/>
      <c r="C418" s="226"/>
      <c r="D418" s="227" t="s">
        <v>146</v>
      </c>
      <c r="E418" s="228" t="s">
        <v>19</v>
      </c>
      <c r="F418" s="229" t="s">
        <v>678</v>
      </c>
      <c r="G418" s="226"/>
      <c r="H418" s="230">
        <v>1</v>
      </c>
      <c r="I418" s="231"/>
      <c r="J418" s="226"/>
      <c r="K418" s="226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146</v>
      </c>
      <c r="AU418" s="236" t="s">
        <v>87</v>
      </c>
      <c r="AV418" s="13" t="s">
        <v>87</v>
      </c>
      <c r="AW418" s="13" t="s">
        <v>37</v>
      </c>
      <c r="AX418" s="13" t="s">
        <v>84</v>
      </c>
      <c r="AY418" s="236" t="s">
        <v>125</v>
      </c>
    </row>
    <row r="419" s="2" customFormat="1" ht="16.5" customHeight="1">
      <c r="A419" s="41"/>
      <c r="B419" s="42"/>
      <c r="C419" s="269" t="s">
        <v>679</v>
      </c>
      <c r="D419" s="269" t="s">
        <v>279</v>
      </c>
      <c r="E419" s="270" t="s">
        <v>680</v>
      </c>
      <c r="F419" s="271" t="s">
        <v>681</v>
      </c>
      <c r="G419" s="272" t="s">
        <v>442</v>
      </c>
      <c r="H419" s="273">
        <v>1</v>
      </c>
      <c r="I419" s="274"/>
      <c r="J419" s="275">
        <f>ROUND(I419*H419,2)</f>
        <v>0</v>
      </c>
      <c r="K419" s="271" t="s">
        <v>19</v>
      </c>
      <c r="L419" s="276"/>
      <c r="M419" s="277" t="s">
        <v>19</v>
      </c>
      <c r="N419" s="278" t="s">
        <v>47</v>
      </c>
      <c r="O419" s="87"/>
      <c r="P419" s="216">
        <f>O419*H419</f>
        <v>0</v>
      </c>
      <c r="Q419" s="216">
        <v>0.00052999999999999998</v>
      </c>
      <c r="R419" s="216">
        <f>Q419*H419</f>
        <v>0.00052999999999999998</v>
      </c>
      <c r="S419" s="216">
        <v>0</v>
      </c>
      <c r="T419" s="21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8" t="s">
        <v>190</v>
      </c>
      <c r="AT419" s="218" t="s">
        <v>279</v>
      </c>
      <c r="AU419" s="218" t="s">
        <v>87</v>
      </c>
      <c r="AY419" s="20" t="s">
        <v>125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20" t="s">
        <v>84</v>
      </c>
      <c r="BK419" s="219">
        <f>ROUND(I419*H419,2)</f>
        <v>0</v>
      </c>
      <c r="BL419" s="20" t="s">
        <v>132</v>
      </c>
      <c r="BM419" s="218" t="s">
        <v>682</v>
      </c>
    </row>
    <row r="420" s="2" customFormat="1" ht="24.15" customHeight="1">
      <c r="A420" s="41"/>
      <c r="B420" s="42"/>
      <c r="C420" s="207" t="s">
        <v>683</v>
      </c>
      <c r="D420" s="207" t="s">
        <v>127</v>
      </c>
      <c r="E420" s="208" t="s">
        <v>684</v>
      </c>
      <c r="F420" s="209" t="s">
        <v>685</v>
      </c>
      <c r="G420" s="210" t="s">
        <v>442</v>
      </c>
      <c r="H420" s="211">
        <v>34</v>
      </c>
      <c r="I420" s="212"/>
      <c r="J420" s="213">
        <f>ROUND(I420*H420,2)</f>
        <v>0</v>
      </c>
      <c r="K420" s="209" t="s">
        <v>131</v>
      </c>
      <c r="L420" s="47"/>
      <c r="M420" s="214" t="s">
        <v>19</v>
      </c>
      <c r="N420" s="215" t="s">
        <v>47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132</v>
      </c>
      <c r="AT420" s="218" t="s">
        <v>127</v>
      </c>
      <c r="AU420" s="218" t="s">
        <v>87</v>
      </c>
      <c r="AY420" s="20" t="s">
        <v>125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84</v>
      </c>
      <c r="BK420" s="219">
        <f>ROUND(I420*H420,2)</f>
        <v>0</v>
      </c>
      <c r="BL420" s="20" t="s">
        <v>132</v>
      </c>
      <c r="BM420" s="218" t="s">
        <v>686</v>
      </c>
    </row>
    <row r="421" s="2" customFormat="1">
      <c r="A421" s="41"/>
      <c r="B421" s="42"/>
      <c r="C421" s="43"/>
      <c r="D421" s="220" t="s">
        <v>134</v>
      </c>
      <c r="E421" s="43"/>
      <c r="F421" s="221" t="s">
        <v>687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134</v>
      </c>
      <c r="AU421" s="20" t="s">
        <v>87</v>
      </c>
    </row>
    <row r="422" s="13" customFormat="1">
      <c r="A422" s="13"/>
      <c r="B422" s="225"/>
      <c r="C422" s="226"/>
      <c r="D422" s="227" t="s">
        <v>146</v>
      </c>
      <c r="E422" s="228" t="s">
        <v>19</v>
      </c>
      <c r="F422" s="229" t="s">
        <v>688</v>
      </c>
      <c r="G422" s="226"/>
      <c r="H422" s="230">
        <v>34</v>
      </c>
      <c r="I422" s="231"/>
      <c r="J422" s="226"/>
      <c r="K422" s="226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146</v>
      </c>
      <c r="AU422" s="236" t="s">
        <v>87</v>
      </c>
      <c r="AV422" s="13" t="s">
        <v>87</v>
      </c>
      <c r="AW422" s="13" t="s">
        <v>37</v>
      </c>
      <c r="AX422" s="13" t="s">
        <v>84</v>
      </c>
      <c r="AY422" s="236" t="s">
        <v>125</v>
      </c>
    </row>
    <row r="423" s="2" customFormat="1" ht="16.5" customHeight="1">
      <c r="A423" s="41"/>
      <c r="B423" s="42"/>
      <c r="C423" s="269" t="s">
        <v>689</v>
      </c>
      <c r="D423" s="269" t="s">
        <v>279</v>
      </c>
      <c r="E423" s="270" t="s">
        <v>690</v>
      </c>
      <c r="F423" s="271" t="s">
        <v>691</v>
      </c>
      <c r="G423" s="272" t="s">
        <v>442</v>
      </c>
      <c r="H423" s="273">
        <v>25</v>
      </c>
      <c r="I423" s="274"/>
      <c r="J423" s="275">
        <f>ROUND(I423*H423,2)</f>
        <v>0</v>
      </c>
      <c r="K423" s="271" t="s">
        <v>19</v>
      </c>
      <c r="L423" s="276"/>
      <c r="M423" s="277" t="s">
        <v>19</v>
      </c>
      <c r="N423" s="278" t="s">
        <v>47</v>
      </c>
      <c r="O423" s="87"/>
      <c r="P423" s="216">
        <f>O423*H423</f>
        <v>0</v>
      </c>
      <c r="Q423" s="216">
        <v>0.00010000000000000001</v>
      </c>
      <c r="R423" s="216">
        <f>Q423*H423</f>
        <v>0.0025000000000000001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190</v>
      </c>
      <c r="AT423" s="218" t="s">
        <v>279</v>
      </c>
      <c r="AU423" s="218" t="s">
        <v>87</v>
      </c>
      <c r="AY423" s="20" t="s">
        <v>125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84</v>
      </c>
      <c r="BK423" s="219">
        <f>ROUND(I423*H423,2)</f>
        <v>0</v>
      </c>
      <c r="BL423" s="20" t="s">
        <v>132</v>
      </c>
      <c r="BM423" s="218" t="s">
        <v>692</v>
      </c>
    </row>
    <row r="424" s="2" customFormat="1" ht="16.5" customHeight="1">
      <c r="A424" s="41"/>
      <c r="B424" s="42"/>
      <c r="C424" s="269" t="s">
        <v>693</v>
      </c>
      <c r="D424" s="269" t="s">
        <v>279</v>
      </c>
      <c r="E424" s="270" t="s">
        <v>694</v>
      </c>
      <c r="F424" s="271" t="s">
        <v>695</v>
      </c>
      <c r="G424" s="272" t="s">
        <v>442</v>
      </c>
      <c r="H424" s="273">
        <v>4</v>
      </c>
      <c r="I424" s="274"/>
      <c r="J424" s="275">
        <f>ROUND(I424*H424,2)</f>
        <v>0</v>
      </c>
      <c r="K424" s="271" t="s">
        <v>19</v>
      </c>
      <c r="L424" s="276"/>
      <c r="M424" s="277" t="s">
        <v>19</v>
      </c>
      <c r="N424" s="278" t="s">
        <v>47</v>
      </c>
      <c r="O424" s="87"/>
      <c r="P424" s="216">
        <f>O424*H424</f>
        <v>0</v>
      </c>
      <c r="Q424" s="216">
        <v>0.00010000000000000001</v>
      </c>
      <c r="R424" s="216">
        <f>Q424*H424</f>
        <v>0.00040000000000000002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190</v>
      </c>
      <c r="AT424" s="218" t="s">
        <v>279</v>
      </c>
      <c r="AU424" s="218" t="s">
        <v>87</v>
      </c>
      <c r="AY424" s="20" t="s">
        <v>125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84</v>
      </c>
      <c r="BK424" s="219">
        <f>ROUND(I424*H424,2)</f>
        <v>0</v>
      </c>
      <c r="BL424" s="20" t="s">
        <v>132</v>
      </c>
      <c r="BM424" s="218" t="s">
        <v>696</v>
      </c>
    </row>
    <row r="425" s="2" customFormat="1" ht="16.5" customHeight="1">
      <c r="A425" s="41"/>
      <c r="B425" s="42"/>
      <c r="C425" s="269" t="s">
        <v>697</v>
      </c>
      <c r="D425" s="269" t="s">
        <v>279</v>
      </c>
      <c r="E425" s="270" t="s">
        <v>698</v>
      </c>
      <c r="F425" s="271" t="s">
        <v>699</v>
      </c>
      <c r="G425" s="272" t="s">
        <v>442</v>
      </c>
      <c r="H425" s="273">
        <v>5</v>
      </c>
      <c r="I425" s="274"/>
      <c r="J425" s="275">
        <f>ROUND(I425*H425,2)</f>
        <v>0</v>
      </c>
      <c r="K425" s="271" t="s">
        <v>19</v>
      </c>
      <c r="L425" s="276"/>
      <c r="M425" s="277" t="s">
        <v>19</v>
      </c>
      <c r="N425" s="278" t="s">
        <v>47</v>
      </c>
      <c r="O425" s="87"/>
      <c r="P425" s="216">
        <f>O425*H425</f>
        <v>0</v>
      </c>
      <c r="Q425" s="216">
        <v>0.00020000000000000001</v>
      </c>
      <c r="R425" s="216">
        <f>Q425*H425</f>
        <v>0.001</v>
      </c>
      <c r="S425" s="216">
        <v>0</v>
      </c>
      <c r="T425" s="217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8" t="s">
        <v>190</v>
      </c>
      <c r="AT425" s="218" t="s">
        <v>279</v>
      </c>
      <c r="AU425" s="218" t="s">
        <v>87</v>
      </c>
      <c r="AY425" s="20" t="s">
        <v>125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20" t="s">
        <v>84</v>
      </c>
      <c r="BK425" s="219">
        <f>ROUND(I425*H425,2)</f>
        <v>0</v>
      </c>
      <c r="BL425" s="20" t="s">
        <v>132</v>
      </c>
      <c r="BM425" s="218" t="s">
        <v>700</v>
      </c>
    </row>
    <row r="426" s="2" customFormat="1" ht="24.15" customHeight="1">
      <c r="A426" s="41"/>
      <c r="B426" s="42"/>
      <c r="C426" s="207" t="s">
        <v>701</v>
      </c>
      <c r="D426" s="207" t="s">
        <v>127</v>
      </c>
      <c r="E426" s="208" t="s">
        <v>702</v>
      </c>
      <c r="F426" s="209" t="s">
        <v>703</v>
      </c>
      <c r="G426" s="210" t="s">
        <v>442</v>
      </c>
      <c r="H426" s="211">
        <v>8</v>
      </c>
      <c r="I426" s="212"/>
      <c r="J426" s="213">
        <f>ROUND(I426*H426,2)</f>
        <v>0</v>
      </c>
      <c r="K426" s="209" t="s">
        <v>131</v>
      </c>
      <c r="L426" s="47"/>
      <c r="M426" s="214" t="s">
        <v>19</v>
      </c>
      <c r="N426" s="215" t="s">
        <v>47</v>
      </c>
      <c r="O426" s="87"/>
      <c r="P426" s="216">
        <f>O426*H426</f>
        <v>0</v>
      </c>
      <c r="Q426" s="216">
        <v>0</v>
      </c>
      <c r="R426" s="216">
        <f>Q426*H426</f>
        <v>0</v>
      </c>
      <c r="S426" s="216">
        <v>0</v>
      </c>
      <c r="T426" s="21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8" t="s">
        <v>132</v>
      </c>
      <c r="AT426" s="218" t="s">
        <v>127</v>
      </c>
      <c r="AU426" s="218" t="s">
        <v>87</v>
      </c>
      <c r="AY426" s="20" t="s">
        <v>125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20" t="s">
        <v>84</v>
      </c>
      <c r="BK426" s="219">
        <f>ROUND(I426*H426,2)</f>
        <v>0</v>
      </c>
      <c r="BL426" s="20" t="s">
        <v>132</v>
      </c>
      <c r="BM426" s="218" t="s">
        <v>704</v>
      </c>
    </row>
    <row r="427" s="2" customFormat="1">
      <c r="A427" s="41"/>
      <c r="B427" s="42"/>
      <c r="C427" s="43"/>
      <c r="D427" s="220" t="s">
        <v>134</v>
      </c>
      <c r="E427" s="43"/>
      <c r="F427" s="221" t="s">
        <v>705</v>
      </c>
      <c r="G427" s="43"/>
      <c r="H427" s="43"/>
      <c r="I427" s="222"/>
      <c r="J427" s="43"/>
      <c r="K427" s="43"/>
      <c r="L427" s="47"/>
      <c r="M427" s="223"/>
      <c r="N427" s="22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134</v>
      </c>
      <c r="AU427" s="20" t="s">
        <v>87</v>
      </c>
    </row>
    <row r="428" s="13" customFormat="1">
      <c r="A428" s="13"/>
      <c r="B428" s="225"/>
      <c r="C428" s="226"/>
      <c r="D428" s="227" t="s">
        <v>146</v>
      </c>
      <c r="E428" s="228" t="s">
        <v>19</v>
      </c>
      <c r="F428" s="229" t="s">
        <v>706</v>
      </c>
      <c r="G428" s="226"/>
      <c r="H428" s="230">
        <v>8</v>
      </c>
      <c r="I428" s="231"/>
      <c r="J428" s="226"/>
      <c r="K428" s="226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146</v>
      </c>
      <c r="AU428" s="236" t="s">
        <v>87</v>
      </c>
      <c r="AV428" s="13" t="s">
        <v>87</v>
      </c>
      <c r="AW428" s="13" t="s">
        <v>37</v>
      </c>
      <c r="AX428" s="13" t="s">
        <v>84</v>
      </c>
      <c r="AY428" s="236" t="s">
        <v>125</v>
      </c>
    </row>
    <row r="429" s="2" customFormat="1" ht="16.5" customHeight="1">
      <c r="A429" s="41"/>
      <c r="B429" s="42"/>
      <c r="C429" s="269" t="s">
        <v>707</v>
      </c>
      <c r="D429" s="269" t="s">
        <v>279</v>
      </c>
      <c r="E429" s="270" t="s">
        <v>708</v>
      </c>
      <c r="F429" s="271" t="s">
        <v>709</v>
      </c>
      <c r="G429" s="272" t="s">
        <v>442</v>
      </c>
      <c r="H429" s="273">
        <v>8</v>
      </c>
      <c r="I429" s="274"/>
      <c r="J429" s="275">
        <f>ROUND(I429*H429,2)</f>
        <v>0</v>
      </c>
      <c r="K429" s="271" t="s">
        <v>19</v>
      </c>
      <c r="L429" s="276"/>
      <c r="M429" s="277" t="s">
        <v>19</v>
      </c>
      <c r="N429" s="278" t="s">
        <v>47</v>
      </c>
      <c r="O429" s="87"/>
      <c r="P429" s="216">
        <f>O429*H429</f>
        <v>0</v>
      </c>
      <c r="Q429" s="216">
        <v>0.00020000000000000001</v>
      </c>
      <c r="R429" s="216">
        <f>Q429*H429</f>
        <v>0.0016000000000000001</v>
      </c>
      <c r="S429" s="216">
        <v>0</v>
      </c>
      <c r="T429" s="21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8" t="s">
        <v>190</v>
      </c>
      <c r="AT429" s="218" t="s">
        <v>279</v>
      </c>
      <c r="AU429" s="218" t="s">
        <v>87</v>
      </c>
      <c r="AY429" s="20" t="s">
        <v>125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20" t="s">
        <v>84</v>
      </c>
      <c r="BK429" s="219">
        <f>ROUND(I429*H429,2)</f>
        <v>0</v>
      </c>
      <c r="BL429" s="20" t="s">
        <v>132</v>
      </c>
      <c r="BM429" s="218" t="s">
        <v>710</v>
      </c>
    </row>
    <row r="430" s="2" customFormat="1" ht="24.15" customHeight="1">
      <c r="A430" s="41"/>
      <c r="B430" s="42"/>
      <c r="C430" s="207" t="s">
        <v>711</v>
      </c>
      <c r="D430" s="207" t="s">
        <v>127</v>
      </c>
      <c r="E430" s="208" t="s">
        <v>712</v>
      </c>
      <c r="F430" s="209" t="s">
        <v>713</v>
      </c>
      <c r="G430" s="210" t="s">
        <v>442</v>
      </c>
      <c r="H430" s="211">
        <v>14</v>
      </c>
      <c r="I430" s="212"/>
      <c r="J430" s="213">
        <f>ROUND(I430*H430,2)</f>
        <v>0</v>
      </c>
      <c r="K430" s="209" t="s">
        <v>131</v>
      </c>
      <c r="L430" s="47"/>
      <c r="M430" s="214" t="s">
        <v>19</v>
      </c>
      <c r="N430" s="215" t="s">
        <v>47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132</v>
      </c>
      <c r="AT430" s="218" t="s">
        <v>127</v>
      </c>
      <c r="AU430" s="218" t="s">
        <v>87</v>
      </c>
      <c r="AY430" s="20" t="s">
        <v>125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84</v>
      </c>
      <c r="BK430" s="219">
        <f>ROUND(I430*H430,2)</f>
        <v>0</v>
      </c>
      <c r="BL430" s="20" t="s">
        <v>132</v>
      </c>
      <c r="BM430" s="218" t="s">
        <v>714</v>
      </c>
    </row>
    <row r="431" s="2" customFormat="1">
      <c r="A431" s="41"/>
      <c r="B431" s="42"/>
      <c r="C431" s="43"/>
      <c r="D431" s="220" t="s">
        <v>134</v>
      </c>
      <c r="E431" s="43"/>
      <c r="F431" s="221" t="s">
        <v>715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134</v>
      </c>
      <c r="AU431" s="20" t="s">
        <v>87</v>
      </c>
    </row>
    <row r="432" s="13" customFormat="1">
      <c r="A432" s="13"/>
      <c r="B432" s="225"/>
      <c r="C432" s="226"/>
      <c r="D432" s="227" t="s">
        <v>146</v>
      </c>
      <c r="E432" s="228" t="s">
        <v>19</v>
      </c>
      <c r="F432" s="229" t="s">
        <v>668</v>
      </c>
      <c r="G432" s="226"/>
      <c r="H432" s="230">
        <v>14</v>
      </c>
      <c r="I432" s="231"/>
      <c r="J432" s="226"/>
      <c r="K432" s="226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146</v>
      </c>
      <c r="AU432" s="236" t="s">
        <v>87</v>
      </c>
      <c r="AV432" s="13" t="s">
        <v>87</v>
      </c>
      <c r="AW432" s="13" t="s">
        <v>37</v>
      </c>
      <c r="AX432" s="13" t="s">
        <v>84</v>
      </c>
      <c r="AY432" s="236" t="s">
        <v>125</v>
      </c>
    </row>
    <row r="433" s="2" customFormat="1" ht="16.5" customHeight="1">
      <c r="A433" s="41"/>
      <c r="B433" s="42"/>
      <c r="C433" s="269" t="s">
        <v>716</v>
      </c>
      <c r="D433" s="269" t="s">
        <v>279</v>
      </c>
      <c r="E433" s="270" t="s">
        <v>717</v>
      </c>
      <c r="F433" s="271" t="s">
        <v>718</v>
      </c>
      <c r="G433" s="272" t="s">
        <v>442</v>
      </c>
      <c r="H433" s="273">
        <v>14</v>
      </c>
      <c r="I433" s="274"/>
      <c r="J433" s="275">
        <f>ROUND(I433*H433,2)</f>
        <v>0</v>
      </c>
      <c r="K433" s="271" t="s">
        <v>131</v>
      </c>
      <c r="L433" s="276"/>
      <c r="M433" s="277" t="s">
        <v>19</v>
      </c>
      <c r="N433" s="278" t="s">
        <v>47</v>
      </c>
      <c r="O433" s="87"/>
      <c r="P433" s="216">
        <f>O433*H433</f>
        <v>0</v>
      </c>
      <c r="Q433" s="216">
        <v>0.0021299999999999999</v>
      </c>
      <c r="R433" s="216">
        <f>Q433*H433</f>
        <v>0.029819999999999999</v>
      </c>
      <c r="S433" s="216">
        <v>0</v>
      </c>
      <c r="T433" s="21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8" t="s">
        <v>190</v>
      </c>
      <c r="AT433" s="218" t="s">
        <v>279</v>
      </c>
      <c r="AU433" s="218" t="s">
        <v>87</v>
      </c>
      <c r="AY433" s="20" t="s">
        <v>125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20" t="s">
        <v>84</v>
      </c>
      <c r="BK433" s="219">
        <f>ROUND(I433*H433,2)</f>
        <v>0</v>
      </c>
      <c r="BL433" s="20" t="s">
        <v>132</v>
      </c>
      <c r="BM433" s="218" t="s">
        <v>719</v>
      </c>
    </row>
    <row r="434" s="2" customFormat="1" ht="24.15" customHeight="1">
      <c r="A434" s="41"/>
      <c r="B434" s="42"/>
      <c r="C434" s="207" t="s">
        <v>720</v>
      </c>
      <c r="D434" s="207" t="s">
        <v>127</v>
      </c>
      <c r="E434" s="208" t="s">
        <v>721</v>
      </c>
      <c r="F434" s="209" t="s">
        <v>722</v>
      </c>
      <c r="G434" s="210" t="s">
        <v>442</v>
      </c>
      <c r="H434" s="211">
        <v>1</v>
      </c>
      <c r="I434" s="212"/>
      <c r="J434" s="213">
        <f>ROUND(I434*H434,2)</f>
        <v>0</v>
      </c>
      <c r="K434" s="209" t="s">
        <v>131</v>
      </c>
      <c r="L434" s="47"/>
      <c r="M434" s="214" t="s">
        <v>19</v>
      </c>
      <c r="N434" s="215" t="s">
        <v>47</v>
      </c>
      <c r="O434" s="87"/>
      <c r="P434" s="216">
        <f>O434*H434</f>
        <v>0</v>
      </c>
      <c r="Q434" s="216">
        <v>0</v>
      </c>
      <c r="R434" s="216">
        <f>Q434*H434</f>
        <v>0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132</v>
      </c>
      <c r="AT434" s="218" t="s">
        <v>127</v>
      </c>
      <c r="AU434" s="218" t="s">
        <v>87</v>
      </c>
      <c r="AY434" s="20" t="s">
        <v>125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84</v>
      </c>
      <c r="BK434" s="219">
        <f>ROUND(I434*H434,2)</f>
        <v>0</v>
      </c>
      <c r="BL434" s="20" t="s">
        <v>132</v>
      </c>
      <c r="BM434" s="218" t="s">
        <v>723</v>
      </c>
    </row>
    <row r="435" s="2" customFormat="1">
      <c r="A435" s="41"/>
      <c r="B435" s="42"/>
      <c r="C435" s="43"/>
      <c r="D435" s="220" t="s">
        <v>134</v>
      </c>
      <c r="E435" s="43"/>
      <c r="F435" s="221" t="s">
        <v>724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134</v>
      </c>
      <c r="AU435" s="20" t="s">
        <v>87</v>
      </c>
    </row>
    <row r="436" s="13" customFormat="1">
      <c r="A436" s="13"/>
      <c r="B436" s="225"/>
      <c r="C436" s="226"/>
      <c r="D436" s="227" t="s">
        <v>146</v>
      </c>
      <c r="E436" s="228" t="s">
        <v>19</v>
      </c>
      <c r="F436" s="229" t="s">
        <v>678</v>
      </c>
      <c r="G436" s="226"/>
      <c r="H436" s="230">
        <v>1</v>
      </c>
      <c r="I436" s="231"/>
      <c r="J436" s="226"/>
      <c r="K436" s="226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146</v>
      </c>
      <c r="AU436" s="236" t="s">
        <v>87</v>
      </c>
      <c r="AV436" s="13" t="s">
        <v>87</v>
      </c>
      <c r="AW436" s="13" t="s">
        <v>37</v>
      </c>
      <c r="AX436" s="13" t="s">
        <v>84</v>
      </c>
      <c r="AY436" s="236" t="s">
        <v>125</v>
      </c>
    </row>
    <row r="437" s="2" customFormat="1" ht="16.5" customHeight="1">
      <c r="A437" s="41"/>
      <c r="B437" s="42"/>
      <c r="C437" s="269" t="s">
        <v>725</v>
      </c>
      <c r="D437" s="269" t="s">
        <v>279</v>
      </c>
      <c r="E437" s="270" t="s">
        <v>726</v>
      </c>
      <c r="F437" s="271" t="s">
        <v>727</v>
      </c>
      <c r="G437" s="272" t="s">
        <v>442</v>
      </c>
      <c r="H437" s="273">
        <v>1</v>
      </c>
      <c r="I437" s="274"/>
      <c r="J437" s="275">
        <f>ROUND(I437*H437,2)</f>
        <v>0</v>
      </c>
      <c r="K437" s="271" t="s">
        <v>131</v>
      </c>
      <c r="L437" s="276"/>
      <c r="M437" s="277" t="s">
        <v>19</v>
      </c>
      <c r="N437" s="278" t="s">
        <v>47</v>
      </c>
      <c r="O437" s="87"/>
      <c r="P437" s="216">
        <f>O437*H437</f>
        <v>0</v>
      </c>
      <c r="Q437" s="216">
        <v>0.0028999999999999998</v>
      </c>
      <c r="R437" s="216">
        <f>Q437*H437</f>
        <v>0.0028999999999999998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190</v>
      </c>
      <c r="AT437" s="218" t="s">
        <v>279</v>
      </c>
      <c r="AU437" s="218" t="s">
        <v>87</v>
      </c>
      <c r="AY437" s="20" t="s">
        <v>125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84</v>
      </c>
      <c r="BK437" s="219">
        <f>ROUND(I437*H437,2)</f>
        <v>0</v>
      </c>
      <c r="BL437" s="20" t="s">
        <v>132</v>
      </c>
      <c r="BM437" s="218" t="s">
        <v>728</v>
      </c>
    </row>
    <row r="438" s="2" customFormat="1" ht="24.15" customHeight="1">
      <c r="A438" s="41"/>
      <c r="B438" s="42"/>
      <c r="C438" s="207" t="s">
        <v>729</v>
      </c>
      <c r="D438" s="207" t="s">
        <v>127</v>
      </c>
      <c r="E438" s="208" t="s">
        <v>730</v>
      </c>
      <c r="F438" s="209" t="s">
        <v>731</v>
      </c>
      <c r="G438" s="210" t="s">
        <v>442</v>
      </c>
      <c r="H438" s="211">
        <v>6</v>
      </c>
      <c r="I438" s="212"/>
      <c r="J438" s="213">
        <f>ROUND(I438*H438,2)</f>
        <v>0</v>
      </c>
      <c r="K438" s="209" t="s">
        <v>131</v>
      </c>
      <c r="L438" s="47"/>
      <c r="M438" s="214" t="s">
        <v>19</v>
      </c>
      <c r="N438" s="215" t="s">
        <v>47</v>
      </c>
      <c r="O438" s="87"/>
      <c r="P438" s="216">
        <f>O438*H438</f>
        <v>0</v>
      </c>
      <c r="Q438" s="216">
        <v>0</v>
      </c>
      <c r="R438" s="216">
        <f>Q438*H438</f>
        <v>0</v>
      </c>
      <c r="S438" s="216">
        <v>0</v>
      </c>
      <c r="T438" s="21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8" t="s">
        <v>132</v>
      </c>
      <c r="AT438" s="218" t="s">
        <v>127</v>
      </c>
      <c r="AU438" s="218" t="s">
        <v>87</v>
      </c>
      <c r="AY438" s="20" t="s">
        <v>125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20" t="s">
        <v>84</v>
      </c>
      <c r="BK438" s="219">
        <f>ROUND(I438*H438,2)</f>
        <v>0</v>
      </c>
      <c r="BL438" s="20" t="s">
        <v>132</v>
      </c>
      <c r="BM438" s="218" t="s">
        <v>732</v>
      </c>
    </row>
    <row r="439" s="2" customFormat="1">
      <c r="A439" s="41"/>
      <c r="B439" s="42"/>
      <c r="C439" s="43"/>
      <c r="D439" s="220" t="s">
        <v>134</v>
      </c>
      <c r="E439" s="43"/>
      <c r="F439" s="221" t="s">
        <v>733</v>
      </c>
      <c r="G439" s="43"/>
      <c r="H439" s="43"/>
      <c r="I439" s="222"/>
      <c r="J439" s="43"/>
      <c r="K439" s="43"/>
      <c r="L439" s="47"/>
      <c r="M439" s="223"/>
      <c r="N439" s="22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134</v>
      </c>
      <c r="AU439" s="20" t="s">
        <v>87</v>
      </c>
    </row>
    <row r="440" s="13" customFormat="1">
      <c r="A440" s="13"/>
      <c r="B440" s="225"/>
      <c r="C440" s="226"/>
      <c r="D440" s="227" t="s">
        <v>146</v>
      </c>
      <c r="E440" s="228" t="s">
        <v>19</v>
      </c>
      <c r="F440" s="229" t="s">
        <v>734</v>
      </c>
      <c r="G440" s="226"/>
      <c r="H440" s="230">
        <v>6</v>
      </c>
      <c r="I440" s="231"/>
      <c r="J440" s="226"/>
      <c r="K440" s="226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146</v>
      </c>
      <c r="AU440" s="236" t="s">
        <v>87</v>
      </c>
      <c r="AV440" s="13" t="s">
        <v>87</v>
      </c>
      <c r="AW440" s="13" t="s">
        <v>37</v>
      </c>
      <c r="AX440" s="13" t="s">
        <v>84</v>
      </c>
      <c r="AY440" s="236" t="s">
        <v>125</v>
      </c>
    </row>
    <row r="441" s="2" customFormat="1" ht="16.5" customHeight="1">
      <c r="A441" s="41"/>
      <c r="B441" s="42"/>
      <c r="C441" s="269" t="s">
        <v>735</v>
      </c>
      <c r="D441" s="269" t="s">
        <v>279</v>
      </c>
      <c r="E441" s="270" t="s">
        <v>736</v>
      </c>
      <c r="F441" s="271" t="s">
        <v>737</v>
      </c>
      <c r="G441" s="272" t="s">
        <v>442</v>
      </c>
      <c r="H441" s="273">
        <v>6</v>
      </c>
      <c r="I441" s="274"/>
      <c r="J441" s="275">
        <f>ROUND(I441*H441,2)</f>
        <v>0</v>
      </c>
      <c r="K441" s="271" t="s">
        <v>19</v>
      </c>
      <c r="L441" s="276"/>
      <c r="M441" s="277" t="s">
        <v>19</v>
      </c>
      <c r="N441" s="278" t="s">
        <v>47</v>
      </c>
      <c r="O441" s="87"/>
      <c r="P441" s="216">
        <f>O441*H441</f>
        <v>0</v>
      </c>
      <c r="Q441" s="216">
        <v>0.00331</v>
      </c>
      <c r="R441" s="216">
        <f>Q441*H441</f>
        <v>0.019859999999999999</v>
      </c>
      <c r="S441" s="216">
        <v>0</v>
      </c>
      <c r="T441" s="217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8" t="s">
        <v>190</v>
      </c>
      <c r="AT441" s="218" t="s">
        <v>279</v>
      </c>
      <c r="AU441" s="218" t="s">
        <v>87</v>
      </c>
      <c r="AY441" s="20" t="s">
        <v>125</v>
      </c>
      <c r="BE441" s="219">
        <f>IF(N441="základní",J441,0)</f>
        <v>0</v>
      </c>
      <c r="BF441" s="219">
        <f>IF(N441="snížená",J441,0)</f>
        <v>0</v>
      </c>
      <c r="BG441" s="219">
        <f>IF(N441="zákl. přenesená",J441,0)</f>
        <v>0</v>
      </c>
      <c r="BH441" s="219">
        <f>IF(N441="sníž. přenesená",J441,0)</f>
        <v>0</v>
      </c>
      <c r="BI441" s="219">
        <f>IF(N441="nulová",J441,0)</f>
        <v>0</v>
      </c>
      <c r="BJ441" s="20" t="s">
        <v>84</v>
      </c>
      <c r="BK441" s="219">
        <f>ROUND(I441*H441,2)</f>
        <v>0</v>
      </c>
      <c r="BL441" s="20" t="s">
        <v>132</v>
      </c>
      <c r="BM441" s="218" t="s">
        <v>738</v>
      </c>
    </row>
    <row r="442" s="2" customFormat="1" ht="37.8" customHeight="1">
      <c r="A442" s="41"/>
      <c r="B442" s="42"/>
      <c r="C442" s="207" t="s">
        <v>739</v>
      </c>
      <c r="D442" s="207" t="s">
        <v>127</v>
      </c>
      <c r="E442" s="208" t="s">
        <v>740</v>
      </c>
      <c r="F442" s="209" t="s">
        <v>741</v>
      </c>
      <c r="G442" s="210" t="s">
        <v>442</v>
      </c>
      <c r="H442" s="211">
        <v>14</v>
      </c>
      <c r="I442" s="212"/>
      <c r="J442" s="213">
        <f>ROUND(I442*H442,2)</f>
        <v>0</v>
      </c>
      <c r="K442" s="209" t="s">
        <v>19</v>
      </c>
      <c r="L442" s="47"/>
      <c r="M442" s="214" t="s">
        <v>19</v>
      </c>
      <c r="N442" s="215" t="s">
        <v>47</v>
      </c>
      <c r="O442" s="87"/>
      <c r="P442" s="216">
        <f>O442*H442</f>
        <v>0</v>
      </c>
      <c r="Q442" s="216">
        <v>0.00024000000000000001</v>
      </c>
      <c r="R442" s="216">
        <f>Q442*H442</f>
        <v>0.0033600000000000001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132</v>
      </c>
      <c r="AT442" s="218" t="s">
        <v>127</v>
      </c>
      <c r="AU442" s="218" t="s">
        <v>87</v>
      </c>
      <c r="AY442" s="20" t="s">
        <v>125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20" t="s">
        <v>84</v>
      </c>
      <c r="BK442" s="219">
        <f>ROUND(I442*H442,2)</f>
        <v>0</v>
      </c>
      <c r="BL442" s="20" t="s">
        <v>132</v>
      </c>
      <c r="BM442" s="218" t="s">
        <v>742</v>
      </c>
    </row>
    <row r="443" s="13" customFormat="1">
      <c r="A443" s="13"/>
      <c r="B443" s="225"/>
      <c r="C443" s="226"/>
      <c r="D443" s="227" t="s">
        <v>146</v>
      </c>
      <c r="E443" s="228" t="s">
        <v>19</v>
      </c>
      <c r="F443" s="229" t="s">
        <v>743</v>
      </c>
      <c r="G443" s="226"/>
      <c r="H443" s="230">
        <v>14</v>
      </c>
      <c r="I443" s="231"/>
      <c r="J443" s="226"/>
      <c r="K443" s="226"/>
      <c r="L443" s="232"/>
      <c r="M443" s="233"/>
      <c r="N443" s="234"/>
      <c r="O443" s="234"/>
      <c r="P443" s="234"/>
      <c r="Q443" s="234"/>
      <c r="R443" s="234"/>
      <c r="S443" s="234"/>
      <c r="T443" s="23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6" t="s">
        <v>146</v>
      </c>
      <c r="AU443" s="236" t="s">
        <v>87</v>
      </c>
      <c r="AV443" s="13" t="s">
        <v>87</v>
      </c>
      <c r="AW443" s="13" t="s">
        <v>37</v>
      </c>
      <c r="AX443" s="13" t="s">
        <v>84</v>
      </c>
      <c r="AY443" s="236" t="s">
        <v>125</v>
      </c>
    </row>
    <row r="444" s="2" customFormat="1" ht="37.8" customHeight="1">
      <c r="A444" s="41"/>
      <c r="B444" s="42"/>
      <c r="C444" s="207" t="s">
        <v>744</v>
      </c>
      <c r="D444" s="207" t="s">
        <v>127</v>
      </c>
      <c r="E444" s="208" t="s">
        <v>745</v>
      </c>
      <c r="F444" s="209" t="s">
        <v>746</v>
      </c>
      <c r="G444" s="210" t="s">
        <v>442</v>
      </c>
      <c r="H444" s="211">
        <v>1</v>
      </c>
      <c r="I444" s="212"/>
      <c r="J444" s="213">
        <f>ROUND(I444*H444,2)</f>
        <v>0</v>
      </c>
      <c r="K444" s="209" t="s">
        <v>19</v>
      </c>
      <c r="L444" s="47"/>
      <c r="M444" s="214" t="s">
        <v>19</v>
      </c>
      <c r="N444" s="215" t="s">
        <v>47</v>
      </c>
      <c r="O444" s="87"/>
      <c r="P444" s="216">
        <f>O444*H444</f>
        <v>0</v>
      </c>
      <c r="Q444" s="216">
        <v>0.00088999999999999995</v>
      </c>
      <c r="R444" s="216">
        <f>Q444*H444</f>
        <v>0.00088999999999999995</v>
      </c>
      <c r="S444" s="216">
        <v>0</v>
      </c>
      <c r="T444" s="21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8" t="s">
        <v>132</v>
      </c>
      <c r="AT444" s="218" t="s">
        <v>127</v>
      </c>
      <c r="AU444" s="218" t="s">
        <v>87</v>
      </c>
      <c r="AY444" s="20" t="s">
        <v>125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20" t="s">
        <v>84</v>
      </c>
      <c r="BK444" s="219">
        <f>ROUND(I444*H444,2)</f>
        <v>0</v>
      </c>
      <c r="BL444" s="20" t="s">
        <v>132</v>
      </c>
      <c r="BM444" s="218" t="s">
        <v>747</v>
      </c>
    </row>
    <row r="445" s="13" customFormat="1">
      <c r="A445" s="13"/>
      <c r="B445" s="225"/>
      <c r="C445" s="226"/>
      <c r="D445" s="227" t="s">
        <v>146</v>
      </c>
      <c r="E445" s="228" t="s">
        <v>19</v>
      </c>
      <c r="F445" s="229" t="s">
        <v>748</v>
      </c>
      <c r="G445" s="226"/>
      <c r="H445" s="230">
        <v>1</v>
      </c>
      <c r="I445" s="231"/>
      <c r="J445" s="226"/>
      <c r="K445" s="226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146</v>
      </c>
      <c r="AU445" s="236" t="s">
        <v>87</v>
      </c>
      <c r="AV445" s="13" t="s">
        <v>87</v>
      </c>
      <c r="AW445" s="13" t="s">
        <v>37</v>
      </c>
      <c r="AX445" s="13" t="s">
        <v>84</v>
      </c>
      <c r="AY445" s="236" t="s">
        <v>125</v>
      </c>
    </row>
    <row r="446" s="2" customFormat="1" ht="24.15" customHeight="1">
      <c r="A446" s="41"/>
      <c r="B446" s="42"/>
      <c r="C446" s="207" t="s">
        <v>749</v>
      </c>
      <c r="D446" s="207" t="s">
        <v>127</v>
      </c>
      <c r="E446" s="208" t="s">
        <v>750</v>
      </c>
      <c r="F446" s="209" t="s">
        <v>751</v>
      </c>
      <c r="G446" s="210" t="s">
        <v>442</v>
      </c>
      <c r="H446" s="211">
        <v>2</v>
      </c>
      <c r="I446" s="212"/>
      <c r="J446" s="213">
        <f>ROUND(I446*H446,2)</f>
        <v>0</v>
      </c>
      <c r="K446" s="209" t="s">
        <v>131</v>
      </c>
      <c r="L446" s="47"/>
      <c r="M446" s="214" t="s">
        <v>19</v>
      </c>
      <c r="N446" s="215" t="s">
        <v>47</v>
      </c>
      <c r="O446" s="87"/>
      <c r="P446" s="216">
        <f>O446*H446</f>
        <v>0</v>
      </c>
      <c r="Q446" s="216">
        <v>0.0016199999999999999</v>
      </c>
      <c r="R446" s="216">
        <f>Q446*H446</f>
        <v>0.0032399999999999998</v>
      </c>
      <c r="S446" s="216">
        <v>0</v>
      </c>
      <c r="T446" s="217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8" t="s">
        <v>132</v>
      </c>
      <c r="AT446" s="218" t="s">
        <v>127</v>
      </c>
      <c r="AU446" s="218" t="s">
        <v>87</v>
      </c>
      <c r="AY446" s="20" t="s">
        <v>125</v>
      </c>
      <c r="BE446" s="219">
        <f>IF(N446="základní",J446,0)</f>
        <v>0</v>
      </c>
      <c r="BF446" s="219">
        <f>IF(N446="snížená",J446,0)</f>
        <v>0</v>
      </c>
      <c r="BG446" s="219">
        <f>IF(N446="zákl. přenesená",J446,0)</f>
        <v>0</v>
      </c>
      <c r="BH446" s="219">
        <f>IF(N446="sníž. přenesená",J446,0)</f>
        <v>0</v>
      </c>
      <c r="BI446" s="219">
        <f>IF(N446="nulová",J446,0)</f>
        <v>0</v>
      </c>
      <c r="BJ446" s="20" t="s">
        <v>84</v>
      </c>
      <c r="BK446" s="219">
        <f>ROUND(I446*H446,2)</f>
        <v>0</v>
      </c>
      <c r="BL446" s="20" t="s">
        <v>132</v>
      </c>
      <c r="BM446" s="218" t="s">
        <v>752</v>
      </c>
    </row>
    <row r="447" s="2" customFormat="1">
      <c r="A447" s="41"/>
      <c r="B447" s="42"/>
      <c r="C447" s="43"/>
      <c r="D447" s="220" t="s">
        <v>134</v>
      </c>
      <c r="E447" s="43"/>
      <c r="F447" s="221" t="s">
        <v>753</v>
      </c>
      <c r="G447" s="43"/>
      <c r="H447" s="43"/>
      <c r="I447" s="222"/>
      <c r="J447" s="43"/>
      <c r="K447" s="43"/>
      <c r="L447" s="47"/>
      <c r="M447" s="223"/>
      <c r="N447" s="224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134</v>
      </c>
      <c r="AU447" s="20" t="s">
        <v>87</v>
      </c>
    </row>
    <row r="448" s="13" customFormat="1">
      <c r="A448" s="13"/>
      <c r="B448" s="225"/>
      <c r="C448" s="226"/>
      <c r="D448" s="227" t="s">
        <v>146</v>
      </c>
      <c r="E448" s="228" t="s">
        <v>19</v>
      </c>
      <c r="F448" s="229" t="s">
        <v>754</v>
      </c>
      <c r="G448" s="226"/>
      <c r="H448" s="230">
        <v>2</v>
      </c>
      <c r="I448" s="231"/>
      <c r="J448" s="226"/>
      <c r="K448" s="226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146</v>
      </c>
      <c r="AU448" s="236" t="s">
        <v>87</v>
      </c>
      <c r="AV448" s="13" t="s">
        <v>87</v>
      </c>
      <c r="AW448" s="13" t="s">
        <v>37</v>
      </c>
      <c r="AX448" s="13" t="s">
        <v>84</v>
      </c>
      <c r="AY448" s="236" t="s">
        <v>125</v>
      </c>
    </row>
    <row r="449" s="2" customFormat="1" ht="16.5" customHeight="1">
      <c r="A449" s="41"/>
      <c r="B449" s="42"/>
      <c r="C449" s="269" t="s">
        <v>755</v>
      </c>
      <c r="D449" s="269" t="s">
        <v>279</v>
      </c>
      <c r="E449" s="270" t="s">
        <v>756</v>
      </c>
      <c r="F449" s="271" t="s">
        <v>757</v>
      </c>
      <c r="G449" s="272" t="s">
        <v>442</v>
      </c>
      <c r="H449" s="273">
        <v>2</v>
      </c>
      <c r="I449" s="274"/>
      <c r="J449" s="275">
        <f>ROUND(I449*H449,2)</f>
        <v>0</v>
      </c>
      <c r="K449" s="271" t="s">
        <v>131</v>
      </c>
      <c r="L449" s="276"/>
      <c r="M449" s="277" t="s">
        <v>19</v>
      </c>
      <c r="N449" s="278" t="s">
        <v>47</v>
      </c>
      <c r="O449" s="87"/>
      <c r="P449" s="216">
        <f>O449*H449</f>
        <v>0</v>
      </c>
      <c r="Q449" s="216">
        <v>0.017999999999999999</v>
      </c>
      <c r="R449" s="216">
        <f>Q449*H449</f>
        <v>0.035999999999999997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190</v>
      </c>
      <c r="AT449" s="218" t="s">
        <v>279</v>
      </c>
      <c r="AU449" s="218" t="s">
        <v>87</v>
      </c>
      <c r="AY449" s="20" t="s">
        <v>125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20" t="s">
        <v>84</v>
      </c>
      <c r="BK449" s="219">
        <f>ROUND(I449*H449,2)</f>
        <v>0</v>
      </c>
      <c r="BL449" s="20" t="s">
        <v>132</v>
      </c>
      <c r="BM449" s="218" t="s">
        <v>758</v>
      </c>
    </row>
    <row r="450" s="2" customFormat="1" ht="16.5" customHeight="1">
      <c r="A450" s="41"/>
      <c r="B450" s="42"/>
      <c r="C450" s="269" t="s">
        <v>759</v>
      </c>
      <c r="D450" s="269" t="s">
        <v>279</v>
      </c>
      <c r="E450" s="270" t="s">
        <v>760</v>
      </c>
      <c r="F450" s="271" t="s">
        <v>761</v>
      </c>
      <c r="G450" s="272" t="s">
        <v>442</v>
      </c>
      <c r="H450" s="273">
        <v>2</v>
      </c>
      <c r="I450" s="274"/>
      <c r="J450" s="275">
        <f>ROUND(I450*H450,2)</f>
        <v>0</v>
      </c>
      <c r="K450" s="271" t="s">
        <v>19</v>
      </c>
      <c r="L450" s="276"/>
      <c r="M450" s="277" t="s">
        <v>19</v>
      </c>
      <c r="N450" s="278" t="s">
        <v>47</v>
      </c>
      <c r="O450" s="87"/>
      <c r="P450" s="216">
        <f>O450*H450</f>
        <v>0</v>
      </c>
      <c r="Q450" s="216">
        <v>0.0060000000000000001</v>
      </c>
      <c r="R450" s="216">
        <f>Q450*H450</f>
        <v>0.012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190</v>
      </c>
      <c r="AT450" s="218" t="s">
        <v>279</v>
      </c>
      <c r="AU450" s="218" t="s">
        <v>87</v>
      </c>
      <c r="AY450" s="20" t="s">
        <v>125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84</v>
      </c>
      <c r="BK450" s="219">
        <f>ROUND(I450*H450,2)</f>
        <v>0</v>
      </c>
      <c r="BL450" s="20" t="s">
        <v>132</v>
      </c>
      <c r="BM450" s="218" t="s">
        <v>762</v>
      </c>
    </row>
    <row r="451" s="2" customFormat="1" ht="16.5" customHeight="1">
      <c r="A451" s="41"/>
      <c r="B451" s="42"/>
      <c r="C451" s="207" t="s">
        <v>763</v>
      </c>
      <c r="D451" s="207" t="s">
        <v>127</v>
      </c>
      <c r="E451" s="208" t="s">
        <v>764</v>
      </c>
      <c r="F451" s="209" t="s">
        <v>765</v>
      </c>
      <c r="G451" s="210" t="s">
        <v>442</v>
      </c>
      <c r="H451" s="211">
        <v>1</v>
      </c>
      <c r="I451" s="212"/>
      <c r="J451" s="213">
        <f>ROUND(I451*H451,2)</f>
        <v>0</v>
      </c>
      <c r="K451" s="209" t="s">
        <v>131</v>
      </c>
      <c r="L451" s="47"/>
      <c r="M451" s="214" t="s">
        <v>19</v>
      </c>
      <c r="N451" s="215" t="s">
        <v>47</v>
      </c>
      <c r="O451" s="87"/>
      <c r="P451" s="216">
        <f>O451*H451</f>
        <v>0</v>
      </c>
      <c r="Q451" s="216">
        <v>0.0013600000000000001</v>
      </c>
      <c r="R451" s="216">
        <f>Q451*H451</f>
        <v>0.0013600000000000001</v>
      </c>
      <c r="S451" s="216">
        <v>0</v>
      </c>
      <c r="T451" s="217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8" t="s">
        <v>132</v>
      </c>
      <c r="AT451" s="218" t="s">
        <v>127</v>
      </c>
      <c r="AU451" s="218" t="s">
        <v>87</v>
      </c>
      <c r="AY451" s="20" t="s">
        <v>125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20" t="s">
        <v>84</v>
      </c>
      <c r="BK451" s="219">
        <f>ROUND(I451*H451,2)</f>
        <v>0</v>
      </c>
      <c r="BL451" s="20" t="s">
        <v>132</v>
      </c>
      <c r="BM451" s="218" t="s">
        <v>766</v>
      </c>
    </row>
    <row r="452" s="2" customFormat="1">
      <c r="A452" s="41"/>
      <c r="B452" s="42"/>
      <c r="C452" s="43"/>
      <c r="D452" s="220" t="s">
        <v>134</v>
      </c>
      <c r="E452" s="43"/>
      <c r="F452" s="221" t="s">
        <v>767</v>
      </c>
      <c r="G452" s="43"/>
      <c r="H452" s="43"/>
      <c r="I452" s="222"/>
      <c r="J452" s="43"/>
      <c r="K452" s="43"/>
      <c r="L452" s="47"/>
      <c r="M452" s="223"/>
      <c r="N452" s="224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134</v>
      </c>
      <c r="AU452" s="20" t="s">
        <v>87</v>
      </c>
    </row>
    <row r="453" s="13" customFormat="1">
      <c r="A453" s="13"/>
      <c r="B453" s="225"/>
      <c r="C453" s="226"/>
      <c r="D453" s="227" t="s">
        <v>146</v>
      </c>
      <c r="E453" s="228" t="s">
        <v>19</v>
      </c>
      <c r="F453" s="229" t="s">
        <v>455</v>
      </c>
      <c r="G453" s="226"/>
      <c r="H453" s="230">
        <v>1</v>
      </c>
      <c r="I453" s="231"/>
      <c r="J453" s="226"/>
      <c r="K453" s="226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146</v>
      </c>
      <c r="AU453" s="236" t="s">
        <v>87</v>
      </c>
      <c r="AV453" s="13" t="s">
        <v>87</v>
      </c>
      <c r="AW453" s="13" t="s">
        <v>37</v>
      </c>
      <c r="AX453" s="13" t="s">
        <v>84</v>
      </c>
      <c r="AY453" s="236" t="s">
        <v>125</v>
      </c>
    </row>
    <row r="454" s="2" customFormat="1" ht="16.5" customHeight="1">
      <c r="A454" s="41"/>
      <c r="B454" s="42"/>
      <c r="C454" s="269" t="s">
        <v>768</v>
      </c>
      <c r="D454" s="269" t="s">
        <v>279</v>
      </c>
      <c r="E454" s="270" t="s">
        <v>769</v>
      </c>
      <c r="F454" s="271" t="s">
        <v>770</v>
      </c>
      <c r="G454" s="272" t="s">
        <v>442</v>
      </c>
      <c r="H454" s="273">
        <v>1</v>
      </c>
      <c r="I454" s="274"/>
      <c r="J454" s="275">
        <f>ROUND(I454*H454,2)</f>
        <v>0</v>
      </c>
      <c r="K454" s="271" t="s">
        <v>131</v>
      </c>
      <c r="L454" s="276"/>
      <c r="M454" s="277" t="s">
        <v>19</v>
      </c>
      <c r="N454" s="278" t="s">
        <v>47</v>
      </c>
      <c r="O454" s="87"/>
      <c r="P454" s="216">
        <f>O454*H454</f>
        <v>0</v>
      </c>
      <c r="Q454" s="216">
        <v>0.048000000000000001</v>
      </c>
      <c r="R454" s="216">
        <f>Q454*H454</f>
        <v>0.048000000000000001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190</v>
      </c>
      <c r="AT454" s="218" t="s">
        <v>279</v>
      </c>
      <c r="AU454" s="218" t="s">
        <v>87</v>
      </c>
      <c r="AY454" s="20" t="s">
        <v>125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84</v>
      </c>
      <c r="BK454" s="219">
        <f>ROUND(I454*H454,2)</f>
        <v>0</v>
      </c>
      <c r="BL454" s="20" t="s">
        <v>132</v>
      </c>
      <c r="BM454" s="218" t="s">
        <v>771</v>
      </c>
    </row>
    <row r="455" s="2" customFormat="1" ht="16.5" customHeight="1">
      <c r="A455" s="41"/>
      <c r="B455" s="42"/>
      <c r="C455" s="207" t="s">
        <v>772</v>
      </c>
      <c r="D455" s="207" t="s">
        <v>127</v>
      </c>
      <c r="E455" s="208" t="s">
        <v>773</v>
      </c>
      <c r="F455" s="209" t="s">
        <v>774</v>
      </c>
      <c r="G455" s="210" t="s">
        <v>442</v>
      </c>
      <c r="H455" s="211">
        <v>1</v>
      </c>
      <c r="I455" s="212"/>
      <c r="J455" s="213">
        <f>ROUND(I455*H455,2)</f>
        <v>0</v>
      </c>
      <c r="K455" s="209" t="s">
        <v>131</v>
      </c>
      <c r="L455" s="47"/>
      <c r="M455" s="214" t="s">
        <v>19</v>
      </c>
      <c r="N455" s="215" t="s">
        <v>47</v>
      </c>
      <c r="O455" s="87"/>
      <c r="P455" s="216">
        <f>O455*H455</f>
        <v>0</v>
      </c>
      <c r="Q455" s="216">
        <v>0.0013600000000000001</v>
      </c>
      <c r="R455" s="216">
        <f>Q455*H455</f>
        <v>0.0013600000000000001</v>
      </c>
      <c r="S455" s="216">
        <v>0</v>
      </c>
      <c r="T455" s="217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8" t="s">
        <v>132</v>
      </c>
      <c r="AT455" s="218" t="s">
        <v>127</v>
      </c>
      <c r="AU455" s="218" t="s">
        <v>87</v>
      </c>
      <c r="AY455" s="20" t="s">
        <v>125</v>
      </c>
      <c r="BE455" s="219">
        <f>IF(N455="základní",J455,0)</f>
        <v>0</v>
      </c>
      <c r="BF455" s="219">
        <f>IF(N455="snížená",J455,0)</f>
        <v>0</v>
      </c>
      <c r="BG455" s="219">
        <f>IF(N455="zákl. přenesená",J455,0)</f>
        <v>0</v>
      </c>
      <c r="BH455" s="219">
        <f>IF(N455="sníž. přenesená",J455,0)</f>
        <v>0</v>
      </c>
      <c r="BI455" s="219">
        <f>IF(N455="nulová",J455,0)</f>
        <v>0</v>
      </c>
      <c r="BJ455" s="20" t="s">
        <v>84</v>
      </c>
      <c r="BK455" s="219">
        <f>ROUND(I455*H455,2)</f>
        <v>0</v>
      </c>
      <c r="BL455" s="20" t="s">
        <v>132</v>
      </c>
      <c r="BM455" s="218" t="s">
        <v>775</v>
      </c>
    </row>
    <row r="456" s="2" customFormat="1">
      <c r="A456" s="41"/>
      <c r="B456" s="42"/>
      <c r="C456" s="43"/>
      <c r="D456" s="220" t="s">
        <v>134</v>
      </c>
      <c r="E456" s="43"/>
      <c r="F456" s="221" t="s">
        <v>776</v>
      </c>
      <c r="G456" s="43"/>
      <c r="H456" s="43"/>
      <c r="I456" s="222"/>
      <c r="J456" s="43"/>
      <c r="K456" s="43"/>
      <c r="L456" s="47"/>
      <c r="M456" s="223"/>
      <c r="N456" s="22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134</v>
      </c>
      <c r="AU456" s="20" t="s">
        <v>87</v>
      </c>
    </row>
    <row r="457" s="13" customFormat="1">
      <c r="A457" s="13"/>
      <c r="B457" s="225"/>
      <c r="C457" s="226"/>
      <c r="D457" s="227" t="s">
        <v>146</v>
      </c>
      <c r="E457" s="228" t="s">
        <v>19</v>
      </c>
      <c r="F457" s="229" t="s">
        <v>455</v>
      </c>
      <c r="G457" s="226"/>
      <c r="H457" s="230">
        <v>1</v>
      </c>
      <c r="I457" s="231"/>
      <c r="J457" s="226"/>
      <c r="K457" s="226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146</v>
      </c>
      <c r="AU457" s="236" t="s">
        <v>87</v>
      </c>
      <c r="AV457" s="13" t="s">
        <v>87</v>
      </c>
      <c r="AW457" s="13" t="s">
        <v>37</v>
      </c>
      <c r="AX457" s="13" t="s">
        <v>84</v>
      </c>
      <c r="AY457" s="236" t="s">
        <v>125</v>
      </c>
    </row>
    <row r="458" s="2" customFormat="1" ht="16.5" customHeight="1">
      <c r="A458" s="41"/>
      <c r="B458" s="42"/>
      <c r="C458" s="269" t="s">
        <v>777</v>
      </c>
      <c r="D458" s="269" t="s">
        <v>279</v>
      </c>
      <c r="E458" s="270" t="s">
        <v>778</v>
      </c>
      <c r="F458" s="271" t="s">
        <v>779</v>
      </c>
      <c r="G458" s="272" t="s">
        <v>442</v>
      </c>
      <c r="H458" s="273">
        <v>1</v>
      </c>
      <c r="I458" s="274"/>
      <c r="J458" s="275">
        <f>ROUND(I458*H458,2)</f>
        <v>0</v>
      </c>
      <c r="K458" s="271" t="s">
        <v>131</v>
      </c>
      <c r="L458" s="276"/>
      <c r="M458" s="277" t="s">
        <v>19</v>
      </c>
      <c r="N458" s="278" t="s">
        <v>47</v>
      </c>
      <c r="O458" s="87"/>
      <c r="P458" s="216">
        <f>O458*H458</f>
        <v>0</v>
      </c>
      <c r="Q458" s="216">
        <v>0.078</v>
      </c>
      <c r="R458" s="216">
        <f>Q458*H458</f>
        <v>0.078</v>
      </c>
      <c r="S458" s="216">
        <v>0</v>
      </c>
      <c r="T458" s="21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8" t="s">
        <v>190</v>
      </c>
      <c r="AT458" s="218" t="s">
        <v>279</v>
      </c>
      <c r="AU458" s="218" t="s">
        <v>87</v>
      </c>
      <c r="AY458" s="20" t="s">
        <v>125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20" t="s">
        <v>84</v>
      </c>
      <c r="BK458" s="219">
        <f>ROUND(I458*H458,2)</f>
        <v>0</v>
      </c>
      <c r="BL458" s="20" t="s">
        <v>132</v>
      </c>
      <c r="BM458" s="218" t="s">
        <v>780</v>
      </c>
    </row>
    <row r="459" s="2" customFormat="1" ht="16.5" customHeight="1">
      <c r="A459" s="41"/>
      <c r="B459" s="42"/>
      <c r="C459" s="269" t="s">
        <v>781</v>
      </c>
      <c r="D459" s="269" t="s">
        <v>279</v>
      </c>
      <c r="E459" s="270" t="s">
        <v>782</v>
      </c>
      <c r="F459" s="271" t="s">
        <v>783</v>
      </c>
      <c r="G459" s="272" t="s">
        <v>442</v>
      </c>
      <c r="H459" s="273">
        <v>1</v>
      </c>
      <c r="I459" s="274"/>
      <c r="J459" s="275">
        <f>ROUND(I459*H459,2)</f>
        <v>0</v>
      </c>
      <c r="K459" s="271" t="s">
        <v>19</v>
      </c>
      <c r="L459" s="276"/>
      <c r="M459" s="277" t="s">
        <v>19</v>
      </c>
      <c r="N459" s="278" t="s">
        <v>47</v>
      </c>
      <c r="O459" s="87"/>
      <c r="P459" s="216">
        <f>O459*H459</f>
        <v>0</v>
      </c>
      <c r="Q459" s="216">
        <v>0.00010000000000000001</v>
      </c>
      <c r="R459" s="216">
        <f>Q459*H459</f>
        <v>0.00010000000000000001</v>
      </c>
      <c r="S459" s="216">
        <v>0</v>
      </c>
      <c r="T459" s="21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190</v>
      </c>
      <c r="AT459" s="218" t="s">
        <v>279</v>
      </c>
      <c r="AU459" s="218" t="s">
        <v>87</v>
      </c>
      <c r="AY459" s="20" t="s">
        <v>125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20" t="s">
        <v>84</v>
      </c>
      <c r="BK459" s="219">
        <f>ROUND(I459*H459,2)</f>
        <v>0</v>
      </c>
      <c r="BL459" s="20" t="s">
        <v>132</v>
      </c>
      <c r="BM459" s="218" t="s">
        <v>784</v>
      </c>
    </row>
    <row r="460" s="2" customFormat="1" ht="24.15" customHeight="1">
      <c r="A460" s="41"/>
      <c r="B460" s="42"/>
      <c r="C460" s="207" t="s">
        <v>785</v>
      </c>
      <c r="D460" s="207" t="s">
        <v>127</v>
      </c>
      <c r="E460" s="208" t="s">
        <v>786</v>
      </c>
      <c r="F460" s="209" t="s">
        <v>787</v>
      </c>
      <c r="G460" s="210" t="s">
        <v>442</v>
      </c>
      <c r="H460" s="211">
        <v>4</v>
      </c>
      <c r="I460" s="212"/>
      <c r="J460" s="213">
        <f>ROUND(I460*H460,2)</f>
        <v>0</v>
      </c>
      <c r="K460" s="209" t="s">
        <v>131</v>
      </c>
      <c r="L460" s="47"/>
      <c r="M460" s="214" t="s">
        <v>19</v>
      </c>
      <c r="N460" s="215" t="s">
        <v>47</v>
      </c>
      <c r="O460" s="87"/>
      <c r="P460" s="216">
        <f>O460*H460</f>
        <v>0</v>
      </c>
      <c r="Q460" s="216">
        <v>0.00165</v>
      </c>
      <c r="R460" s="216">
        <f>Q460*H460</f>
        <v>0.0066</v>
      </c>
      <c r="S460" s="216">
        <v>0</v>
      </c>
      <c r="T460" s="217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8" t="s">
        <v>132</v>
      </c>
      <c r="AT460" s="218" t="s">
        <v>127</v>
      </c>
      <c r="AU460" s="218" t="s">
        <v>87</v>
      </c>
      <c r="AY460" s="20" t="s">
        <v>125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20" t="s">
        <v>84</v>
      </c>
      <c r="BK460" s="219">
        <f>ROUND(I460*H460,2)</f>
        <v>0</v>
      </c>
      <c r="BL460" s="20" t="s">
        <v>132</v>
      </c>
      <c r="BM460" s="218" t="s">
        <v>788</v>
      </c>
    </row>
    <row r="461" s="2" customFormat="1">
      <c r="A461" s="41"/>
      <c r="B461" s="42"/>
      <c r="C461" s="43"/>
      <c r="D461" s="220" t="s">
        <v>134</v>
      </c>
      <c r="E461" s="43"/>
      <c r="F461" s="221" t="s">
        <v>789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134</v>
      </c>
      <c r="AU461" s="20" t="s">
        <v>87</v>
      </c>
    </row>
    <row r="462" s="13" customFormat="1">
      <c r="A462" s="13"/>
      <c r="B462" s="225"/>
      <c r="C462" s="226"/>
      <c r="D462" s="227" t="s">
        <v>146</v>
      </c>
      <c r="E462" s="228" t="s">
        <v>19</v>
      </c>
      <c r="F462" s="229" t="s">
        <v>790</v>
      </c>
      <c r="G462" s="226"/>
      <c r="H462" s="230">
        <v>4</v>
      </c>
      <c r="I462" s="231"/>
      <c r="J462" s="226"/>
      <c r="K462" s="226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146</v>
      </c>
      <c r="AU462" s="236" t="s">
        <v>87</v>
      </c>
      <c r="AV462" s="13" t="s">
        <v>87</v>
      </c>
      <c r="AW462" s="13" t="s">
        <v>37</v>
      </c>
      <c r="AX462" s="13" t="s">
        <v>84</v>
      </c>
      <c r="AY462" s="236" t="s">
        <v>125</v>
      </c>
    </row>
    <row r="463" s="2" customFormat="1" ht="16.5" customHeight="1">
      <c r="A463" s="41"/>
      <c r="B463" s="42"/>
      <c r="C463" s="269" t="s">
        <v>791</v>
      </c>
      <c r="D463" s="269" t="s">
        <v>279</v>
      </c>
      <c r="E463" s="270" t="s">
        <v>792</v>
      </c>
      <c r="F463" s="271" t="s">
        <v>793</v>
      </c>
      <c r="G463" s="272" t="s">
        <v>442</v>
      </c>
      <c r="H463" s="273">
        <v>4</v>
      </c>
      <c r="I463" s="274"/>
      <c r="J463" s="275">
        <f>ROUND(I463*H463,2)</f>
        <v>0</v>
      </c>
      <c r="K463" s="271" t="s">
        <v>131</v>
      </c>
      <c r="L463" s="276"/>
      <c r="M463" s="277" t="s">
        <v>19</v>
      </c>
      <c r="N463" s="278" t="s">
        <v>47</v>
      </c>
      <c r="O463" s="87"/>
      <c r="P463" s="216">
        <f>O463*H463</f>
        <v>0</v>
      </c>
      <c r="Q463" s="216">
        <v>0.023</v>
      </c>
      <c r="R463" s="216">
        <f>Q463*H463</f>
        <v>0.091999999999999998</v>
      </c>
      <c r="S463" s="216">
        <v>0</v>
      </c>
      <c r="T463" s="217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8" t="s">
        <v>190</v>
      </c>
      <c r="AT463" s="218" t="s">
        <v>279</v>
      </c>
      <c r="AU463" s="218" t="s">
        <v>87</v>
      </c>
      <c r="AY463" s="20" t="s">
        <v>125</v>
      </c>
      <c r="BE463" s="219">
        <f>IF(N463="základní",J463,0)</f>
        <v>0</v>
      </c>
      <c r="BF463" s="219">
        <f>IF(N463="snížená",J463,0)</f>
        <v>0</v>
      </c>
      <c r="BG463" s="219">
        <f>IF(N463="zákl. přenesená",J463,0)</f>
        <v>0</v>
      </c>
      <c r="BH463" s="219">
        <f>IF(N463="sníž. přenesená",J463,0)</f>
        <v>0</v>
      </c>
      <c r="BI463" s="219">
        <f>IF(N463="nulová",J463,0)</f>
        <v>0</v>
      </c>
      <c r="BJ463" s="20" t="s">
        <v>84</v>
      </c>
      <c r="BK463" s="219">
        <f>ROUND(I463*H463,2)</f>
        <v>0</v>
      </c>
      <c r="BL463" s="20" t="s">
        <v>132</v>
      </c>
      <c r="BM463" s="218" t="s">
        <v>794</v>
      </c>
    </row>
    <row r="464" s="2" customFormat="1" ht="16.5" customHeight="1">
      <c r="A464" s="41"/>
      <c r="B464" s="42"/>
      <c r="C464" s="269" t="s">
        <v>795</v>
      </c>
      <c r="D464" s="269" t="s">
        <v>279</v>
      </c>
      <c r="E464" s="270" t="s">
        <v>796</v>
      </c>
      <c r="F464" s="271" t="s">
        <v>797</v>
      </c>
      <c r="G464" s="272" t="s">
        <v>442</v>
      </c>
      <c r="H464" s="273">
        <v>4</v>
      </c>
      <c r="I464" s="274"/>
      <c r="J464" s="275">
        <f>ROUND(I464*H464,2)</f>
        <v>0</v>
      </c>
      <c r="K464" s="271" t="s">
        <v>19</v>
      </c>
      <c r="L464" s="276"/>
      <c r="M464" s="277" t="s">
        <v>19</v>
      </c>
      <c r="N464" s="278" t="s">
        <v>47</v>
      </c>
      <c r="O464" s="87"/>
      <c r="P464" s="216">
        <f>O464*H464</f>
        <v>0</v>
      </c>
      <c r="Q464" s="216">
        <v>0.0060000000000000001</v>
      </c>
      <c r="R464" s="216">
        <f>Q464*H464</f>
        <v>0.024</v>
      </c>
      <c r="S464" s="216">
        <v>0</v>
      </c>
      <c r="T464" s="217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8" t="s">
        <v>190</v>
      </c>
      <c r="AT464" s="218" t="s">
        <v>279</v>
      </c>
      <c r="AU464" s="218" t="s">
        <v>87</v>
      </c>
      <c r="AY464" s="20" t="s">
        <v>125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20" t="s">
        <v>84</v>
      </c>
      <c r="BK464" s="219">
        <f>ROUND(I464*H464,2)</f>
        <v>0</v>
      </c>
      <c r="BL464" s="20" t="s">
        <v>132</v>
      </c>
      <c r="BM464" s="218" t="s">
        <v>798</v>
      </c>
    </row>
    <row r="465" s="2" customFormat="1" ht="21.75" customHeight="1">
      <c r="A465" s="41"/>
      <c r="B465" s="42"/>
      <c r="C465" s="207" t="s">
        <v>799</v>
      </c>
      <c r="D465" s="207" t="s">
        <v>127</v>
      </c>
      <c r="E465" s="208" t="s">
        <v>800</v>
      </c>
      <c r="F465" s="209" t="s">
        <v>801</v>
      </c>
      <c r="G465" s="210" t="s">
        <v>442</v>
      </c>
      <c r="H465" s="211">
        <v>1</v>
      </c>
      <c r="I465" s="212"/>
      <c r="J465" s="213">
        <f>ROUND(I465*H465,2)</f>
        <v>0</v>
      </c>
      <c r="K465" s="209" t="s">
        <v>19</v>
      </c>
      <c r="L465" s="47"/>
      <c r="M465" s="214" t="s">
        <v>19</v>
      </c>
      <c r="N465" s="215" t="s">
        <v>47</v>
      </c>
      <c r="O465" s="87"/>
      <c r="P465" s="216">
        <f>O465*H465</f>
        <v>0</v>
      </c>
      <c r="Q465" s="216">
        <v>0.0091999999999999998</v>
      </c>
      <c r="R465" s="216">
        <f>Q465*H465</f>
        <v>0.0091999999999999998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132</v>
      </c>
      <c r="AT465" s="218" t="s">
        <v>127</v>
      </c>
      <c r="AU465" s="218" t="s">
        <v>87</v>
      </c>
      <c r="AY465" s="20" t="s">
        <v>125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84</v>
      </c>
      <c r="BK465" s="219">
        <f>ROUND(I465*H465,2)</f>
        <v>0</v>
      </c>
      <c r="BL465" s="20" t="s">
        <v>132</v>
      </c>
      <c r="BM465" s="218" t="s">
        <v>802</v>
      </c>
    </row>
    <row r="466" s="13" customFormat="1">
      <c r="A466" s="13"/>
      <c r="B466" s="225"/>
      <c r="C466" s="226"/>
      <c r="D466" s="227" t="s">
        <v>146</v>
      </c>
      <c r="E466" s="228" t="s">
        <v>19</v>
      </c>
      <c r="F466" s="229" t="s">
        <v>678</v>
      </c>
      <c r="G466" s="226"/>
      <c r="H466" s="230">
        <v>1</v>
      </c>
      <c r="I466" s="231"/>
      <c r="J466" s="226"/>
      <c r="K466" s="226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146</v>
      </c>
      <c r="AU466" s="236" t="s">
        <v>87</v>
      </c>
      <c r="AV466" s="13" t="s">
        <v>87</v>
      </c>
      <c r="AW466" s="13" t="s">
        <v>37</v>
      </c>
      <c r="AX466" s="13" t="s">
        <v>84</v>
      </c>
      <c r="AY466" s="236" t="s">
        <v>125</v>
      </c>
    </row>
    <row r="467" s="2" customFormat="1" ht="21.75" customHeight="1">
      <c r="A467" s="41"/>
      <c r="B467" s="42"/>
      <c r="C467" s="207" t="s">
        <v>803</v>
      </c>
      <c r="D467" s="207" t="s">
        <v>127</v>
      </c>
      <c r="E467" s="208" t="s">
        <v>804</v>
      </c>
      <c r="F467" s="209" t="s">
        <v>805</v>
      </c>
      <c r="G467" s="210" t="s">
        <v>442</v>
      </c>
      <c r="H467" s="211">
        <v>1</v>
      </c>
      <c r="I467" s="212"/>
      <c r="J467" s="213">
        <f>ROUND(I467*H467,2)</f>
        <v>0</v>
      </c>
      <c r="K467" s="209" t="s">
        <v>19</v>
      </c>
      <c r="L467" s="47"/>
      <c r="M467" s="214" t="s">
        <v>19</v>
      </c>
      <c r="N467" s="215" t="s">
        <v>47</v>
      </c>
      <c r="O467" s="87"/>
      <c r="P467" s="216">
        <f>O467*H467</f>
        <v>0</v>
      </c>
      <c r="Q467" s="216">
        <v>0.0080000000000000002</v>
      </c>
      <c r="R467" s="216">
        <f>Q467*H467</f>
        <v>0.0080000000000000002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132</v>
      </c>
      <c r="AT467" s="218" t="s">
        <v>127</v>
      </c>
      <c r="AU467" s="218" t="s">
        <v>87</v>
      </c>
      <c r="AY467" s="20" t="s">
        <v>125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20" t="s">
        <v>84</v>
      </c>
      <c r="BK467" s="219">
        <f>ROUND(I467*H467,2)</f>
        <v>0</v>
      </c>
      <c r="BL467" s="20" t="s">
        <v>132</v>
      </c>
      <c r="BM467" s="218" t="s">
        <v>806</v>
      </c>
    </row>
    <row r="468" s="13" customFormat="1">
      <c r="A468" s="13"/>
      <c r="B468" s="225"/>
      <c r="C468" s="226"/>
      <c r="D468" s="227" t="s">
        <v>146</v>
      </c>
      <c r="E468" s="228" t="s">
        <v>19</v>
      </c>
      <c r="F468" s="229" t="s">
        <v>678</v>
      </c>
      <c r="G468" s="226"/>
      <c r="H468" s="230">
        <v>1</v>
      </c>
      <c r="I468" s="231"/>
      <c r="J468" s="226"/>
      <c r="K468" s="226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146</v>
      </c>
      <c r="AU468" s="236" t="s">
        <v>87</v>
      </c>
      <c r="AV468" s="13" t="s">
        <v>87</v>
      </c>
      <c r="AW468" s="13" t="s">
        <v>37</v>
      </c>
      <c r="AX468" s="13" t="s">
        <v>84</v>
      </c>
      <c r="AY468" s="236" t="s">
        <v>125</v>
      </c>
    </row>
    <row r="469" s="2" customFormat="1" ht="24.15" customHeight="1">
      <c r="A469" s="41"/>
      <c r="B469" s="42"/>
      <c r="C469" s="207" t="s">
        <v>807</v>
      </c>
      <c r="D469" s="207" t="s">
        <v>127</v>
      </c>
      <c r="E469" s="208" t="s">
        <v>808</v>
      </c>
      <c r="F469" s="209" t="s">
        <v>809</v>
      </c>
      <c r="G469" s="210" t="s">
        <v>442</v>
      </c>
      <c r="H469" s="211">
        <v>15</v>
      </c>
      <c r="I469" s="212"/>
      <c r="J469" s="213">
        <f>ROUND(I469*H469,2)</f>
        <v>0</v>
      </c>
      <c r="K469" s="209" t="s">
        <v>131</v>
      </c>
      <c r="L469" s="47"/>
      <c r="M469" s="214" t="s">
        <v>19</v>
      </c>
      <c r="N469" s="215" t="s">
        <v>47</v>
      </c>
      <c r="O469" s="87"/>
      <c r="P469" s="216">
        <f>O469*H469</f>
        <v>0</v>
      </c>
      <c r="Q469" s="216">
        <v>0</v>
      </c>
      <c r="R469" s="216">
        <f>Q469*H469</f>
        <v>0</v>
      </c>
      <c r="S469" s="216">
        <v>0</v>
      </c>
      <c r="T469" s="217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8" t="s">
        <v>132</v>
      </c>
      <c r="AT469" s="218" t="s">
        <v>127</v>
      </c>
      <c r="AU469" s="218" t="s">
        <v>87</v>
      </c>
      <c r="AY469" s="20" t="s">
        <v>125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20" t="s">
        <v>84</v>
      </c>
      <c r="BK469" s="219">
        <f>ROUND(I469*H469,2)</f>
        <v>0</v>
      </c>
      <c r="BL469" s="20" t="s">
        <v>132</v>
      </c>
      <c r="BM469" s="218" t="s">
        <v>810</v>
      </c>
    </row>
    <row r="470" s="2" customFormat="1">
      <c r="A470" s="41"/>
      <c r="B470" s="42"/>
      <c r="C470" s="43"/>
      <c r="D470" s="220" t="s">
        <v>134</v>
      </c>
      <c r="E470" s="43"/>
      <c r="F470" s="221" t="s">
        <v>811</v>
      </c>
      <c r="G470" s="43"/>
      <c r="H470" s="43"/>
      <c r="I470" s="222"/>
      <c r="J470" s="43"/>
      <c r="K470" s="43"/>
      <c r="L470" s="47"/>
      <c r="M470" s="223"/>
      <c r="N470" s="224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134</v>
      </c>
      <c r="AU470" s="20" t="s">
        <v>87</v>
      </c>
    </row>
    <row r="471" s="13" customFormat="1">
      <c r="A471" s="13"/>
      <c r="B471" s="225"/>
      <c r="C471" s="226"/>
      <c r="D471" s="227" t="s">
        <v>146</v>
      </c>
      <c r="E471" s="228" t="s">
        <v>19</v>
      </c>
      <c r="F471" s="229" t="s">
        <v>812</v>
      </c>
      <c r="G471" s="226"/>
      <c r="H471" s="230">
        <v>15</v>
      </c>
      <c r="I471" s="231"/>
      <c r="J471" s="226"/>
      <c r="K471" s="226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146</v>
      </c>
      <c r="AU471" s="236" t="s">
        <v>87</v>
      </c>
      <c r="AV471" s="13" t="s">
        <v>87</v>
      </c>
      <c r="AW471" s="13" t="s">
        <v>37</v>
      </c>
      <c r="AX471" s="13" t="s">
        <v>84</v>
      </c>
      <c r="AY471" s="236" t="s">
        <v>125</v>
      </c>
    </row>
    <row r="472" s="2" customFormat="1" ht="16.5" customHeight="1">
      <c r="A472" s="41"/>
      <c r="B472" s="42"/>
      <c r="C472" s="269" t="s">
        <v>813</v>
      </c>
      <c r="D472" s="269" t="s">
        <v>279</v>
      </c>
      <c r="E472" s="270" t="s">
        <v>814</v>
      </c>
      <c r="F472" s="271" t="s">
        <v>815</v>
      </c>
      <c r="G472" s="272" t="s">
        <v>442</v>
      </c>
      <c r="H472" s="273">
        <v>13</v>
      </c>
      <c r="I472" s="274"/>
      <c r="J472" s="275">
        <f>ROUND(I472*H472,2)</f>
        <v>0</v>
      </c>
      <c r="K472" s="271" t="s">
        <v>19</v>
      </c>
      <c r="L472" s="276"/>
      <c r="M472" s="277" t="s">
        <v>19</v>
      </c>
      <c r="N472" s="278" t="s">
        <v>47</v>
      </c>
      <c r="O472" s="87"/>
      <c r="P472" s="216">
        <f>O472*H472</f>
        <v>0</v>
      </c>
      <c r="Q472" s="216">
        <v>0.0028800000000000002</v>
      </c>
      <c r="R472" s="216">
        <f>Q472*H472</f>
        <v>0.037440000000000001</v>
      </c>
      <c r="S472" s="216">
        <v>0</v>
      </c>
      <c r="T472" s="217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8" t="s">
        <v>190</v>
      </c>
      <c r="AT472" s="218" t="s">
        <v>279</v>
      </c>
      <c r="AU472" s="218" t="s">
        <v>87</v>
      </c>
      <c r="AY472" s="20" t="s">
        <v>125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20" t="s">
        <v>84</v>
      </c>
      <c r="BK472" s="219">
        <f>ROUND(I472*H472,2)</f>
        <v>0</v>
      </c>
      <c r="BL472" s="20" t="s">
        <v>132</v>
      </c>
      <c r="BM472" s="218" t="s">
        <v>816</v>
      </c>
    </row>
    <row r="473" s="2" customFormat="1" ht="16.5" customHeight="1">
      <c r="A473" s="41"/>
      <c r="B473" s="42"/>
      <c r="C473" s="269" t="s">
        <v>817</v>
      </c>
      <c r="D473" s="269" t="s">
        <v>279</v>
      </c>
      <c r="E473" s="270" t="s">
        <v>818</v>
      </c>
      <c r="F473" s="271" t="s">
        <v>819</v>
      </c>
      <c r="G473" s="272" t="s">
        <v>442</v>
      </c>
      <c r="H473" s="273">
        <v>1</v>
      </c>
      <c r="I473" s="274"/>
      <c r="J473" s="275">
        <f>ROUND(I473*H473,2)</f>
        <v>0</v>
      </c>
      <c r="K473" s="271" t="s">
        <v>19</v>
      </c>
      <c r="L473" s="276"/>
      <c r="M473" s="277" t="s">
        <v>19</v>
      </c>
      <c r="N473" s="278" t="s">
        <v>47</v>
      </c>
      <c r="O473" s="87"/>
      <c r="P473" s="216">
        <f>O473*H473</f>
        <v>0</v>
      </c>
      <c r="Q473" s="216">
        <v>0.002</v>
      </c>
      <c r="R473" s="216">
        <f>Q473*H473</f>
        <v>0.002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190</v>
      </c>
      <c r="AT473" s="218" t="s">
        <v>279</v>
      </c>
      <c r="AU473" s="218" t="s">
        <v>87</v>
      </c>
      <c r="AY473" s="20" t="s">
        <v>125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20" t="s">
        <v>84</v>
      </c>
      <c r="BK473" s="219">
        <f>ROUND(I473*H473,2)</f>
        <v>0</v>
      </c>
      <c r="BL473" s="20" t="s">
        <v>132</v>
      </c>
      <c r="BM473" s="218" t="s">
        <v>820</v>
      </c>
    </row>
    <row r="474" s="2" customFormat="1" ht="16.5" customHeight="1">
      <c r="A474" s="41"/>
      <c r="B474" s="42"/>
      <c r="C474" s="269" t="s">
        <v>821</v>
      </c>
      <c r="D474" s="269" t="s">
        <v>279</v>
      </c>
      <c r="E474" s="270" t="s">
        <v>822</v>
      </c>
      <c r="F474" s="271" t="s">
        <v>823</v>
      </c>
      <c r="G474" s="272" t="s">
        <v>442</v>
      </c>
      <c r="H474" s="273">
        <v>1</v>
      </c>
      <c r="I474" s="274"/>
      <c r="J474" s="275">
        <f>ROUND(I474*H474,2)</f>
        <v>0</v>
      </c>
      <c r="K474" s="271" t="s">
        <v>19</v>
      </c>
      <c r="L474" s="276"/>
      <c r="M474" s="277" t="s">
        <v>19</v>
      </c>
      <c r="N474" s="278" t="s">
        <v>47</v>
      </c>
      <c r="O474" s="87"/>
      <c r="P474" s="216">
        <f>O474*H474</f>
        <v>0</v>
      </c>
      <c r="Q474" s="216">
        <v>0.0028800000000000002</v>
      </c>
      <c r="R474" s="216">
        <f>Q474*H474</f>
        <v>0.0028800000000000002</v>
      </c>
      <c r="S474" s="216">
        <v>0</v>
      </c>
      <c r="T474" s="217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8" t="s">
        <v>190</v>
      </c>
      <c r="AT474" s="218" t="s">
        <v>279</v>
      </c>
      <c r="AU474" s="218" t="s">
        <v>87</v>
      </c>
      <c r="AY474" s="20" t="s">
        <v>125</v>
      </c>
      <c r="BE474" s="219">
        <f>IF(N474="základní",J474,0)</f>
        <v>0</v>
      </c>
      <c r="BF474" s="219">
        <f>IF(N474="snížená",J474,0)</f>
        <v>0</v>
      </c>
      <c r="BG474" s="219">
        <f>IF(N474="zákl. přenesená",J474,0)</f>
        <v>0</v>
      </c>
      <c r="BH474" s="219">
        <f>IF(N474="sníž. přenesená",J474,0)</f>
        <v>0</v>
      </c>
      <c r="BI474" s="219">
        <f>IF(N474="nulová",J474,0)</f>
        <v>0</v>
      </c>
      <c r="BJ474" s="20" t="s">
        <v>84</v>
      </c>
      <c r="BK474" s="219">
        <f>ROUND(I474*H474,2)</f>
        <v>0</v>
      </c>
      <c r="BL474" s="20" t="s">
        <v>132</v>
      </c>
      <c r="BM474" s="218" t="s">
        <v>824</v>
      </c>
    </row>
    <row r="475" s="2" customFormat="1" ht="24.15" customHeight="1">
      <c r="A475" s="41"/>
      <c r="B475" s="42"/>
      <c r="C475" s="207" t="s">
        <v>825</v>
      </c>
      <c r="D475" s="207" t="s">
        <v>127</v>
      </c>
      <c r="E475" s="208" t="s">
        <v>826</v>
      </c>
      <c r="F475" s="209" t="s">
        <v>827</v>
      </c>
      <c r="G475" s="210" t="s">
        <v>442</v>
      </c>
      <c r="H475" s="211">
        <v>2</v>
      </c>
      <c r="I475" s="212"/>
      <c r="J475" s="213">
        <f>ROUND(I475*H475,2)</f>
        <v>0</v>
      </c>
      <c r="K475" s="209" t="s">
        <v>131</v>
      </c>
      <c r="L475" s="47"/>
      <c r="M475" s="214" t="s">
        <v>19</v>
      </c>
      <c r="N475" s="215" t="s">
        <v>47</v>
      </c>
      <c r="O475" s="87"/>
      <c r="P475" s="216">
        <f>O475*H475</f>
        <v>0</v>
      </c>
      <c r="Q475" s="216">
        <v>0.00281</v>
      </c>
      <c r="R475" s="216">
        <f>Q475*H475</f>
        <v>0.00562</v>
      </c>
      <c r="S475" s="216">
        <v>0</v>
      </c>
      <c r="T475" s="217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8" t="s">
        <v>132</v>
      </c>
      <c r="AT475" s="218" t="s">
        <v>127</v>
      </c>
      <c r="AU475" s="218" t="s">
        <v>87</v>
      </c>
      <c r="AY475" s="20" t="s">
        <v>125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20" t="s">
        <v>84</v>
      </c>
      <c r="BK475" s="219">
        <f>ROUND(I475*H475,2)</f>
        <v>0</v>
      </c>
      <c r="BL475" s="20" t="s">
        <v>132</v>
      </c>
      <c r="BM475" s="218" t="s">
        <v>828</v>
      </c>
    </row>
    <row r="476" s="2" customFormat="1">
      <c r="A476" s="41"/>
      <c r="B476" s="42"/>
      <c r="C476" s="43"/>
      <c r="D476" s="220" t="s">
        <v>134</v>
      </c>
      <c r="E476" s="43"/>
      <c r="F476" s="221" t="s">
        <v>829</v>
      </c>
      <c r="G476" s="43"/>
      <c r="H476" s="43"/>
      <c r="I476" s="222"/>
      <c r="J476" s="43"/>
      <c r="K476" s="43"/>
      <c r="L476" s="47"/>
      <c r="M476" s="223"/>
      <c r="N476" s="224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134</v>
      </c>
      <c r="AU476" s="20" t="s">
        <v>87</v>
      </c>
    </row>
    <row r="477" s="13" customFormat="1">
      <c r="A477" s="13"/>
      <c r="B477" s="225"/>
      <c r="C477" s="226"/>
      <c r="D477" s="227" t="s">
        <v>146</v>
      </c>
      <c r="E477" s="228" t="s">
        <v>19</v>
      </c>
      <c r="F477" s="229" t="s">
        <v>754</v>
      </c>
      <c r="G477" s="226"/>
      <c r="H477" s="230">
        <v>2</v>
      </c>
      <c r="I477" s="231"/>
      <c r="J477" s="226"/>
      <c r="K477" s="226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146</v>
      </c>
      <c r="AU477" s="236" t="s">
        <v>87</v>
      </c>
      <c r="AV477" s="13" t="s">
        <v>87</v>
      </c>
      <c r="AW477" s="13" t="s">
        <v>37</v>
      </c>
      <c r="AX477" s="13" t="s">
        <v>84</v>
      </c>
      <c r="AY477" s="236" t="s">
        <v>125</v>
      </c>
    </row>
    <row r="478" s="2" customFormat="1" ht="16.5" customHeight="1">
      <c r="A478" s="41"/>
      <c r="B478" s="42"/>
      <c r="C478" s="269" t="s">
        <v>830</v>
      </c>
      <c r="D478" s="269" t="s">
        <v>279</v>
      </c>
      <c r="E478" s="270" t="s">
        <v>831</v>
      </c>
      <c r="F478" s="271" t="s">
        <v>832</v>
      </c>
      <c r="G478" s="272" t="s">
        <v>442</v>
      </c>
      <c r="H478" s="273">
        <v>2</v>
      </c>
      <c r="I478" s="274"/>
      <c r="J478" s="275">
        <f>ROUND(I478*H478,2)</f>
        <v>0</v>
      </c>
      <c r="K478" s="271" t="s">
        <v>131</v>
      </c>
      <c r="L478" s="276"/>
      <c r="M478" s="277" t="s">
        <v>19</v>
      </c>
      <c r="N478" s="278" t="s">
        <v>47</v>
      </c>
      <c r="O478" s="87"/>
      <c r="P478" s="216">
        <f>O478*H478</f>
        <v>0</v>
      </c>
      <c r="Q478" s="216">
        <v>0.045999999999999999</v>
      </c>
      <c r="R478" s="216">
        <f>Q478*H478</f>
        <v>0.091999999999999998</v>
      </c>
      <c r="S478" s="216">
        <v>0</v>
      </c>
      <c r="T478" s="217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8" t="s">
        <v>190</v>
      </c>
      <c r="AT478" s="218" t="s">
        <v>279</v>
      </c>
      <c r="AU478" s="218" t="s">
        <v>87</v>
      </c>
      <c r="AY478" s="20" t="s">
        <v>125</v>
      </c>
      <c r="BE478" s="219">
        <f>IF(N478="základní",J478,0)</f>
        <v>0</v>
      </c>
      <c r="BF478" s="219">
        <f>IF(N478="snížená",J478,0)</f>
        <v>0</v>
      </c>
      <c r="BG478" s="219">
        <f>IF(N478="zákl. přenesená",J478,0)</f>
        <v>0</v>
      </c>
      <c r="BH478" s="219">
        <f>IF(N478="sníž. přenesená",J478,0)</f>
        <v>0</v>
      </c>
      <c r="BI478" s="219">
        <f>IF(N478="nulová",J478,0)</f>
        <v>0</v>
      </c>
      <c r="BJ478" s="20" t="s">
        <v>84</v>
      </c>
      <c r="BK478" s="219">
        <f>ROUND(I478*H478,2)</f>
        <v>0</v>
      </c>
      <c r="BL478" s="20" t="s">
        <v>132</v>
      </c>
      <c r="BM478" s="218" t="s">
        <v>833</v>
      </c>
    </row>
    <row r="479" s="2" customFormat="1" ht="16.5" customHeight="1">
      <c r="A479" s="41"/>
      <c r="B479" s="42"/>
      <c r="C479" s="269" t="s">
        <v>834</v>
      </c>
      <c r="D479" s="269" t="s">
        <v>279</v>
      </c>
      <c r="E479" s="270" t="s">
        <v>835</v>
      </c>
      <c r="F479" s="271" t="s">
        <v>836</v>
      </c>
      <c r="G479" s="272" t="s">
        <v>442</v>
      </c>
      <c r="H479" s="273">
        <v>2</v>
      </c>
      <c r="I479" s="274"/>
      <c r="J479" s="275">
        <f>ROUND(I479*H479,2)</f>
        <v>0</v>
      </c>
      <c r="K479" s="271" t="s">
        <v>19</v>
      </c>
      <c r="L479" s="276"/>
      <c r="M479" s="277" t="s">
        <v>19</v>
      </c>
      <c r="N479" s="278" t="s">
        <v>47</v>
      </c>
      <c r="O479" s="87"/>
      <c r="P479" s="216">
        <f>O479*H479</f>
        <v>0</v>
      </c>
      <c r="Q479" s="216">
        <v>0.0060000000000000001</v>
      </c>
      <c r="R479" s="216">
        <f>Q479*H479</f>
        <v>0.012</v>
      </c>
      <c r="S479" s="216">
        <v>0</v>
      </c>
      <c r="T479" s="217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8" t="s">
        <v>190</v>
      </c>
      <c r="AT479" s="218" t="s">
        <v>279</v>
      </c>
      <c r="AU479" s="218" t="s">
        <v>87</v>
      </c>
      <c r="AY479" s="20" t="s">
        <v>125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20" t="s">
        <v>84</v>
      </c>
      <c r="BK479" s="219">
        <f>ROUND(I479*H479,2)</f>
        <v>0</v>
      </c>
      <c r="BL479" s="20" t="s">
        <v>132</v>
      </c>
      <c r="BM479" s="218" t="s">
        <v>837</v>
      </c>
    </row>
    <row r="480" s="2" customFormat="1" ht="21.75" customHeight="1">
      <c r="A480" s="41"/>
      <c r="B480" s="42"/>
      <c r="C480" s="207" t="s">
        <v>838</v>
      </c>
      <c r="D480" s="207" t="s">
        <v>127</v>
      </c>
      <c r="E480" s="208" t="s">
        <v>839</v>
      </c>
      <c r="F480" s="209" t="s">
        <v>840</v>
      </c>
      <c r="G480" s="210" t="s">
        <v>442</v>
      </c>
      <c r="H480" s="211">
        <v>2</v>
      </c>
      <c r="I480" s="212"/>
      <c r="J480" s="213">
        <f>ROUND(I480*H480,2)</f>
        <v>0</v>
      </c>
      <c r="K480" s="209" t="s">
        <v>19</v>
      </c>
      <c r="L480" s="47"/>
      <c r="M480" s="214" t="s">
        <v>19</v>
      </c>
      <c r="N480" s="215" t="s">
        <v>47</v>
      </c>
      <c r="O480" s="87"/>
      <c r="P480" s="216">
        <f>O480*H480</f>
        <v>0</v>
      </c>
      <c r="Q480" s="216">
        <v>0.014800000000000001</v>
      </c>
      <c r="R480" s="216">
        <f>Q480*H480</f>
        <v>0.029600000000000001</v>
      </c>
      <c r="S480" s="216">
        <v>0</v>
      </c>
      <c r="T480" s="21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8" t="s">
        <v>132</v>
      </c>
      <c r="AT480" s="218" t="s">
        <v>127</v>
      </c>
      <c r="AU480" s="218" t="s">
        <v>87</v>
      </c>
      <c r="AY480" s="20" t="s">
        <v>125</v>
      </c>
      <c r="BE480" s="219">
        <f>IF(N480="základní",J480,0)</f>
        <v>0</v>
      </c>
      <c r="BF480" s="219">
        <f>IF(N480="snížená",J480,0)</f>
        <v>0</v>
      </c>
      <c r="BG480" s="219">
        <f>IF(N480="zákl. přenesená",J480,0)</f>
        <v>0</v>
      </c>
      <c r="BH480" s="219">
        <f>IF(N480="sníž. přenesená",J480,0)</f>
        <v>0</v>
      </c>
      <c r="BI480" s="219">
        <f>IF(N480="nulová",J480,0)</f>
        <v>0</v>
      </c>
      <c r="BJ480" s="20" t="s">
        <v>84</v>
      </c>
      <c r="BK480" s="219">
        <f>ROUND(I480*H480,2)</f>
        <v>0</v>
      </c>
      <c r="BL480" s="20" t="s">
        <v>132</v>
      </c>
      <c r="BM480" s="218" t="s">
        <v>841</v>
      </c>
    </row>
    <row r="481" s="13" customFormat="1">
      <c r="A481" s="13"/>
      <c r="B481" s="225"/>
      <c r="C481" s="226"/>
      <c r="D481" s="227" t="s">
        <v>146</v>
      </c>
      <c r="E481" s="228" t="s">
        <v>19</v>
      </c>
      <c r="F481" s="229" t="s">
        <v>842</v>
      </c>
      <c r="G481" s="226"/>
      <c r="H481" s="230">
        <v>2</v>
      </c>
      <c r="I481" s="231"/>
      <c r="J481" s="226"/>
      <c r="K481" s="226"/>
      <c r="L481" s="232"/>
      <c r="M481" s="233"/>
      <c r="N481" s="234"/>
      <c r="O481" s="234"/>
      <c r="P481" s="234"/>
      <c r="Q481" s="234"/>
      <c r="R481" s="234"/>
      <c r="S481" s="234"/>
      <c r="T481" s="23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6" t="s">
        <v>146</v>
      </c>
      <c r="AU481" s="236" t="s">
        <v>87</v>
      </c>
      <c r="AV481" s="13" t="s">
        <v>87</v>
      </c>
      <c r="AW481" s="13" t="s">
        <v>37</v>
      </c>
      <c r="AX481" s="13" t="s">
        <v>84</v>
      </c>
      <c r="AY481" s="236" t="s">
        <v>125</v>
      </c>
    </row>
    <row r="482" s="2" customFormat="1" ht="16.5" customHeight="1">
      <c r="A482" s="41"/>
      <c r="B482" s="42"/>
      <c r="C482" s="207" t="s">
        <v>843</v>
      </c>
      <c r="D482" s="207" t="s">
        <v>127</v>
      </c>
      <c r="E482" s="208" t="s">
        <v>844</v>
      </c>
      <c r="F482" s="209" t="s">
        <v>845</v>
      </c>
      <c r="G482" s="210" t="s">
        <v>130</v>
      </c>
      <c r="H482" s="211">
        <v>33</v>
      </c>
      <c r="I482" s="212"/>
      <c r="J482" s="213">
        <f>ROUND(I482*H482,2)</f>
        <v>0</v>
      </c>
      <c r="K482" s="209" t="s">
        <v>131</v>
      </c>
      <c r="L482" s="47"/>
      <c r="M482" s="214" t="s">
        <v>19</v>
      </c>
      <c r="N482" s="215" t="s">
        <v>47</v>
      </c>
      <c r="O482" s="87"/>
      <c r="P482" s="216">
        <f>O482*H482</f>
        <v>0</v>
      </c>
      <c r="Q482" s="216">
        <v>0</v>
      </c>
      <c r="R482" s="216">
        <f>Q482*H482</f>
        <v>0</v>
      </c>
      <c r="S482" s="216">
        <v>0</v>
      </c>
      <c r="T482" s="217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8" t="s">
        <v>132</v>
      </c>
      <c r="AT482" s="218" t="s">
        <v>127</v>
      </c>
      <c r="AU482" s="218" t="s">
        <v>87</v>
      </c>
      <c r="AY482" s="20" t="s">
        <v>125</v>
      </c>
      <c r="BE482" s="219">
        <f>IF(N482="základní",J482,0)</f>
        <v>0</v>
      </c>
      <c r="BF482" s="219">
        <f>IF(N482="snížená",J482,0)</f>
        <v>0</v>
      </c>
      <c r="BG482" s="219">
        <f>IF(N482="zákl. přenesená",J482,0)</f>
        <v>0</v>
      </c>
      <c r="BH482" s="219">
        <f>IF(N482="sníž. přenesená",J482,0)</f>
        <v>0</v>
      </c>
      <c r="BI482" s="219">
        <f>IF(N482="nulová",J482,0)</f>
        <v>0</v>
      </c>
      <c r="BJ482" s="20" t="s">
        <v>84</v>
      </c>
      <c r="BK482" s="219">
        <f>ROUND(I482*H482,2)</f>
        <v>0</v>
      </c>
      <c r="BL482" s="20" t="s">
        <v>132</v>
      </c>
      <c r="BM482" s="218" t="s">
        <v>846</v>
      </c>
    </row>
    <row r="483" s="2" customFormat="1">
      <c r="A483" s="41"/>
      <c r="B483" s="42"/>
      <c r="C483" s="43"/>
      <c r="D483" s="220" t="s">
        <v>134</v>
      </c>
      <c r="E483" s="43"/>
      <c r="F483" s="221" t="s">
        <v>847</v>
      </c>
      <c r="G483" s="43"/>
      <c r="H483" s="43"/>
      <c r="I483" s="222"/>
      <c r="J483" s="43"/>
      <c r="K483" s="43"/>
      <c r="L483" s="47"/>
      <c r="M483" s="223"/>
      <c r="N483" s="224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134</v>
      </c>
      <c r="AU483" s="20" t="s">
        <v>87</v>
      </c>
    </row>
    <row r="484" s="13" customFormat="1">
      <c r="A484" s="13"/>
      <c r="B484" s="225"/>
      <c r="C484" s="226"/>
      <c r="D484" s="227" t="s">
        <v>146</v>
      </c>
      <c r="E484" s="228" t="s">
        <v>19</v>
      </c>
      <c r="F484" s="229" t="s">
        <v>848</v>
      </c>
      <c r="G484" s="226"/>
      <c r="H484" s="230">
        <v>33</v>
      </c>
      <c r="I484" s="231"/>
      <c r="J484" s="226"/>
      <c r="K484" s="226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146</v>
      </c>
      <c r="AU484" s="236" t="s">
        <v>87</v>
      </c>
      <c r="AV484" s="13" t="s">
        <v>87</v>
      </c>
      <c r="AW484" s="13" t="s">
        <v>37</v>
      </c>
      <c r="AX484" s="13" t="s">
        <v>84</v>
      </c>
      <c r="AY484" s="236" t="s">
        <v>125</v>
      </c>
    </row>
    <row r="485" s="2" customFormat="1" ht="16.5" customHeight="1">
      <c r="A485" s="41"/>
      <c r="B485" s="42"/>
      <c r="C485" s="207" t="s">
        <v>849</v>
      </c>
      <c r="D485" s="207" t="s">
        <v>127</v>
      </c>
      <c r="E485" s="208" t="s">
        <v>850</v>
      </c>
      <c r="F485" s="209" t="s">
        <v>851</v>
      </c>
      <c r="G485" s="210" t="s">
        <v>130</v>
      </c>
      <c r="H485" s="211">
        <v>33</v>
      </c>
      <c r="I485" s="212"/>
      <c r="J485" s="213">
        <f>ROUND(I485*H485,2)</f>
        <v>0</v>
      </c>
      <c r="K485" s="209" t="s">
        <v>131</v>
      </c>
      <c r="L485" s="47"/>
      <c r="M485" s="214" t="s">
        <v>19</v>
      </c>
      <c r="N485" s="215" t="s">
        <v>47</v>
      </c>
      <c r="O485" s="87"/>
      <c r="P485" s="216">
        <f>O485*H485</f>
        <v>0</v>
      </c>
      <c r="Q485" s="216">
        <v>0</v>
      </c>
      <c r="R485" s="216">
        <f>Q485*H485</f>
        <v>0</v>
      </c>
      <c r="S485" s="216">
        <v>0</v>
      </c>
      <c r="T485" s="217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18" t="s">
        <v>132</v>
      </c>
      <c r="AT485" s="218" t="s">
        <v>127</v>
      </c>
      <c r="AU485" s="218" t="s">
        <v>87</v>
      </c>
      <c r="AY485" s="20" t="s">
        <v>125</v>
      </c>
      <c r="BE485" s="219">
        <f>IF(N485="základní",J485,0)</f>
        <v>0</v>
      </c>
      <c r="BF485" s="219">
        <f>IF(N485="snížená",J485,0)</f>
        <v>0</v>
      </c>
      <c r="BG485" s="219">
        <f>IF(N485="zákl. přenesená",J485,0)</f>
        <v>0</v>
      </c>
      <c r="BH485" s="219">
        <f>IF(N485="sníž. přenesená",J485,0)</f>
        <v>0</v>
      </c>
      <c r="BI485" s="219">
        <f>IF(N485="nulová",J485,0)</f>
        <v>0</v>
      </c>
      <c r="BJ485" s="20" t="s">
        <v>84</v>
      </c>
      <c r="BK485" s="219">
        <f>ROUND(I485*H485,2)</f>
        <v>0</v>
      </c>
      <c r="BL485" s="20" t="s">
        <v>132</v>
      </c>
      <c r="BM485" s="218" t="s">
        <v>852</v>
      </c>
    </row>
    <row r="486" s="2" customFormat="1">
      <c r="A486" s="41"/>
      <c r="B486" s="42"/>
      <c r="C486" s="43"/>
      <c r="D486" s="220" t="s">
        <v>134</v>
      </c>
      <c r="E486" s="43"/>
      <c r="F486" s="221" t="s">
        <v>853</v>
      </c>
      <c r="G486" s="43"/>
      <c r="H486" s="43"/>
      <c r="I486" s="222"/>
      <c r="J486" s="43"/>
      <c r="K486" s="43"/>
      <c r="L486" s="47"/>
      <c r="M486" s="223"/>
      <c r="N486" s="224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134</v>
      </c>
      <c r="AU486" s="20" t="s">
        <v>87</v>
      </c>
    </row>
    <row r="487" s="13" customFormat="1">
      <c r="A487" s="13"/>
      <c r="B487" s="225"/>
      <c r="C487" s="226"/>
      <c r="D487" s="227" t="s">
        <v>146</v>
      </c>
      <c r="E487" s="228" t="s">
        <v>19</v>
      </c>
      <c r="F487" s="229" t="s">
        <v>848</v>
      </c>
      <c r="G487" s="226"/>
      <c r="H487" s="230">
        <v>33</v>
      </c>
      <c r="I487" s="231"/>
      <c r="J487" s="226"/>
      <c r="K487" s="226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146</v>
      </c>
      <c r="AU487" s="236" t="s">
        <v>87</v>
      </c>
      <c r="AV487" s="13" t="s">
        <v>87</v>
      </c>
      <c r="AW487" s="13" t="s">
        <v>37</v>
      </c>
      <c r="AX487" s="13" t="s">
        <v>84</v>
      </c>
      <c r="AY487" s="236" t="s">
        <v>125</v>
      </c>
    </row>
    <row r="488" s="2" customFormat="1" ht="16.5" customHeight="1">
      <c r="A488" s="41"/>
      <c r="B488" s="42"/>
      <c r="C488" s="207" t="s">
        <v>854</v>
      </c>
      <c r="D488" s="207" t="s">
        <v>127</v>
      </c>
      <c r="E488" s="208" t="s">
        <v>855</v>
      </c>
      <c r="F488" s="209" t="s">
        <v>856</v>
      </c>
      <c r="G488" s="210" t="s">
        <v>130</v>
      </c>
      <c r="H488" s="211">
        <v>167</v>
      </c>
      <c r="I488" s="212"/>
      <c r="J488" s="213">
        <f>ROUND(I488*H488,2)</f>
        <v>0</v>
      </c>
      <c r="K488" s="209" t="s">
        <v>131</v>
      </c>
      <c r="L488" s="47"/>
      <c r="M488" s="214" t="s">
        <v>19</v>
      </c>
      <c r="N488" s="215" t="s">
        <v>47</v>
      </c>
      <c r="O488" s="87"/>
      <c r="P488" s="216">
        <f>O488*H488</f>
        <v>0</v>
      </c>
      <c r="Q488" s="216">
        <v>0</v>
      </c>
      <c r="R488" s="216">
        <f>Q488*H488</f>
        <v>0</v>
      </c>
      <c r="S488" s="216">
        <v>0</v>
      </c>
      <c r="T488" s="21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8" t="s">
        <v>132</v>
      </c>
      <c r="AT488" s="218" t="s">
        <v>127</v>
      </c>
      <c r="AU488" s="218" t="s">
        <v>87</v>
      </c>
      <c r="AY488" s="20" t="s">
        <v>125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20" t="s">
        <v>84</v>
      </c>
      <c r="BK488" s="219">
        <f>ROUND(I488*H488,2)</f>
        <v>0</v>
      </c>
      <c r="BL488" s="20" t="s">
        <v>132</v>
      </c>
      <c r="BM488" s="218" t="s">
        <v>857</v>
      </c>
    </row>
    <row r="489" s="2" customFormat="1">
      <c r="A489" s="41"/>
      <c r="B489" s="42"/>
      <c r="C489" s="43"/>
      <c r="D489" s="220" t="s">
        <v>134</v>
      </c>
      <c r="E489" s="43"/>
      <c r="F489" s="221" t="s">
        <v>858</v>
      </c>
      <c r="G489" s="43"/>
      <c r="H489" s="43"/>
      <c r="I489" s="222"/>
      <c r="J489" s="43"/>
      <c r="K489" s="43"/>
      <c r="L489" s="47"/>
      <c r="M489" s="223"/>
      <c r="N489" s="22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134</v>
      </c>
      <c r="AU489" s="20" t="s">
        <v>87</v>
      </c>
    </row>
    <row r="490" s="13" customFormat="1">
      <c r="A490" s="13"/>
      <c r="B490" s="225"/>
      <c r="C490" s="226"/>
      <c r="D490" s="227" t="s">
        <v>146</v>
      </c>
      <c r="E490" s="228" t="s">
        <v>19</v>
      </c>
      <c r="F490" s="229" t="s">
        <v>859</v>
      </c>
      <c r="G490" s="226"/>
      <c r="H490" s="230">
        <v>167</v>
      </c>
      <c r="I490" s="231"/>
      <c r="J490" s="226"/>
      <c r="K490" s="226"/>
      <c r="L490" s="232"/>
      <c r="M490" s="233"/>
      <c r="N490" s="234"/>
      <c r="O490" s="234"/>
      <c r="P490" s="234"/>
      <c r="Q490" s="234"/>
      <c r="R490" s="234"/>
      <c r="S490" s="234"/>
      <c r="T490" s="23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6" t="s">
        <v>146</v>
      </c>
      <c r="AU490" s="236" t="s">
        <v>87</v>
      </c>
      <c r="AV490" s="13" t="s">
        <v>87</v>
      </c>
      <c r="AW490" s="13" t="s">
        <v>37</v>
      </c>
      <c r="AX490" s="13" t="s">
        <v>84</v>
      </c>
      <c r="AY490" s="236" t="s">
        <v>125</v>
      </c>
    </row>
    <row r="491" s="2" customFormat="1" ht="16.5" customHeight="1">
      <c r="A491" s="41"/>
      <c r="B491" s="42"/>
      <c r="C491" s="207" t="s">
        <v>860</v>
      </c>
      <c r="D491" s="207" t="s">
        <v>127</v>
      </c>
      <c r="E491" s="208" t="s">
        <v>861</v>
      </c>
      <c r="F491" s="209" t="s">
        <v>862</v>
      </c>
      <c r="G491" s="210" t="s">
        <v>130</v>
      </c>
      <c r="H491" s="211">
        <v>167</v>
      </c>
      <c r="I491" s="212"/>
      <c r="J491" s="213">
        <f>ROUND(I491*H491,2)</f>
        <v>0</v>
      </c>
      <c r="K491" s="209" t="s">
        <v>131</v>
      </c>
      <c r="L491" s="47"/>
      <c r="M491" s="214" t="s">
        <v>19</v>
      </c>
      <c r="N491" s="215" t="s">
        <v>47</v>
      </c>
      <c r="O491" s="87"/>
      <c r="P491" s="216">
        <f>O491*H491</f>
        <v>0</v>
      </c>
      <c r="Q491" s="216">
        <v>0</v>
      </c>
      <c r="R491" s="216">
        <f>Q491*H491</f>
        <v>0</v>
      </c>
      <c r="S491" s="216">
        <v>0</v>
      </c>
      <c r="T491" s="217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8" t="s">
        <v>132</v>
      </c>
      <c r="AT491" s="218" t="s">
        <v>127</v>
      </c>
      <c r="AU491" s="218" t="s">
        <v>87</v>
      </c>
      <c r="AY491" s="20" t="s">
        <v>125</v>
      </c>
      <c r="BE491" s="219">
        <f>IF(N491="základní",J491,0)</f>
        <v>0</v>
      </c>
      <c r="BF491" s="219">
        <f>IF(N491="snížená",J491,0)</f>
        <v>0</v>
      </c>
      <c r="BG491" s="219">
        <f>IF(N491="zákl. přenesená",J491,0)</f>
        <v>0</v>
      </c>
      <c r="BH491" s="219">
        <f>IF(N491="sníž. přenesená",J491,0)</f>
        <v>0</v>
      </c>
      <c r="BI491" s="219">
        <f>IF(N491="nulová",J491,0)</f>
        <v>0</v>
      </c>
      <c r="BJ491" s="20" t="s">
        <v>84</v>
      </c>
      <c r="BK491" s="219">
        <f>ROUND(I491*H491,2)</f>
        <v>0</v>
      </c>
      <c r="BL491" s="20" t="s">
        <v>132</v>
      </c>
      <c r="BM491" s="218" t="s">
        <v>863</v>
      </c>
    </row>
    <row r="492" s="2" customFormat="1">
      <c r="A492" s="41"/>
      <c r="B492" s="42"/>
      <c r="C492" s="43"/>
      <c r="D492" s="220" t="s">
        <v>134</v>
      </c>
      <c r="E492" s="43"/>
      <c r="F492" s="221" t="s">
        <v>864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134</v>
      </c>
      <c r="AU492" s="20" t="s">
        <v>87</v>
      </c>
    </row>
    <row r="493" s="13" customFormat="1">
      <c r="A493" s="13"/>
      <c r="B493" s="225"/>
      <c r="C493" s="226"/>
      <c r="D493" s="227" t="s">
        <v>146</v>
      </c>
      <c r="E493" s="228" t="s">
        <v>19</v>
      </c>
      <c r="F493" s="229" t="s">
        <v>859</v>
      </c>
      <c r="G493" s="226"/>
      <c r="H493" s="230">
        <v>167</v>
      </c>
      <c r="I493" s="231"/>
      <c r="J493" s="226"/>
      <c r="K493" s="226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146</v>
      </c>
      <c r="AU493" s="236" t="s">
        <v>87</v>
      </c>
      <c r="AV493" s="13" t="s">
        <v>87</v>
      </c>
      <c r="AW493" s="13" t="s">
        <v>37</v>
      </c>
      <c r="AX493" s="13" t="s">
        <v>84</v>
      </c>
      <c r="AY493" s="236" t="s">
        <v>125</v>
      </c>
    </row>
    <row r="494" s="2" customFormat="1" ht="16.5" customHeight="1">
      <c r="A494" s="41"/>
      <c r="B494" s="42"/>
      <c r="C494" s="207" t="s">
        <v>865</v>
      </c>
      <c r="D494" s="207" t="s">
        <v>127</v>
      </c>
      <c r="E494" s="208" t="s">
        <v>866</v>
      </c>
      <c r="F494" s="209" t="s">
        <v>867</v>
      </c>
      <c r="G494" s="210" t="s">
        <v>442</v>
      </c>
      <c r="H494" s="211">
        <v>23</v>
      </c>
      <c r="I494" s="212"/>
      <c r="J494" s="213">
        <f>ROUND(I494*H494,2)</f>
        <v>0</v>
      </c>
      <c r="K494" s="209" t="s">
        <v>131</v>
      </c>
      <c r="L494" s="47"/>
      <c r="M494" s="214" t="s">
        <v>19</v>
      </c>
      <c r="N494" s="215" t="s">
        <v>47</v>
      </c>
      <c r="O494" s="87"/>
      <c r="P494" s="216">
        <f>O494*H494</f>
        <v>0</v>
      </c>
      <c r="Q494" s="216">
        <v>0.040000000000000001</v>
      </c>
      <c r="R494" s="216">
        <f>Q494*H494</f>
        <v>0.92000000000000004</v>
      </c>
      <c r="S494" s="216">
        <v>0</v>
      </c>
      <c r="T494" s="217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8" t="s">
        <v>132</v>
      </c>
      <c r="AT494" s="218" t="s">
        <v>127</v>
      </c>
      <c r="AU494" s="218" t="s">
        <v>87</v>
      </c>
      <c r="AY494" s="20" t="s">
        <v>125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20" t="s">
        <v>84</v>
      </c>
      <c r="BK494" s="219">
        <f>ROUND(I494*H494,2)</f>
        <v>0</v>
      </c>
      <c r="BL494" s="20" t="s">
        <v>132</v>
      </c>
      <c r="BM494" s="218" t="s">
        <v>868</v>
      </c>
    </row>
    <row r="495" s="2" customFormat="1">
      <c r="A495" s="41"/>
      <c r="B495" s="42"/>
      <c r="C495" s="43"/>
      <c r="D495" s="220" t="s">
        <v>134</v>
      </c>
      <c r="E495" s="43"/>
      <c r="F495" s="221" t="s">
        <v>869</v>
      </c>
      <c r="G495" s="43"/>
      <c r="H495" s="43"/>
      <c r="I495" s="222"/>
      <c r="J495" s="43"/>
      <c r="K495" s="43"/>
      <c r="L495" s="47"/>
      <c r="M495" s="223"/>
      <c r="N495" s="224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134</v>
      </c>
      <c r="AU495" s="20" t="s">
        <v>87</v>
      </c>
    </row>
    <row r="496" s="13" customFormat="1">
      <c r="A496" s="13"/>
      <c r="B496" s="225"/>
      <c r="C496" s="226"/>
      <c r="D496" s="227" t="s">
        <v>146</v>
      </c>
      <c r="E496" s="228" t="s">
        <v>19</v>
      </c>
      <c r="F496" s="229" t="s">
        <v>445</v>
      </c>
      <c r="G496" s="226"/>
      <c r="H496" s="230">
        <v>23</v>
      </c>
      <c r="I496" s="231"/>
      <c r="J496" s="226"/>
      <c r="K496" s="226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146</v>
      </c>
      <c r="AU496" s="236" t="s">
        <v>87</v>
      </c>
      <c r="AV496" s="13" t="s">
        <v>87</v>
      </c>
      <c r="AW496" s="13" t="s">
        <v>37</v>
      </c>
      <c r="AX496" s="13" t="s">
        <v>84</v>
      </c>
      <c r="AY496" s="236" t="s">
        <v>125</v>
      </c>
    </row>
    <row r="497" s="2" customFormat="1" ht="16.5" customHeight="1">
      <c r="A497" s="41"/>
      <c r="B497" s="42"/>
      <c r="C497" s="269" t="s">
        <v>870</v>
      </c>
      <c r="D497" s="269" t="s">
        <v>279</v>
      </c>
      <c r="E497" s="270" t="s">
        <v>871</v>
      </c>
      <c r="F497" s="271" t="s">
        <v>872</v>
      </c>
      <c r="G497" s="272" t="s">
        <v>442</v>
      </c>
      <c r="H497" s="273">
        <v>8</v>
      </c>
      <c r="I497" s="274"/>
      <c r="J497" s="275">
        <f>ROUND(I497*H497,2)</f>
        <v>0</v>
      </c>
      <c r="K497" s="271" t="s">
        <v>131</v>
      </c>
      <c r="L497" s="276"/>
      <c r="M497" s="277" t="s">
        <v>19</v>
      </c>
      <c r="N497" s="278" t="s">
        <v>47</v>
      </c>
      <c r="O497" s="87"/>
      <c r="P497" s="216">
        <f>O497*H497</f>
        <v>0</v>
      </c>
      <c r="Q497" s="216">
        <v>0.013299999999999999</v>
      </c>
      <c r="R497" s="216">
        <f>Q497*H497</f>
        <v>0.1064</v>
      </c>
      <c r="S497" s="216">
        <v>0</v>
      </c>
      <c r="T497" s="217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8" t="s">
        <v>190</v>
      </c>
      <c r="AT497" s="218" t="s">
        <v>279</v>
      </c>
      <c r="AU497" s="218" t="s">
        <v>87</v>
      </c>
      <c r="AY497" s="20" t="s">
        <v>125</v>
      </c>
      <c r="BE497" s="219">
        <f>IF(N497="základní",J497,0)</f>
        <v>0</v>
      </c>
      <c r="BF497" s="219">
        <f>IF(N497="snížená",J497,0)</f>
        <v>0</v>
      </c>
      <c r="BG497" s="219">
        <f>IF(N497="zákl. přenesená",J497,0)</f>
        <v>0</v>
      </c>
      <c r="BH497" s="219">
        <f>IF(N497="sníž. přenesená",J497,0)</f>
        <v>0</v>
      </c>
      <c r="BI497" s="219">
        <f>IF(N497="nulová",J497,0)</f>
        <v>0</v>
      </c>
      <c r="BJ497" s="20" t="s">
        <v>84</v>
      </c>
      <c r="BK497" s="219">
        <f>ROUND(I497*H497,2)</f>
        <v>0</v>
      </c>
      <c r="BL497" s="20" t="s">
        <v>132</v>
      </c>
      <c r="BM497" s="218" t="s">
        <v>873</v>
      </c>
    </row>
    <row r="498" s="2" customFormat="1" ht="16.5" customHeight="1">
      <c r="A498" s="41"/>
      <c r="B498" s="42"/>
      <c r="C498" s="269" t="s">
        <v>874</v>
      </c>
      <c r="D498" s="269" t="s">
        <v>279</v>
      </c>
      <c r="E498" s="270" t="s">
        <v>875</v>
      </c>
      <c r="F498" s="271" t="s">
        <v>876</v>
      </c>
      <c r="G498" s="272" t="s">
        <v>442</v>
      </c>
      <c r="H498" s="273">
        <v>15</v>
      </c>
      <c r="I498" s="274"/>
      <c r="J498" s="275">
        <f>ROUND(I498*H498,2)</f>
        <v>0</v>
      </c>
      <c r="K498" s="271" t="s">
        <v>19</v>
      </c>
      <c r="L498" s="276"/>
      <c r="M498" s="277" t="s">
        <v>19</v>
      </c>
      <c r="N498" s="278" t="s">
        <v>47</v>
      </c>
      <c r="O498" s="87"/>
      <c r="P498" s="216">
        <f>O498*H498</f>
        <v>0</v>
      </c>
      <c r="Q498" s="216">
        <v>0.0073000000000000001</v>
      </c>
      <c r="R498" s="216">
        <f>Q498*H498</f>
        <v>0.1095</v>
      </c>
      <c r="S498" s="216">
        <v>0</v>
      </c>
      <c r="T498" s="217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8" t="s">
        <v>190</v>
      </c>
      <c r="AT498" s="218" t="s">
        <v>279</v>
      </c>
      <c r="AU498" s="218" t="s">
        <v>87</v>
      </c>
      <c r="AY498" s="20" t="s">
        <v>125</v>
      </c>
      <c r="BE498" s="219">
        <f>IF(N498="základní",J498,0)</f>
        <v>0</v>
      </c>
      <c r="BF498" s="219">
        <f>IF(N498="snížená",J498,0)</f>
        <v>0</v>
      </c>
      <c r="BG498" s="219">
        <f>IF(N498="zákl. přenesená",J498,0)</f>
        <v>0</v>
      </c>
      <c r="BH498" s="219">
        <f>IF(N498="sníž. přenesená",J498,0)</f>
        <v>0</v>
      </c>
      <c r="BI498" s="219">
        <f>IF(N498="nulová",J498,0)</f>
        <v>0</v>
      </c>
      <c r="BJ498" s="20" t="s">
        <v>84</v>
      </c>
      <c r="BK498" s="219">
        <f>ROUND(I498*H498,2)</f>
        <v>0</v>
      </c>
      <c r="BL498" s="20" t="s">
        <v>132</v>
      </c>
      <c r="BM498" s="218" t="s">
        <v>877</v>
      </c>
    </row>
    <row r="499" s="2" customFormat="1" ht="16.5" customHeight="1">
      <c r="A499" s="41"/>
      <c r="B499" s="42"/>
      <c r="C499" s="207" t="s">
        <v>878</v>
      </c>
      <c r="D499" s="207" t="s">
        <v>127</v>
      </c>
      <c r="E499" s="208" t="s">
        <v>879</v>
      </c>
      <c r="F499" s="209" t="s">
        <v>880</v>
      </c>
      <c r="G499" s="210" t="s">
        <v>442</v>
      </c>
      <c r="H499" s="211">
        <v>1</v>
      </c>
      <c r="I499" s="212"/>
      <c r="J499" s="213">
        <f>ROUND(I499*H499,2)</f>
        <v>0</v>
      </c>
      <c r="K499" s="209" t="s">
        <v>131</v>
      </c>
      <c r="L499" s="47"/>
      <c r="M499" s="214" t="s">
        <v>19</v>
      </c>
      <c r="N499" s="215" t="s">
        <v>47</v>
      </c>
      <c r="O499" s="87"/>
      <c r="P499" s="216">
        <f>O499*H499</f>
        <v>0</v>
      </c>
      <c r="Q499" s="216">
        <v>0.050000000000000003</v>
      </c>
      <c r="R499" s="216">
        <f>Q499*H499</f>
        <v>0.050000000000000003</v>
      </c>
      <c r="S499" s="216">
        <v>0</v>
      </c>
      <c r="T499" s="217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8" t="s">
        <v>132</v>
      </c>
      <c r="AT499" s="218" t="s">
        <v>127</v>
      </c>
      <c r="AU499" s="218" t="s">
        <v>87</v>
      </c>
      <c r="AY499" s="20" t="s">
        <v>125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20" t="s">
        <v>84</v>
      </c>
      <c r="BK499" s="219">
        <f>ROUND(I499*H499,2)</f>
        <v>0</v>
      </c>
      <c r="BL499" s="20" t="s">
        <v>132</v>
      </c>
      <c r="BM499" s="218" t="s">
        <v>881</v>
      </c>
    </row>
    <row r="500" s="2" customFormat="1">
      <c r="A500" s="41"/>
      <c r="B500" s="42"/>
      <c r="C500" s="43"/>
      <c r="D500" s="220" t="s">
        <v>134</v>
      </c>
      <c r="E500" s="43"/>
      <c r="F500" s="221" t="s">
        <v>882</v>
      </c>
      <c r="G500" s="43"/>
      <c r="H500" s="43"/>
      <c r="I500" s="222"/>
      <c r="J500" s="43"/>
      <c r="K500" s="43"/>
      <c r="L500" s="47"/>
      <c r="M500" s="223"/>
      <c r="N500" s="22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134</v>
      </c>
      <c r="AU500" s="20" t="s">
        <v>87</v>
      </c>
    </row>
    <row r="501" s="13" customFormat="1">
      <c r="A501" s="13"/>
      <c r="B501" s="225"/>
      <c r="C501" s="226"/>
      <c r="D501" s="227" t="s">
        <v>146</v>
      </c>
      <c r="E501" s="228" t="s">
        <v>19</v>
      </c>
      <c r="F501" s="229" t="s">
        <v>455</v>
      </c>
      <c r="G501" s="226"/>
      <c r="H501" s="230">
        <v>1</v>
      </c>
      <c r="I501" s="231"/>
      <c r="J501" s="226"/>
      <c r="K501" s="226"/>
      <c r="L501" s="232"/>
      <c r="M501" s="233"/>
      <c r="N501" s="234"/>
      <c r="O501" s="234"/>
      <c r="P501" s="234"/>
      <c r="Q501" s="234"/>
      <c r="R501" s="234"/>
      <c r="S501" s="234"/>
      <c r="T501" s="23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6" t="s">
        <v>146</v>
      </c>
      <c r="AU501" s="236" t="s">
        <v>87</v>
      </c>
      <c r="AV501" s="13" t="s">
        <v>87</v>
      </c>
      <c r="AW501" s="13" t="s">
        <v>37</v>
      </c>
      <c r="AX501" s="13" t="s">
        <v>84</v>
      </c>
      <c r="AY501" s="236" t="s">
        <v>125</v>
      </c>
    </row>
    <row r="502" s="2" customFormat="1" ht="16.5" customHeight="1">
      <c r="A502" s="41"/>
      <c r="B502" s="42"/>
      <c r="C502" s="269" t="s">
        <v>883</v>
      </c>
      <c r="D502" s="269" t="s">
        <v>279</v>
      </c>
      <c r="E502" s="270" t="s">
        <v>884</v>
      </c>
      <c r="F502" s="271" t="s">
        <v>885</v>
      </c>
      <c r="G502" s="272" t="s">
        <v>442</v>
      </c>
      <c r="H502" s="273">
        <v>1</v>
      </c>
      <c r="I502" s="274"/>
      <c r="J502" s="275">
        <f>ROUND(I502*H502,2)</f>
        <v>0</v>
      </c>
      <c r="K502" s="271" t="s">
        <v>131</v>
      </c>
      <c r="L502" s="276"/>
      <c r="M502" s="277" t="s">
        <v>19</v>
      </c>
      <c r="N502" s="278" t="s">
        <v>47</v>
      </c>
      <c r="O502" s="87"/>
      <c r="P502" s="216">
        <f>O502*H502</f>
        <v>0</v>
      </c>
      <c r="Q502" s="216">
        <v>0.029499999999999998</v>
      </c>
      <c r="R502" s="216">
        <f>Q502*H502</f>
        <v>0.029499999999999998</v>
      </c>
      <c r="S502" s="216">
        <v>0</v>
      </c>
      <c r="T502" s="217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8" t="s">
        <v>190</v>
      </c>
      <c r="AT502" s="218" t="s">
        <v>279</v>
      </c>
      <c r="AU502" s="218" t="s">
        <v>87</v>
      </c>
      <c r="AY502" s="20" t="s">
        <v>125</v>
      </c>
      <c r="BE502" s="219">
        <f>IF(N502="základní",J502,0)</f>
        <v>0</v>
      </c>
      <c r="BF502" s="219">
        <f>IF(N502="snížená",J502,0)</f>
        <v>0</v>
      </c>
      <c r="BG502" s="219">
        <f>IF(N502="zákl. přenesená",J502,0)</f>
        <v>0</v>
      </c>
      <c r="BH502" s="219">
        <f>IF(N502="sníž. přenesená",J502,0)</f>
        <v>0</v>
      </c>
      <c r="BI502" s="219">
        <f>IF(N502="nulová",J502,0)</f>
        <v>0</v>
      </c>
      <c r="BJ502" s="20" t="s">
        <v>84</v>
      </c>
      <c r="BK502" s="219">
        <f>ROUND(I502*H502,2)</f>
        <v>0</v>
      </c>
      <c r="BL502" s="20" t="s">
        <v>132</v>
      </c>
      <c r="BM502" s="218" t="s">
        <v>886</v>
      </c>
    </row>
    <row r="503" s="2" customFormat="1" ht="16.5" customHeight="1">
      <c r="A503" s="41"/>
      <c r="B503" s="42"/>
      <c r="C503" s="207" t="s">
        <v>887</v>
      </c>
      <c r="D503" s="207" t="s">
        <v>127</v>
      </c>
      <c r="E503" s="208" t="s">
        <v>888</v>
      </c>
      <c r="F503" s="209" t="s">
        <v>889</v>
      </c>
      <c r="G503" s="210" t="s">
        <v>130</v>
      </c>
      <c r="H503" s="211">
        <v>210</v>
      </c>
      <c r="I503" s="212"/>
      <c r="J503" s="213">
        <f>ROUND(I503*H503,2)</f>
        <v>0</v>
      </c>
      <c r="K503" s="209" t="s">
        <v>131</v>
      </c>
      <c r="L503" s="47"/>
      <c r="M503" s="214" t="s">
        <v>19</v>
      </c>
      <c r="N503" s="215" t="s">
        <v>47</v>
      </c>
      <c r="O503" s="87"/>
      <c r="P503" s="216">
        <f>O503*H503</f>
        <v>0</v>
      </c>
      <c r="Q503" s="216">
        <v>0.00019000000000000001</v>
      </c>
      <c r="R503" s="216">
        <f>Q503*H503</f>
        <v>0.039900000000000005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132</v>
      </c>
      <c r="AT503" s="218" t="s">
        <v>127</v>
      </c>
      <c r="AU503" s="218" t="s">
        <v>87</v>
      </c>
      <c r="AY503" s="20" t="s">
        <v>125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84</v>
      </c>
      <c r="BK503" s="219">
        <f>ROUND(I503*H503,2)</f>
        <v>0</v>
      </c>
      <c r="BL503" s="20" t="s">
        <v>132</v>
      </c>
      <c r="BM503" s="218" t="s">
        <v>890</v>
      </c>
    </row>
    <row r="504" s="2" customFormat="1">
      <c r="A504" s="41"/>
      <c r="B504" s="42"/>
      <c r="C504" s="43"/>
      <c r="D504" s="220" t="s">
        <v>134</v>
      </c>
      <c r="E504" s="43"/>
      <c r="F504" s="221" t="s">
        <v>891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134</v>
      </c>
      <c r="AU504" s="20" t="s">
        <v>87</v>
      </c>
    </row>
    <row r="505" s="13" customFormat="1">
      <c r="A505" s="13"/>
      <c r="B505" s="225"/>
      <c r="C505" s="226"/>
      <c r="D505" s="227" t="s">
        <v>146</v>
      </c>
      <c r="E505" s="228" t="s">
        <v>19</v>
      </c>
      <c r="F505" s="229" t="s">
        <v>892</v>
      </c>
      <c r="G505" s="226"/>
      <c r="H505" s="230">
        <v>210</v>
      </c>
      <c r="I505" s="231"/>
      <c r="J505" s="226"/>
      <c r="K505" s="226"/>
      <c r="L505" s="232"/>
      <c r="M505" s="233"/>
      <c r="N505" s="234"/>
      <c r="O505" s="234"/>
      <c r="P505" s="234"/>
      <c r="Q505" s="234"/>
      <c r="R505" s="234"/>
      <c r="S505" s="234"/>
      <c r="T505" s="23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6" t="s">
        <v>146</v>
      </c>
      <c r="AU505" s="236" t="s">
        <v>87</v>
      </c>
      <c r="AV505" s="13" t="s">
        <v>87</v>
      </c>
      <c r="AW505" s="13" t="s">
        <v>37</v>
      </c>
      <c r="AX505" s="13" t="s">
        <v>84</v>
      </c>
      <c r="AY505" s="236" t="s">
        <v>125</v>
      </c>
    </row>
    <row r="506" s="2" customFormat="1" ht="16.5" customHeight="1">
      <c r="A506" s="41"/>
      <c r="B506" s="42"/>
      <c r="C506" s="207" t="s">
        <v>893</v>
      </c>
      <c r="D506" s="207" t="s">
        <v>127</v>
      </c>
      <c r="E506" s="208" t="s">
        <v>894</v>
      </c>
      <c r="F506" s="209" t="s">
        <v>895</v>
      </c>
      <c r="G506" s="210" t="s">
        <v>130</v>
      </c>
      <c r="H506" s="211">
        <v>200</v>
      </c>
      <c r="I506" s="212"/>
      <c r="J506" s="213">
        <f>ROUND(I506*H506,2)</f>
        <v>0</v>
      </c>
      <c r="K506" s="209" t="s">
        <v>131</v>
      </c>
      <c r="L506" s="47"/>
      <c r="M506" s="214" t="s">
        <v>19</v>
      </c>
      <c r="N506" s="215" t="s">
        <v>47</v>
      </c>
      <c r="O506" s="87"/>
      <c r="P506" s="216">
        <f>O506*H506</f>
        <v>0</v>
      </c>
      <c r="Q506" s="216">
        <v>6.9999999999999994E-05</v>
      </c>
      <c r="R506" s="216">
        <f>Q506*H506</f>
        <v>0.013999999999999999</v>
      </c>
      <c r="S506" s="216">
        <v>0</v>
      </c>
      <c r="T506" s="217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8" t="s">
        <v>132</v>
      </c>
      <c r="AT506" s="218" t="s">
        <v>127</v>
      </c>
      <c r="AU506" s="218" t="s">
        <v>87</v>
      </c>
      <c r="AY506" s="20" t="s">
        <v>125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20" t="s">
        <v>84</v>
      </c>
      <c r="BK506" s="219">
        <f>ROUND(I506*H506,2)</f>
        <v>0</v>
      </c>
      <c r="BL506" s="20" t="s">
        <v>132</v>
      </c>
      <c r="BM506" s="218" t="s">
        <v>896</v>
      </c>
    </row>
    <row r="507" s="2" customFormat="1">
      <c r="A507" s="41"/>
      <c r="B507" s="42"/>
      <c r="C507" s="43"/>
      <c r="D507" s="220" t="s">
        <v>134</v>
      </c>
      <c r="E507" s="43"/>
      <c r="F507" s="221" t="s">
        <v>897</v>
      </c>
      <c r="G507" s="43"/>
      <c r="H507" s="43"/>
      <c r="I507" s="222"/>
      <c r="J507" s="43"/>
      <c r="K507" s="43"/>
      <c r="L507" s="47"/>
      <c r="M507" s="223"/>
      <c r="N507" s="224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134</v>
      </c>
      <c r="AU507" s="20" t="s">
        <v>87</v>
      </c>
    </row>
    <row r="508" s="13" customFormat="1">
      <c r="A508" s="13"/>
      <c r="B508" s="225"/>
      <c r="C508" s="226"/>
      <c r="D508" s="227" t="s">
        <v>146</v>
      </c>
      <c r="E508" s="228" t="s">
        <v>19</v>
      </c>
      <c r="F508" s="229" t="s">
        <v>898</v>
      </c>
      <c r="G508" s="226"/>
      <c r="H508" s="230">
        <v>200</v>
      </c>
      <c r="I508" s="231"/>
      <c r="J508" s="226"/>
      <c r="K508" s="226"/>
      <c r="L508" s="232"/>
      <c r="M508" s="233"/>
      <c r="N508" s="234"/>
      <c r="O508" s="234"/>
      <c r="P508" s="234"/>
      <c r="Q508" s="234"/>
      <c r="R508" s="234"/>
      <c r="S508" s="234"/>
      <c r="T508" s="23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6" t="s">
        <v>146</v>
      </c>
      <c r="AU508" s="236" t="s">
        <v>87</v>
      </c>
      <c r="AV508" s="13" t="s">
        <v>87</v>
      </c>
      <c r="AW508" s="13" t="s">
        <v>37</v>
      </c>
      <c r="AX508" s="13" t="s">
        <v>84</v>
      </c>
      <c r="AY508" s="236" t="s">
        <v>125</v>
      </c>
    </row>
    <row r="509" s="2" customFormat="1" ht="16.5" customHeight="1">
      <c r="A509" s="41"/>
      <c r="B509" s="42"/>
      <c r="C509" s="207" t="s">
        <v>899</v>
      </c>
      <c r="D509" s="207" t="s">
        <v>127</v>
      </c>
      <c r="E509" s="208" t="s">
        <v>900</v>
      </c>
      <c r="F509" s="209" t="s">
        <v>901</v>
      </c>
      <c r="G509" s="210" t="s">
        <v>163</v>
      </c>
      <c r="H509" s="211">
        <v>0.081000000000000003</v>
      </c>
      <c r="I509" s="212"/>
      <c r="J509" s="213">
        <f>ROUND(I509*H509,2)</f>
        <v>0</v>
      </c>
      <c r="K509" s="209" t="s">
        <v>131</v>
      </c>
      <c r="L509" s="47"/>
      <c r="M509" s="214" t="s">
        <v>19</v>
      </c>
      <c r="N509" s="215" t="s">
        <v>47</v>
      </c>
      <c r="O509" s="87"/>
      <c r="P509" s="216">
        <f>O509*H509</f>
        <v>0</v>
      </c>
      <c r="Q509" s="216">
        <v>2.3010199999999998</v>
      </c>
      <c r="R509" s="216">
        <f>Q509*H509</f>
        <v>0.18638262</v>
      </c>
      <c r="S509" s="216">
        <v>0</v>
      </c>
      <c r="T509" s="21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8" t="s">
        <v>132</v>
      </c>
      <c r="AT509" s="218" t="s">
        <v>127</v>
      </c>
      <c r="AU509" s="218" t="s">
        <v>87</v>
      </c>
      <c r="AY509" s="20" t="s">
        <v>125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20" t="s">
        <v>84</v>
      </c>
      <c r="BK509" s="219">
        <f>ROUND(I509*H509,2)</f>
        <v>0</v>
      </c>
      <c r="BL509" s="20" t="s">
        <v>132</v>
      </c>
      <c r="BM509" s="218" t="s">
        <v>902</v>
      </c>
    </row>
    <row r="510" s="2" customFormat="1">
      <c r="A510" s="41"/>
      <c r="B510" s="42"/>
      <c r="C510" s="43"/>
      <c r="D510" s="220" t="s">
        <v>134</v>
      </c>
      <c r="E510" s="43"/>
      <c r="F510" s="221" t="s">
        <v>903</v>
      </c>
      <c r="G510" s="43"/>
      <c r="H510" s="43"/>
      <c r="I510" s="222"/>
      <c r="J510" s="43"/>
      <c r="K510" s="43"/>
      <c r="L510" s="47"/>
      <c r="M510" s="223"/>
      <c r="N510" s="224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134</v>
      </c>
      <c r="AU510" s="20" t="s">
        <v>87</v>
      </c>
    </row>
    <row r="511" s="13" customFormat="1">
      <c r="A511" s="13"/>
      <c r="B511" s="225"/>
      <c r="C511" s="226"/>
      <c r="D511" s="227" t="s">
        <v>146</v>
      </c>
      <c r="E511" s="228" t="s">
        <v>19</v>
      </c>
      <c r="F511" s="229" t="s">
        <v>904</v>
      </c>
      <c r="G511" s="226"/>
      <c r="H511" s="230">
        <v>0.081000000000000003</v>
      </c>
      <c r="I511" s="231"/>
      <c r="J511" s="226"/>
      <c r="K511" s="226"/>
      <c r="L511" s="232"/>
      <c r="M511" s="233"/>
      <c r="N511" s="234"/>
      <c r="O511" s="234"/>
      <c r="P511" s="234"/>
      <c r="Q511" s="234"/>
      <c r="R511" s="234"/>
      <c r="S511" s="234"/>
      <c r="T511" s="23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6" t="s">
        <v>146</v>
      </c>
      <c r="AU511" s="236" t="s">
        <v>87</v>
      </c>
      <c r="AV511" s="13" t="s">
        <v>87</v>
      </c>
      <c r="AW511" s="13" t="s">
        <v>37</v>
      </c>
      <c r="AX511" s="13" t="s">
        <v>84</v>
      </c>
      <c r="AY511" s="236" t="s">
        <v>125</v>
      </c>
    </row>
    <row r="512" s="2" customFormat="1" ht="24.15" customHeight="1">
      <c r="A512" s="41"/>
      <c r="B512" s="42"/>
      <c r="C512" s="207" t="s">
        <v>905</v>
      </c>
      <c r="D512" s="207" t="s">
        <v>127</v>
      </c>
      <c r="E512" s="208" t="s">
        <v>906</v>
      </c>
      <c r="F512" s="209" t="s">
        <v>907</v>
      </c>
      <c r="G512" s="210" t="s">
        <v>163</v>
      </c>
      <c r="H512" s="211">
        <v>0.73199999999999998</v>
      </c>
      <c r="I512" s="212"/>
      <c r="J512" s="213">
        <f>ROUND(I512*H512,2)</f>
        <v>0</v>
      </c>
      <c r="K512" s="209" t="s">
        <v>131</v>
      </c>
      <c r="L512" s="47"/>
      <c r="M512" s="214" t="s">
        <v>19</v>
      </c>
      <c r="N512" s="215" t="s">
        <v>47</v>
      </c>
      <c r="O512" s="87"/>
      <c r="P512" s="216">
        <f>O512*H512</f>
        <v>0</v>
      </c>
      <c r="Q512" s="216">
        <v>1.5298499999999999</v>
      </c>
      <c r="R512" s="216">
        <f>Q512*H512</f>
        <v>1.1198501999999999</v>
      </c>
      <c r="S512" s="216">
        <v>0</v>
      </c>
      <c r="T512" s="21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8" t="s">
        <v>132</v>
      </c>
      <c r="AT512" s="218" t="s">
        <v>127</v>
      </c>
      <c r="AU512" s="218" t="s">
        <v>87</v>
      </c>
      <c r="AY512" s="20" t="s">
        <v>125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20" t="s">
        <v>84</v>
      </c>
      <c r="BK512" s="219">
        <f>ROUND(I512*H512,2)</f>
        <v>0</v>
      </c>
      <c r="BL512" s="20" t="s">
        <v>132</v>
      </c>
      <c r="BM512" s="218" t="s">
        <v>908</v>
      </c>
    </row>
    <row r="513" s="2" customFormat="1">
      <c r="A513" s="41"/>
      <c r="B513" s="42"/>
      <c r="C513" s="43"/>
      <c r="D513" s="220" t="s">
        <v>134</v>
      </c>
      <c r="E513" s="43"/>
      <c r="F513" s="221" t="s">
        <v>909</v>
      </c>
      <c r="G513" s="43"/>
      <c r="H513" s="43"/>
      <c r="I513" s="222"/>
      <c r="J513" s="43"/>
      <c r="K513" s="43"/>
      <c r="L513" s="47"/>
      <c r="M513" s="223"/>
      <c r="N513" s="224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134</v>
      </c>
      <c r="AU513" s="20" t="s">
        <v>87</v>
      </c>
    </row>
    <row r="514" s="13" customFormat="1">
      <c r="A514" s="13"/>
      <c r="B514" s="225"/>
      <c r="C514" s="226"/>
      <c r="D514" s="227" t="s">
        <v>146</v>
      </c>
      <c r="E514" s="228" t="s">
        <v>19</v>
      </c>
      <c r="F514" s="229" t="s">
        <v>910</v>
      </c>
      <c r="G514" s="226"/>
      <c r="H514" s="230">
        <v>0.73199999999999998</v>
      </c>
      <c r="I514" s="231"/>
      <c r="J514" s="226"/>
      <c r="K514" s="226"/>
      <c r="L514" s="232"/>
      <c r="M514" s="233"/>
      <c r="N514" s="234"/>
      <c r="O514" s="234"/>
      <c r="P514" s="234"/>
      <c r="Q514" s="234"/>
      <c r="R514" s="234"/>
      <c r="S514" s="234"/>
      <c r="T514" s="23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6" t="s">
        <v>146</v>
      </c>
      <c r="AU514" s="236" t="s">
        <v>87</v>
      </c>
      <c r="AV514" s="13" t="s">
        <v>87</v>
      </c>
      <c r="AW514" s="13" t="s">
        <v>37</v>
      </c>
      <c r="AX514" s="13" t="s">
        <v>84</v>
      </c>
      <c r="AY514" s="236" t="s">
        <v>125</v>
      </c>
    </row>
    <row r="515" s="12" customFormat="1" ht="22.8" customHeight="1">
      <c r="A515" s="12"/>
      <c r="B515" s="191"/>
      <c r="C515" s="192"/>
      <c r="D515" s="193" t="s">
        <v>75</v>
      </c>
      <c r="E515" s="205" t="s">
        <v>200</v>
      </c>
      <c r="F515" s="205" t="s">
        <v>911</v>
      </c>
      <c r="G515" s="192"/>
      <c r="H515" s="192"/>
      <c r="I515" s="195"/>
      <c r="J515" s="206">
        <f>BK515</f>
        <v>0</v>
      </c>
      <c r="K515" s="192"/>
      <c r="L515" s="197"/>
      <c r="M515" s="198"/>
      <c r="N515" s="199"/>
      <c r="O515" s="199"/>
      <c r="P515" s="200">
        <f>SUM(P516:P567)</f>
        <v>0</v>
      </c>
      <c r="Q515" s="199"/>
      <c r="R515" s="200">
        <f>SUM(R516:R567)</f>
        <v>5.0156150000000004</v>
      </c>
      <c r="S515" s="199"/>
      <c r="T515" s="201">
        <f>SUM(T516:T567)</f>
        <v>0.056000000000000001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2" t="s">
        <v>84</v>
      </c>
      <c r="AT515" s="203" t="s">
        <v>75</v>
      </c>
      <c r="AU515" s="203" t="s">
        <v>84</v>
      </c>
      <c r="AY515" s="202" t="s">
        <v>125</v>
      </c>
      <c r="BK515" s="204">
        <f>SUM(BK516:BK567)</f>
        <v>0</v>
      </c>
    </row>
    <row r="516" s="2" customFormat="1" ht="37.8" customHeight="1">
      <c r="A516" s="41"/>
      <c r="B516" s="42"/>
      <c r="C516" s="207" t="s">
        <v>912</v>
      </c>
      <c r="D516" s="207" t="s">
        <v>127</v>
      </c>
      <c r="E516" s="208" t="s">
        <v>913</v>
      </c>
      <c r="F516" s="209" t="s">
        <v>914</v>
      </c>
      <c r="G516" s="210" t="s">
        <v>130</v>
      </c>
      <c r="H516" s="211">
        <v>17</v>
      </c>
      <c r="I516" s="212"/>
      <c r="J516" s="213">
        <f>ROUND(I516*H516,2)</f>
        <v>0</v>
      </c>
      <c r="K516" s="209" t="s">
        <v>131</v>
      </c>
      <c r="L516" s="47"/>
      <c r="M516" s="214" t="s">
        <v>19</v>
      </c>
      <c r="N516" s="215" t="s">
        <v>47</v>
      </c>
      <c r="O516" s="87"/>
      <c r="P516" s="216">
        <f>O516*H516</f>
        <v>0</v>
      </c>
      <c r="Q516" s="216">
        <v>0.080879999999999994</v>
      </c>
      <c r="R516" s="216">
        <f>Q516*H516</f>
        <v>1.37496</v>
      </c>
      <c r="S516" s="216">
        <v>0</v>
      </c>
      <c r="T516" s="21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8" t="s">
        <v>132</v>
      </c>
      <c r="AT516" s="218" t="s">
        <v>127</v>
      </c>
      <c r="AU516" s="218" t="s">
        <v>87</v>
      </c>
      <c r="AY516" s="20" t="s">
        <v>125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20" t="s">
        <v>84</v>
      </c>
      <c r="BK516" s="219">
        <f>ROUND(I516*H516,2)</f>
        <v>0</v>
      </c>
      <c r="BL516" s="20" t="s">
        <v>132</v>
      </c>
      <c r="BM516" s="218" t="s">
        <v>915</v>
      </c>
    </row>
    <row r="517" s="2" customFormat="1">
      <c r="A517" s="41"/>
      <c r="B517" s="42"/>
      <c r="C517" s="43"/>
      <c r="D517" s="220" t="s">
        <v>134</v>
      </c>
      <c r="E517" s="43"/>
      <c r="F517" s="221" t="s">
        <v>916</v>
      </c>
      <c r="G517" s="43"/>
      <c r="H517" s="43"/>
      <c r="I517" s="222"/>
      <c r="J517" s="43"/>
      <c r="K517" s="43"/>
      <c r="L517" s="47"/>
      <c r="M517" s="223"/>
      <c r="N517" s="22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134</v>
      </c>
      <c r="AU517" s="20" t="s">
        <v>87</v>
      </c>
    </row>
    <row r="518" s="13" customFormat="1">
      <c r="A518" s="13"/>
      <c r="B518" s="225"/>
      <c r="C518" s="226"/>
      <c r="D518" s="227" t="s">
        <v>146</v>
      </c>
      <c r="E518" s="228" t="s">
        <v>19</v>
      </c>
      <c r="F518" s="229" t="s">
        <v>917</v>
      </c>
      <c r="G518" s="226"/>
      <c r="H518" s="230">
        <v>8</v>
      </c>
      <c r="I518" s="231"/>
      <c r="J518" s="226"/>
      <c r="K518" s="226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146</v>
      </c>
      <c r="AU518" s="236" t="s">
        <v>87</v>
      </c>
      <c r="AV518" s="13" t="s">
        <v>87</v>
      </c>
      <c r="AW518" s="13" t="s">
        <v>37</v>
      </c>
      <c r="AX518" s="13" t="s">
        <v>76</v>
      </c>
      <c r="AY518" s="236" t="s">
        <v>125</v>
      </c>
    </row>
    <row r="519" s="13" customFormat="1">
      <c r="A519" s="13"/>
      <c r="B519" s="225"/>
      <c r="C519" s="226"/>
      <c r="D519" s="227" t="s">
        <v>146</v>
      </c>
      <c r="E519" s="228" t="s">
        <v>19</v>
      </c>
      <c r="F519" s="229" t="s">
        <v>918</v>
      </c>
      <c r="G519" s="226"/>
      <c r="H519" s="230">
        <v>9</v>
      </c>
      <c r="I519" s="231"/>
      <c r="J519" s="226"/>
      <c r="K519" s="226"/>
      <c r="L519" s="232"/>
      <c r="M519" s="233"/>
      <c r="N519" s="234"/>
      <c r="O519" s="234"/>
      <c r="P519" s="234"/>
      <c r="Q519" s="234"/>
      <c r="R519" s="234"/>
      <c r="S519" s="234"/>
      <c r="T519" s="23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6" t="s">
        <v>146</v>
      </c>
      <c r="AU519" s="236" t="s">
        <v>87</v>
      </c>
      <c r="AV519" s="13" t="s">
        <v>87</v>
      </c>
      <c r="AW519" s="13" t="s">
        <v>37</v>
      </c>
      <c r="AX519" s="13" t="s">
        <v>76</v>
      </c>
      <c r="AY519" s="236" t="s">
        <v>125</v>
      </c>
    </row>
    <row r="520" s="16" customFormat="1">
      <c r="A520" s="16"/>
      <c r="B520" s="258"/>
      <c r="C520" s="259"/>
      <c r="D520" s="227" t="s">
        <v>146</v>
      </c>
      <c r="E520" s="260" t="s">
        <v>19</v>
      </c>
      <c r="F520" s="261" t="s">
        <v>199</v>
      </c>
      <c r="G520" s="259"/>
      <c r="H520" s="262">
        <v>17</v>
      </c>
      <c r="I520" s="263"/>
      <c r="J520" s="259"/>
      <c r="K520" s="259"/>
      <c r="L520" s="264"/>
      <c r="M520" s="265"/>
      <c r="N520" s="266"/>
      <c r="O520" s="266"/>
      <c r="P520" s="266"/>
      <c r="Q520" s="266"/>
      <c r="R520" s="266"/>
      <c r="S520" s="266"/>
      <c r="T520" s="267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68" t="s">
        <v>146</v>
      </c>
      <c r="AU520" s="268" t="s">
        <v>87</v>
      </c>
      <c r="AV520" s="16" t="s">
        <v>132</v>
      </c>
      <c r="AW520" s="16" t="s">
        <v>37</v>
      </c>
      <c r="AX520" s="16" t="s">
        <v>84</v>
      </c>
      <c r="AY520" s="268" t="s">
        <v>125</v>
      </c>
    </row>
    <row r="521" s="2" customFormat="1" ht="16.5" customHeight="1">
      <c r="A521" s="41"/>
      <c r="B521" s="42"/>
      <c r="C521" s="269" t="s">
        <v>919</v>
      </c>
      <c r="D521" s="269" t="s">
        <v>279</v>
      </c>
      <c r="E521" s="270" t="s">
        <v>920</v>
      </c>
      <c r="F521" s="271" t="s">
        <v>921</v>
      </c>
      <c r="G521" s="272" t="s">
        <v>130</v>
      </c>
      <c r="H521" s="273">
        <v>1</v>
      </c>
      <c r="I521" s="274"/>
      <c r="J521" s="275">
        <f>ROUND(I521*H521,2)</f>
        <v>0</v>
      </c>
      <c r="K521" s="271" t="s">
        <v>19</v>
      </c>
      <c r="L521" s="276"/>
      <c r="M521" s="277" t="s">
        <v>19</v>
      </c>
      <c r="N521" s="278" t="s">
        <v>47</v>
      </c>
      <c r="O521" s="87"/>
      <c r="P521" s="216">
        <f>O521*H521</f>
        <v>0</v>
      </c>
      <c r="Q521" s="216">
        <v>0.045999999999999999</v>
      </c>
      <c r="R521" s="216">
        <f>Q521*H521</f>
        <v>0.045999999999999999</v>
      </c>
      <c r="S521" s="216">
        <v>0</v>
      </c>
      <c r="T521" s="217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8" t="s">
        <v>190</v>
      </c>
      <c r="AT521" s="218" t="s">
        <v>279</v>
      </c>
      <c r="AU521" s="218" t="s">
        <v>87</v>
      </c>
      <c r="AY521" s="20" t="s">
        <v>125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20" t="s">
        <v>84</v>
      </c>
      <c r="BK521" s="219">
        <f>ROUND(I521*H521,2)</f>
        <v>0</v>
      </c>
      <c r="BL521" s="20" t="s">
        <v>132</v>
      </c>
      <c r="BM521" s="218" t="s">
        <v>922</v>
      </c>
    </row>
    <row r="522" s="2" customFormat="1" ht="24.15" customHeight="1">
      <c r="A522" s="41"/>
      <c r="B522" s="42"/>
      <c r="C522" s="207" t="s">
        <v>923</v>
      </c>
      <c r="D522" s="207" t="s">
        <v>127</v>
      </c>
      <c r="E522" s="208" t="s">
        <v>924</v>
      </c>
      <c r="F522" s="209" t="s">
        <v>925</v>
      </c>
      <c r="G522" s="210" t="s">
        <v>130</v>
      </c>
      <c r="H522" s="211">
        <v>17</v>
      </c>
      <c r="I522" s="212"/>
      <c r="J522" s="213">
        <f>ROUND(I522*H522,2)</f>
        <v>0</v>
      </c>
      <c r="K522" s="209" t="s">
        <v>131</v>
      </c>
      <c r="L522" s="47"/>
      <c r="M522" s="214" t="s">
        <v>19</v>
      </c>
      <c r="N522" s="215" t="s">
        <v>47</v>
      </c>
      <c r="O522" s="87"/>
      <c r="P522" s="216">
        <f>O522*H522</f>
        <v>0</v>
      </c>
      <c r="Q522" s="216">
        <v>0.15540000000000001</v>
      </c>
      <c r="R522" s="216">
        <f>Q522*H522</f>
        <v>2.6418000000000004</v>
      </c>
      <c r="S522" s="216">
        <v>0</v>
      </c>
      <c r="T522" s="217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8" t="s">
        <v>132</v>
      </c>
      <c r="AT522" s="218" t="s">
        <v>127</v>
      </c>
      <c r="AU522" s="218" t="s">
        <v>87</v>
      </c>
      <c r="AY522" s="20" t="s">
        <v>125</v>
      </c>
      <c r="BE522" s="219">
        <f>IF(N522="základní",J522,0)</f>
        <v>0</v>
      </c>
      <c r="BF522" s="219">
        <f>IF(N522="snížená",J522,0)</f>
        <v>0</v>
      </c>
      <c r="BG522" s="219">
        <f>IF(N522="zákl. přenesená",J522,0)</f>
        <v>0</v>
      </c>
      <c r="BH522" s="219">
        <f>IF(N522="sníž. přenesená",J522,0)</f>
        <v>0</v>
      </c>
      <c r="BI522" s="219">
        <f>IF(N522="nulová",J522,0)</f>
        <v>0</v>
      </c>
      <c r="BJ522" s="20" t="s">
        <v>84</v>
      </c>
      <c r="BK522" s="219">
        <f>ROUND(I522*H522,2)</f>
        <v>0</v>
      </c>
      <c r="BL522" s="20" t="s">
        <v>132</v>
      </c>
      <c r="BM522" s="218" t="s">
        <v>926</v>
      </c>
    </row>
    <row r="523" s="2" customFormat="1">
      <c r="A523" s="41"/>
      <c r="B523" s="42"/>
      <c r="C523" s="43"/>
      <c r="D523" s="220" t="s">
        <v>134</v>
      </c>
      <c r="E523" s="43"/>
      <c r="F523" s="221" t="s">
        <v>927</v>
      </c>
      <c r="G523" s="43"/>
      <c r="H523" s="43"/>
      <c r="I523" s="222"/>
      <c r="J523" s="43"/>
      <c r="K523" s="43"/>
      <c r="L523" s="47"/>
      <c r="M523" s="223"/>
      <c r="N523" s="224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134</v>
      </c>
      <c r="AU523" s="20" t="s">
        <v>87</v>
      </c>
    </row>
    <row r="524" s="13" customFormat="1">
      <c r="A524" s="13"/>
      <c r="B524" s="225"/>
      <c r="C524" s="226"/>
      <c r="D524" s="227" t="s">
        <v>146</v>
      </c>
      <c r="E524" s="228" t="s">
        <v>19</v>
      </c>
      <c r="F524" s="229" t="s">
        <v>917</v>
      </c>
      <c r="G524" s="226"/>
      <c r="H524" s="230">
        <v>8</v>
      </c>
      <c r="I524" s="231"/>
      <c r="J524" s="226"/>
      <c r="K524" s="226"/>
      <c r="L524" s="232"/>
      <c r="M524" s="233"/>
      <c r="N524" s="234"/>
      <c r="O524" s="234"/>
      <c r="P524" s="234"/>
      <c r="Q524" s="234"/>
      <c r="R524" s="234"/>
      <c r="S524" s="234"/>
      <c r="T524" s="23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6" t="s">
        <v>146</v>
      </c>
      <c r="AU524" s="236" t="s">
        <v>87</v>
      </c>
      <c r="AV524" s="13" t="s">
        <v>87</v>
      </c>
      <c r="AW524" s="13" t="s">
        <v>37</v>
      </c>
      <c r="AX524" s="13" t="s">
        <v>76</v>
      </c>
      <c r="AY524" s="236" t="s">
        <v>125</v>
      </c>
    </row>
    <row r="525" s="13" customFormat="1">
      <c r="A525" s="13"/>
      <c r="B525" s="225"/>
      <c r="C525" s="226"/>
      <c r="D525" s="227" t="s">
        <v>146</v>
      </c>
      <c r="E525" s="228" t="s">
        <v>19</v>
      </c>
      <c r="F525" s="229" t="s">
        <v>918</v>
      </c>
      <c r="G525" s="226"/>
      <c r="H525" s="230">
        <v>9</v>
      </c>
      <c r="I525" s="231"/>
      <c r="J525" s="226"/>
      <c r="K525" s="226"/>
      <c r="L525" s="232"/>
      <c r="M525" s="233"/>
      <c r="N525" s="234"/>
      <c r="O525" s="234"/>
      <c r="P525" s="234"/>
      <c r="Q525" s="234"/>
      <c r="R525" s="234"/>
      <c r="S525" s="234"/>
      <c r="T525" s="23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6" t="s">
        <v>146</v>
      </c>
      <c r="AU525" s="236" t="s">
        <v>87</v>
      </c>
      <c r="AV525" s="13" t="s">
        <v>87</v>
      </c>
      <c r="AW525" s="13" t="s">
        <v>37</v>
      </c>
      <c r="AX525" s="13" t="s">
        <v>76</v>
      </c>
      <c r="AY525" s="236" t="s">
        <v>125</v>
      </c>
    </row>
    <row r="526" s="16" customFormat="1">
      <c r="A526" s="16"/>
      <c r="B526" s="258"/>
      <c r="C526" s="259"/>
      <c r="D526" s="227" t="s">
        <v>146</v>
      </c>
      <c r="E526" s="260" t="s">
        <v>19</v>
      </c>
      <c r="F526" s="261" t="s">
        <v>199</v>
      </c>
      <c r="G526" s="259"/>
      <c r="H526" s="262">
        <v>17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68" t="s">
        <v>146</v>
      </c>
      <c r="AU526" s="268" t="s">
        <v>87</v>
      </c>
      <c r="AV526" s="16" t="s">
        <v>132</v>
      </c>
      <c r="AW526" s="16" t="s">
        <v>37</v>
      </c>
      <c r="AX526" s="16" t="s">
        <v>84</v>
      </c>
      <c r="AY526" s="268" t="s">
        <v>125</v>
      </c>
    </row>
    <row r="527" s="2" customFormat="1" ht="16.5" customHeight="1">
      <c r="A527" s="41"/>
      <c r="B527" s="42"/>
      <c r="C527" s="269" t="s">
        <v>928</v>
      </c>
      <c r="D527" s="269" t="s">
        <v>279</v>
      </c>
      <c r="E527" s="270" t="s">
        <v>929</v>
      </c>
      <c r="F527" s="271" t="s">
        <v>930</v>
      </c>
      <c r="G527" s="272" t="s">
        <v>130</v>
      </c>
      <c r="H527" s="273">
        <v>1</v>
      </c>
      <c r="I527" s="274"/>
      <c r="J527" s="275">
        <f>ROUND(I527*H527,2)</f>
        <v>0</v>
      </c>
      <c r="K527" s="271" t="s">
        <v>131</v>
      </c>
      <c r="L527" s="276"/>
      <c r="M527" s="277" t="s">
        <v>19</v>
      </c>
      <c r="N527" s="278" t="s">
        <v>47</v>
      </c>
      <c r="O527" s="87"/>
      <c r="P527" s="216">
        <f>O527*H527</f>
        <v>0</v>
      </c>
      <c r="Q527" s="216">
        <v>0.080000000000000002</v>
      </c>
      <c r="R527" s="216">
        <f>Q527*H527</f>
        <v>0.080000000000000002</v>
      </c>
      <c r="S527" s="216">
        <v>0</v>
      </c>
      <c r="T527" s="217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8" t="s">
        <v>190</v>
      </c>
      <c r="AT527" s="218" t="s">
        <v>279</v>
      </c>
      <c r="AU527" s="218" t="s">
        <v>87</v>
      </c>
      <c r="AY527" s="20" t="s">
        <v>125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20" t="s">
        <v>84</v>
      </c>
      <c r="BK527" s="219">
        <f>ROUND(I527*H527,2)</f>
        <v>0</v>
      </c>
      <c r="BL527" s="20" t="s">
        <v>132</v>
      </c>
      <c r="BM527" s="218" t="s">
        <v>931</v>
      </c>
    </row>
    <row r="528" s="2" customFormat="1" ht="24.15" customHeight="1">
      <c r="A528" s="41"/>
      <c r="B528" s="42"/>
      <c r="C528" s="207" t="s">
        <v>932</v>
      </c>
      <c r="D528" s="207" t="s">
        <v>127</v>
      </c>
      <c r="E528" s="208" t="s">
        <v>933</v>
      </c>
      <c r="F528" s="209" t="s">
        <v>934</v>
      </c>
      <c r="G528" s="210" t="s">
        <v>130</v>
      </c>
      <c r="H528" s="211">
        <v>6</v>
      </c>
      <c r="I528" s="212"/>
      <c r="J528" s="213">
        <f>ROUND(I528*H528,2)</f>
        <v>0</v>
      </c>
      <c r="K528" s="209" t="s">
        <v>131</v>
      </c>
      <c r="L528" s="47"/>
      <c r="M528" s="214" t="s">
        <v>19</v>
      </c>
      <c r="N528" s="215" t="s">
        <v>47</v>
      </c>
      <c r="O528" s="87"/>
      <c r="P528" s="216">
        <f>O528*H528</f>
        <v>0</v>
      </c>
      <c r="Q528" s="216">
        <v>0.10095</v>
      </c>
      <c r="R528" s="216">
        <f>Q528*H528</f>
        <v>0.60570000000000002</v>
      </c>
      <c r="S528" s="216">
        <v>0</v>
      </c>
      <c r="T528" s="217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8" t="s">
        <v>132</v>
      </c>
      <c r="AT528" s="218" t="s">
        <v>127</v>
      </c>
      <c r="AU528" s="218" t="s">
        <v>87</v>
      </c>
      <c r="AY528" s="20" t="s">
        <v>125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20" t="s">
        <v>84</v>
      </c>
      <c r="BK528" s="219">
        <f>ROUND(I528*H528,2)</f>
        <v>0</v>
      </c>
      <c r="BL528" s="20" t="s">
        <v>132</v>
      </c>
      <c r="BM528" s="218" t="s">
        <v>935</v>
      </c>
    </row>
    <row r="529" s="2" customFormat="1">
      <c r="A529" s="41"/>
      <c r="B529" s="42"/>
      <c r="C529" s="43"/>
      <c r="D529" s="220" t="s">
        <v>134</v>
      </c>
      <c r="E529" s="43"/>
      <c r="F529" s="221" t="s">
        <v>936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134</v>
      </c>
      <c r="AU529" s="20" t="s">
        <v>87</v>
      </c>
    </row>
    <row r="530" s="13" customFormat="1">
      <c r="A530" s="13"/>
      <c r="B530" s="225"/>
      <c r="C530" s="226"/>
      <c r="D530" s="227" t="s">
        <v>146</v>
      </c>
      <c r="E530" s="228" t="s">
        <v>19</v>
      </c>
      <c r="F530" s="229" t="s">
        <v>429</v>
      </c>
      <c r="G530" s="226"/>
      <c r="H530" s="230">
        <v>6</v>
      </c>
      <c r="I530" s="231"/>
      <c r="J530" s="226"/>
      <c r="K530" s="226"/>
      <c r="L530" s="232"/>
      <c r="M530" s="233"/>
      <c r="N530" s="234"/>
      <c r="O530" s="234"/>
      <c r="P530" s="234"/>
      <c r="Q530" s="234"/>
      <c r="R530" s="234"/>
      <c r="S530" s="234"/>
      <c r="T530" s="23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6" t="s">
        <v>146</v>
      </c>
      <c r="AU530" s="236" t="s">
        <v>87</v>
      </c>
      <c r="AV530" s="13" t="s">
        <v>87</v>
      </c>
      <c r="AW530" s="13" t="s">
        <v>37</v>
      </c>
      <c r="AX530" s="13" t="s">
        <v>84</v>
      </c>
      <c r="AY530" s="236" t="s">
        <v>125</v>
      </c>
    </row>
    <row r="531" s="2" customFormat="1" ht="16.5" customHeight="1">
      <c r="A531" s="41"/>
      <c r="B531" s="42"/>
      <c r="C531" s="269" t="s">
        <v>937</v>
      </c>
      <c r="D531" s="269" t="s">
        <v>279</v>
      </c>
      <c r="E531" s="270" t="s">
        <v>938</v>
      </c>
      <c r="F531" s="271" t="s">
        <v>939</v>
      </c>
      <c r="G531" s="272" t="s">
        <v>130</v>
      </c>
      <c r="H531" s="273">
        <v>1</v>
      </c>
      <c r="I531" s="274"/>
      <c r="J531" s="275">
        <f>ROUND(I531*H531,2)</f>
        <v>0</v>
      </c>
      <c r="K531" s="271" t="s">
        <v>131</v>
      </c>
      <c r="L531" s="276"/>
      <c r="M531" s="277" t="s">
        <v>19</v>
      </c>
      <c r="N531" s="278" t="s">
        <v>47</v>
      </c>
      <c r="O531" s="87"/>
      <c r="P531" s="216">
        <f>O531*H531</f>
        <v>0</v>
      </c>
      <c r="Q531" s="216">
        <v>0.024</v>
      </c>
      <c r="R531" s="216">
        <f>Q531*H531</f>
        <v>0.024</v>
      </c>
      <c r="S531" s="216">
        <v>0</v>
      </c>
      <c r="T531" s="21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8" t="s">
        <v>190</v>
      </c>
      <c r="AT531" s="218" t="s">
        <v>279</v>
      </c>
      <c r="AU531" s="218" t="s">
        <v>87</v>
      </c>
      <c r="AY531" s="20" t="s">
        <v>125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20" t="s">
        <v>84</v>
      </c>
      <c r="BK531" s="219">
        <f>ROUND(I531*H531,2)</f>
        <v>0</v>
      </c>
      <c r="BL531" s="20" t="s">
        <v>132</v>
      </c>
      <c r="BM531" s="218" t="s">
        <v>940</v>
      </c>
    </row>
    <row r="532" s="2" customFormat="1" ht="16.5" customHeight="1">
      <c r="A532" s="41"/>
      <c r="B532" s="42"/>
      <c r="C532" s="207" t="s">
        <v>941</v>
      </c>
      <c r="D532" s="207" t="s">
        <v>127</v>
      </c>
      <c r="E532" s="208" t="s">
        <v>942</v>
      </c>
      <c r="F532" s="209" t="s">
        <v>943</v>
      </c>
      <c r="G532" s="210" t="s">
        <v>442</v>
      </c>
      <c r="H532" s="211">
        <v>2</v>
      </c>
      <c r="I532" s="212"/>
      <c r="J532" s="213">
        <f>ROUND(I532*H532,2)</f>
        <v>0</v>
      </c>
      <c r="K532" s="209" t="s">
        <v>131</v>
      </c>
      <c r="L532" s="47"/>
      <c r="M532" s="214" t="s">
        <v>19</v>
      </c>
      <c r="N532" s="215" t="s">
        <v>47</v>
      </c>
      <c r="O532" s="87"/>
      <c r="P532" s="216">
        <f>O532*H532</f>
        <v>0</v>
      </c>
      <c r="Q532" s="216">
        <v>3.0000000000000001E-05</v>
      </c>
      <c r="R532" s="216">
        <f>Q532*H532</f>
        <v>6.0000000000000002E-05</v>
      </c>
      <c r="S532" s="216">
        <v>0</v>
      </c>
      <c r="T532" s="217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8" t="s">
        <v>132</v>
      </c>
      <c r="AT532" s="218" t="s">
        <v>127</v>
      </c>
      <c r="AU532" s="218" t="s">
        <v>87</v>
      </c>
      <c r="AY532" s="20" t="s">
        <v>125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20" t="s">
        <v>84</v>
      </c>
      <c r="BK532" s="219">
        <f>ROUND(I532*H532,2)</f>
        <v>0</v>
      </c>
      <c r="BL532" s="20" t="s">
        <v>132</v>
      </c>
      <c r="BM532" s="218" t="s">
        <v>944</v>
      </c>
    </row>
    <row r="533" s="2" customFormat="1">
      <c r="A533" s="41"/>
      <c r="B533" s="42"/>
      <c r="C533" s="43"/>
      <c r="D533" s="220" t="s">
        <v>134</v>
      </c>
      <c r="E533" s="43"/>
      <c r="F533" s="221" t="s">
        <v>945</v>
      </c>
      <c r="G533" s="43"/>
      <c r="H533" s="43"/>
      <c r="I533" s="222"/>
      <c r="J533" s="43"/>
      <c r="K533" s="43"/>
      <c r="L533" s="47"/>
      <c r="M533" s="223"/>
      <c r="N533" s="22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134</v>
      </c>
      <c r="AU533" s="20" t="s">
        <v>87</v>
      </c>
    </row>
    <row r="534" s="2" customFormat="1" ht="33" customHeight="1">
      <c r="A534" s="41"/>
      <c r="B534" s="42"/>
      <c r="C534" s="207" t="s">
        <v>946</v>
      </c>
      <c r="D534" s="207" t="s">
        <v>127</v>
      </c>
      <c r="E534" s="208" t="s">
        <v>947</v>
      </c>
      <c r="F534" s="209" t="s">
        <v>948</v>
      </c>
      <c r="G534" s="210" t="s">
        <v>130</v>
      </c>
      <c r="H534" s="211">
        <v>398.30000000000001</v>
      </c>
      <c r="I534" s="212"/>
      <c r="J534" s="213">
        <f>ROUND(I534*H534,2)</f>
        <v>0</v>
      </c>
      <c r="K534" s="209" t="s">
        <v>131</v>
      </c>
      <c r="L534" s="47"/>
      <c r="M534" s="214" t="s">
        <v>19</v>
      </c>
      <c r="N534" s="215" t="s">
        <v>47</v>
      </c>
      <c r="O534" s="87"/>
      <c r="P534" s="216">
        <f>O534*H534</f>
        <v>0</v>
      </c>
      <c r="Q534" s="216">
        <v>0.00060999999999999997</v>
      </c>
      <c r="R534" s="216">
        <f>Q534*H534</f>
        <v>0.24296299999999999</v>
      </c>
      <c r="S534" s="216">
        <v>0</v>
      </c>
      <c r="T534" s="217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8" t="s">
        <v>132</v>
      </c>
      <c r="AT534" s="218" t="s">
        <v>127</v>
      </c>
      <c r="AU534" s="218" t="s">
        <v>87</v>
      </c>
      <c r="AY534" s="20" t="s">
        <v>125</v>
      </c>
      <c r="BE534" s="219">
        <f>IF(N534="základní",J534,0)</f>
        <v>0</v>
      </c>
      <c r="BF534" s="219">
        <f>IF(N534="snížená",J534,0)</f>
        <v>0</v>
      </c>
      <c r="BG534" s="219">
        <f>IF(N534="zákl. přenesená",J534,0)</f>
        <v>0</v>
      </c>
      <c r="BH534" s="219">
        <f>IF(N534="sníž. přenesená",J534,0)</f>
        <v>0</v>
      </c>
      <c r="BI534" s="219">
        <f>IF(N534="nulová",J534,0)</f>
        <v>0</v>
      </c>
      <c r="BJ534" s="20" t="s">
        <v>84</v>
      </c>
      <c r="BK534" s="219">
        <f>ROUND(I534*H534,2)</f>
        <v>0</v>
      </c>
      <c r="BL534" s="20" t="s">
        <v>132</v>
      </c>
      <c r="BM534" s="218" t="s">
        <v>949</v>
      </c>
    </row>
    <row r="535" s="2" customFormat="1">
      <c r="A535" s="41"/>
      <c r="B535" s="42"/>
      <c r="C535" s="43"/>
      <c r="D535" s="220" t="s">
        <v>134</v>
      </c>
      <c r="E535" s="43"/>
      <c r="F535" s="221" t="s">
        <v>950</v>
      </c>
      <c r="G535" s="43"/>
      <c r="H535" s="43"/>
      <c r="I535" s="222"/>
      <c r="J535" s="43"/>
      <c r="K535" s="43"/>
      <c r="L535" s="47"/>
      <c r="M535" s="223"/>
      <c r="N535" s="224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134</v>
      </c>
      <c r="AU535" s="20" t="s">
        <v>87</v>
      </c>
    </row>
    <row r="536" s="13" customFormat="1">
      <c r="A536" s="13"/>
      <c r="B536" s="225"/>
      <c r="C536" s="226"/>
      <c r="D536" s="227" t="s">
        <v>146</v>
      </c>
      <c r="E536" s="228" t="s">
        <v>19</v>
      </c>
      <c r="F536" s="229" t="s">
        <v>951</v>
      </c>
      <c r="G536" s="226"/>
      <c r="H536" s="230">
        <v>319.30000000000001</v>
      </c>
      <c r="I536" s="231"/>
      <c r="J536" s="226"/>
      <c r="K536" s="226"/>
      <c r="L536" s="232"/>
      <c r="M536" s="233"/>
      <c r="N536" s="234"/>
      <c r="O536" s="234"/>
      <c r="P536" s="234"/>
      <c r="Q536" s="234"/>
      <c r="R536" s="234"/>
      <c r="S536" s="234"/>
      <c r="T536" s="23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6" t="s">
        <v>146</v>
      </c>
      <c r="AU536" s="236" t="s">
        <v>87</v>
      </c>
      <c r="AV536" s="13" t="s">
        <v>87</v>
      </c>
      <c r="AW536" s="13" t="s">
        <v>37</v>
      </c>
      <c r="AX536" s="13" t="s">
        <v>76</v>
      </c>
      <c r="AY536" s="236" t="s">
        <v>125</v>
      </c>
    </row>
    <row r="537" s="14" customFormat="1">
      <c r="A537" s="14"/>
      <c r="B537" s="237"/>
      <c r="C537" s="238"/>
      <c r="D537" s="227" t="s">
        <v>146</v>
      </c>
      <c r="E537" s="239" t="s">
        <v>19</v>
      </c>
      <c r="F537" s="240" t="s">
        <v>179</v>
      </c>
      <c r="G537" s="238"/>
      <c r="H537" s="239" t="s">
        <v>19</v>
      </c>
      <c r="I537" s="241"/>
      <c r="J537" s="238"/>
      <c r="K537" s="238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146</v>
      </c>
      <c r="AU537" s="246" t="s">
        <v>87</v>
      </c>
      <c r="AV537" s="14" t="s">
        <v>84</v>
      </c>
      <c r="AW537" s="14" t="s">
        <v>37</v>
      </c>
      <c r="AX537" s="14" t="s">
        <v>76</v>
      </c>
      <c r="AY537" s="246" t="s">
        <v>125</v>
      </c>
    </row>
    <row r="538" s="13" customFormat="1">
      <c r="A538" s="13"/>
      <c r="B538" s="225"/>
      <c r="C538" s="226"/>
      <c r="D538" s="227" t="s">
        <v>146</v>
      </c>
      <c r="E538" s="228" t="s">
        <v>19</v>
      </c>
      <c r="F538" s="229" t="s">
        <v>952</v>
      </c>
      <c r="G538" s="226"/>
      <c r="H538" s="230">
        <v>79</v>
      </c>
      <c r="I538" s="231"/>
      <c r="J538" s="226"/>
      <c r="K538" s="226"/>
      <c r="L538" s="232"/>
      <c r="M538" s="233"/>
      <c r="N538" s="234"/>
      <c r="O538" s="234"/>
      <c r="P538" s="234"/>
      <c r="Q538" s="234"/>
      <c r="R538" s="234"/>
      <c r="S538" s="234"/>
      <c r="T538" s="23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6" t="s">
        <v>146</v>
      </c>
      <c r="AU538" s="236" t="s">
        <v>87</v>
      </c>
      <c r="AV538" s="13" t="s">
        <v>87</v>
      </c>
      <c r="AW538" s="13" t="s">
        <v>37</v>
      </c>
      <c r="AX538" s="13" t="s">
        <v>76</v>
      </c>
      <c r="AY538" s="236" t="s">
        <v>125</v>
      </c>
    </row>
    <row r="539" s="16" customFormat="1">
      <c r="A539" s="16"/>
      <c r="B539" s="258"/>
      <c r="C539" s="259"/>
      <c r="D539" s="227" t="s">
        <v>146</v>
      </c>
      <c r="E539" s="260" t="s">
        <v>19</v>
      </c>
      <c r="F539" s="261" t="s">
        <v>199</v>
      </c>
      <c r="G539" s="259"/>
      <c r="H539" s="262">
        <v>398.30000000000001</v>
      </c>
      <c r="I539" s="263"/>
      <c r="J539" s="259"/>
      <c r="K539" s="259"/>
      <c r="L539" s="264"/>
      <c r="M539" s="265"/>
      <c r="N539" s="266"/>
      <c r="O539" s="266"/>
      <c r="P539" s="266"/>
      <c r="Q539" s="266"/>
      <c r="R539" s="266"/>
      <c r="S539" s="266"/>
      <c r="T539" s="267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68" t="s">
        <v>146</v>
      </c>
      <c r="AU539" s="268" t="s">
        <v>87</v>
      </c>
      <c r="AV539" s="16" t="s">
        <v>132</v>
      </c>
      <c r="AW539" s="16" t="s">
        <v>37</v>
      </c>
      <c r="AX539" s="16" t="s">
        <v>84</v>
      </c>
      <c r="AY539" s="268" t="s">
        <v>125</v>
      </c>
    </row>
    <row r="540" s="2" customFormat="1" ht="16.5" customHeight="1">
      <c r="A540" s="41"/>
      <c r="B540" s="42"/>
      <c r="C540" s="207" t="s">
        <v>953</v>
      </c>
      <c r="D540" s="207" t="s">
        <v>127</v>
      </c>
      <c r="E540" s="208" t="s">
        <v>954</v>
      </c>
      <c r="F540" s="209" t="s">
        <v>955</v>
      </c>
      <c r="G540" s="210" t="s">
        <v>130</v>
      </c>
      <c r="H540" s="211">
        <v>15.9</v>
      </c>
      <c r="I540" s="212"/>
      <c r="J540" s="213">
        <f>ROUND(I540*H540,2)</f>
        <v>0</v>
      </c>
      <c r="K540" s="209" t="s">
        <v>131</v>
      </c>
      <c r="L540" s="47"/>
      <c r="M540" s="214" t="s">
        <v>19</v>
      </c>
      <c r="N540" s="215" t="s">
        <v>47</v>
      </c>
      <c r="O540" s="87"/>
      <c r="P540" s="216">
        <f>O540*H540</f>
        <v>0</v>
      </c>
      <c r="Q540" s="216">
        <v>0</v>
      </c>
      <c r="R540" s="216">
        <f>Q540*H540</f>
        <v>0</v>
      </c>
      <c r="S540" s="216">
        <v>0</v>
      </c>
      <c r="T540" s="21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8" t="s">
        <v>132</v>
      </c>
      <c r="AT540" s="218" t="s">
        <v>127</v>
      </c>
      <c r="AU540" s="218" t="s">
        <v>87</v>
      </c>
      <c r="AY540" s="20" t="s">
        <v>125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20" t="s">
        <v>84</v>
      </c>
      <c r="BK540" s="219">
        <f>ROUND(I540*H540,2)</f>
        <v>0</v>
      </c>
      <c r="BL540" s="20" t="s">
        <v>132</v>
      </c>
      <c r="BM540" s="218" t="s">
        <v>956</v>
      </c>
    </row>
    <row r="541" s="2" customFormat="1">
      <c r="A541" s="41"/>
      <c r="B541" s="42"/>
      <c r="C541" s="43"/>
      <c r="D541" s="220" t="s">
        <v>134</v>
      </c>
      <c r="E541" s="43"/>
      <c r="F541" s="221" t="s">
        <v>957</v>
      </c>
      <c r="G541" s="43"/>
      <c r="H541" s="43"/>
      <c r="I541" s="222"/>
      <c r="J541" s="43"/>
      <c r="K541" s="43"/>
      <c r="L541" s="47"/>
      <c r="M541" s="223"/>
      <c r="N541" s="22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134</v>
      </c>
      <c r="AU541" s="20" t="s">
        <v>87</v>
      </c>
    </row>
    <row r="542" s="13" customFormat="1">
      <c r="A542" s="13"/>
      <c r="B542" s="225"/>
      <c r="C542" s="226"/>
      <c r="D542" s="227" t="s">
        <v>146</v>
      </c>
      <c r="E542" s="228" t="s">
        <v>19</v>
      </c>
      <c r="F542" s="229" t="s">
        <v>958</v>
      </c>
      <c r="G542" s="226"/>
      <c r="H542" s="230">
        <v>15.9</v>
      </c>
      <c r="I542" s="231"/>
      <c r="J542" s="226"/>
      <c r="K542" s="226"/>
      <c r="L542" s="232"/>
      <c r="M542" s="233"/>
      <c r="N542" s="234"/>
      <c r="O542" s="234"/>
      <c r="P542" s="234"/>
      <c r="Q542" s="234"/>
      <c r="R542" s="234"/>
      <c r="S542" s="234"/>
      <c r="T542" s="23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6" t="s">
        <v>146</v>
      </c>
      <c r="AU542" s="236" t="s">
        <v>87</v>
      </c>
      <c r="AV542" s="13" t="s">
        <v>87</v>
      </c>
      <c r="AW542" s="13" t="s">
        <v>37</v>
      </c>
      <c r="AX542" s="13" t="s">
        <v>84</v>
      </c>
      <c r="AY542" s="236" t="s">
        <v>125</v>
      </c>
    </row>
    <row r="543" s="2" customFormat="1" ht="16.5" customHeight="1">
      <c r="A543" s="41"/>
      <c r="B543" s="42"/>
      <c r="C543" s="207" t="s">
        <v>959</v>
      </c>
      <c r="D543" s="207" t="s">
        <v>127</v>
      </c>
      <c r="E543" s="208" t="s">
        <v>960</v>
      </c>
      <c r="F543" s="209" t="s">
        <v>961</v>
      </c>
      <c r="G543" s="210" t="s">
        <v>130</v>
      </c>
      <c r="H543" s="211">
        <v>397.30000000000001</v>
      </c>
      <c r="I543" s="212"/>
      <c r="J543" s="213">
        <f>ROUND(I543*H543,2)</f>
        <v>0</v>
      </c>
      <c r="K543" s="209" t="s">
        <v>131</v>
      </c>
      <c r="L543" s="47"/>
      <c r="M543" s="214" t="s">
        <v>19</v>
      </c>
      <c r="N543" s="215" t="s">
        <v>47</v>
      </c>
      <c r="O543" s="87"/>
      <c r="P543" s="216">
        <f>O543*H543</f>
        <v>0</v>
      </c>
      <c r="Q543" s="216">
        <v>0</v>
      </c>
      <c r="R543" s="216">
        <f>Q543*H543</f>
        <v>0</v>
      </c>
      <c r="S543" s="216">
        <v>0</v>
      </c>
      <c r="T543" s="21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132</v>
      </c>
      <c r="AT543" s="218" t="s">
        <v>127</v>
      </c>
      <c r="AU543" s="218" t="s">
        <v>87</v>
      </c>
      <c r="AY543" s="20" t="s">
        <v>125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20" t="s">
        <v>84</v>
      </c>
      <c r="BK543" s="219">
        <f>ROUND(I543*H543,2)</f>
        <v>0</v>
      </c>
      <c r="BL543" s="20" t="s">
        <v>132</v>
      </c>
      <c r="BM543" s="218" t="s">
        <v>962</v>
      </c>
    </row>
    <row r="544" s="2" customFormat="1">
      <c r="A544" s="41"/>
      <c r="B544" s="42"/>
      <c r="C544" s="43"/>
      <c r="D544" s="220" t="s">
        <v>134</v>
      </c>
      <c r="E544" s="43"/>
      <c r="F544" s="221" t="s">
        <v>963</v>
      </c>
      <c r="G544" s="43"/>
      <c r="H544" s="43"/>
      <c r="I544" s="222"/>
      <c r="J544" s="43"/>
      <c r="K544" s="43"/>
      <c r="L544" s="47"/>
      <c r="M544" s="223"/>
      <c r="N544" s="224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134</v>
      </c>
      <c r="AU544" s="20" t="s">
        <v>87</v>
      </c>
    </row>
    <row r="545" s="13" customFormat="1">
      <c r="A545" s="13"/>
      <c r="B545" s="225"/>
      <c r="C545" s="226"/>
      <c r="D545" s="227" t="s">
        <v>146</v>
      </c>
      <c r="E545" s="228" t="s">
        <v>19</v>
      </c>
      <c r="F545" s="229" t="s">
        <v>964</v>
      </c>
      <c r="G545" s="226"/>
      <c r="H545" s="230">
        <v>318.30000000000001</v>
      </c>
      <c r="I545" s="231"/>
      <c r="J545" s="226"/>
      <c r="K545" s="226"/>
      <c r="L545" s="232"/>
      <c r="M545" s="233"/>
      <c r="N545" s="234"/>
      <c r="O545" s="234"/>
      <c r="P545" s="234"/>
      <c r="Q545" s="234"/>
      <c r="R545" s="234"/>
      <c r="S545" s="234"/>
      <c r="T545" s="23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6" t="s">
        <v>146</v>
      </c>
      <c r="AU545" s="236" t="s">
        <v>87</v>
      </c>
      <c r="AV545" s="13" t="s">
        <v>87</v>
      </c>
      <c r="AW545" s="13" t="s">
        <v>37</v>
      </c>
      <c r="AX545" s="13" t="s">
        <v>76</v>
      </c>
      <c r="AY545" s="236" t="s">
        <v>125</v>
      </c>
    </row>
    <row r="546" s="14" customFormat="1">
      <c r="A546" s="14"/>
      <c r="B546" s="237"/>
      <c r="C546" s="238"/>
      <c r="D546" s="227" t="s">
        <v>146</v>
      </c>
      <c r="E546" s="239" t="s">
        <v>19</v>
      </c>
      <c r="F546" s="240" t="s">
        <v>179</v>
      </c>
      <c r="G546" s="238"/>
      <c r="H546" s="239" t="s">
        <v>19</v>
      </c>
      <c r="I546" s="241"/>
      <c r="J546" s="238"/>
      <c r="K546" s="238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146</v>
      </c>
      <c r="AU546" s="246" t="s">
        <v>87</v>
      </c>
      <c r="AV546" s="14" t="s">
        <v>84</v>
      </c>
      <c r="AW546" s="14" t="s">
        <v>37</v>
      </c>
      <c r="AX546" s="14" t="s">
        <v>76</v>
      </c>
      <c r="AY546" s="246" t="s">
        <v>125</v>
      </c>
    </row>
    <row r="547" s="13" customFormat="1">
      <c r="A547" s="13"/>
      <c r="B547" s="225"/>
      <c r="C547" s="226"/>
      <c r="D547" s="227" t="s">
        <v>146</v>
      </c>
      <c r="E547" s="228" t="s">
        <v>19</v>
      </c>
      <c r="F547" s="229" t="s">
        <v>952</v>
      </c>
      <c r="G547" s="226"/>
      <c r="H547" s="230">
        <v>79</v>
      </c>
      <c r="I547" s="231"/>
      <c r="J547" s="226"/>
      <c r="K547" s="226"/>
      <c r="L547" s="232"/>
      <c r="M547" s="233"/>
      <c r="N547" s="234"/>
      <c r="O547" s="234"/>
      <c r="P547" s="234"/>
      <c r="Q547" s="234"/>
      <c r="R547" s="234"/>
      <c r="S547" s="234"/>
      <c r="T547" s="23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6" t="s">
        <v>146</v>
      </c>
      <c r="AU547" s="236" t="s">
        <v>87</v>
      </c>
      <c r="AV547" s="13" t="s">
        <v>87</v>
      </c>
      <c r="AW547" s="13" t="s">
        <v>37</v>
      </c>
      <c r="AX547" s="13" t="s">
        <v>76</v>
      </c>
      <c r="AY547" s="236" t="s">
        <v>125</v>
      </c>
    </row>
    <row r="548" s="16" customFormat="1">
      <c r="A548" s="16"/>
      <c r="B548" s="258"/>
      <c r="C548" s="259"/>
      <c r="D548" s="227" t="s">
        <v>146</v>
      </c>
      <c r="E548" s="260" t="s">
        <v>19</v>
      </c>
      <c r="F548" s="261" t="s">
        <v>199</v>
      </c>
      <c r="G548" s="259"/>
      <c r="H548" s="262">
        <v>397.30000000000001</v>
      </c>
      <c r="I548" s="263"/>
      <c r="J548" s="259"/>
      <c r="K548" s="259"/>
      <c r="L548" s="264"/>
      <c r="M548" s="265"/>
      <c r="N548" s="266"/>
      <c r="O548" s="266"/>
      <c r="P548" s="266"/>
      <c r="Q548" s="266"/>
      <c r="R548" s="266"/>
      <c r="S548" s="266"/>
      <c r="T548" s="267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68" t="s">
        <v>146</v>
      </c>
      <c r="AU548" s="268" t="s">
        <v>87</v>
      </c>
      <c r="AV548" s="16" t="s">
        <v>132</v>
      </c>
      <c r="AW548" s="16" t="s">
        <v>37</v>
      </c>
      <c r="AX548" s="16" t="s">
        <v>84</v>
      </c>
      <c r="AY548" s="268" t="s">
        <v>125</v>
      </c>
    </row>
    <row r="549" s="2" customFormat="1" ht="16.5" customHeight="1">
      <c r="A549" s="41"/>
      <c r="B549" s="42"/>
      <c r="C549" s="207" t="s">
        <v>965</v>
      </c>
      <c r="D549" s="207" t="s">
        <v>127</v>
      </c>
      <c r="E549" s="208" t="s">
        <v>966</v>
      </c>
      <c r="F549" s="209" t="s">
        <v>967</v>
      </c>
      <c r="G549" s="210" t="s">
        <v>130</v>
      </c>
      <c r="H549" s="211">
        <v>13.9</v>
      </c>
      <c r="I549" s="212"/>
      <c r="J549" s="213">
        <f>ROUND(I549*H549,2)</f>
        <v>0</v>
      </c>
      <c r="K549" s="209" t="s">
        <v>131</v>
      </c>
      <c r="L549" s="47"/>
      <c r="M549" s="214" t="s">
        <v>19</v>
      </c>
      <c r="N549" s="215" t="s">
        <v>47</v>
      </c>
      <c r="O549" s="87"/>
      <c r="P549" s="216">
        <f>O549*H549</f>
        <v>0</v>
      </c>
      <c r="Q549" s="216">
        <v>0</v>
      </c>
      <c r="R549" s="216">
        <f>Q549*H549</f>
        <v>0</v>
      </c>
      <c r="S549" s="216">
        <v>0</v>
      </c>
      <c r="T549" s="217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8" t="s">
        <v>132</v>
      </c>
      <c r="AT549" s="218" t="s">
        <v>127</v>
      </c>
      <c r="AU549" s="218" t="s">
        <v>87</v>
      </c>
      <c r="AY549" s="20" t="s">
        <v>125</v>
      </c>
      <c r="BE549" s="219">
        <f>IF(N549="základní",J549,0)</f>
        <v>0</v>
      </c>
      <c r="BF549" s="219">
        <f>IF(N549="snížená",J549,0)</f>
        <v>0</v>
      </c>
      <c r="BG549" s="219">
        <f>IF(N549="zákl. přenesená",J549,0)</f>
        <v>0</v>
      </c>
      <c r="BH549" s="219">
        <f>IF(N549="sníž. přenesená",J549,0)</f>
        <v>0</v>
      </c>
      <c r="BI549" s="219">
        <f>IF(N549="nulová",J549,0)</f>
        <v>0</v>
      </c>
      <c r="BJ549" s="20" t="s">
        <v>84</v>
      </c>
      <c r="BK549" s="219">
        <f>ROUND(I549*H549,2)</f>
        <v>0</v>
      </c>
      <c r="BL549" s="20" t="s">
        <v>132</v>
      </c>
      <c r="BM549" s="218" t="s">
        <v>968</v>
      </c>
    </row>
    <row r="550" s="2" customFormat="1">
      <c r="A550" s="41"/>
      <c r="B550" s="42"/>
      <c r="C550" s="43"/>
      <c r="D550" s="220" t="s">
        <v>134</v>
      </c>
      <c r="E550" s="43"/>
      <c r="F550" s="221" t="s">
        <v>969</v>
      </c>
      <c r="G550" s="43"/>
      <c r="H550" s="43"/>
      <c r="I550" s="222"/>
      <c r="J550" s="43"/>
      <c r="K550" s="43"/>
      <c r="L550" s="47"/>
      <c r="M550" s="223"/>
      <c r="N550" s="224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134</v>
      </c>
      <c r="AU550" s="20" t="s">
        <v>87</v>
      </c>
    </row>
    <row r="551" s="13" customFormat="1">
      <c r="A551" s="13"/>
      <c r="B551" s="225"/>
      <c r="C551" s="226"/>
      <c r="D551" s="227" t="s">
        <v>146</v>
      </c>
      <c r="E551" s="228" t="s">
        <v>19</v>
      </c>
      <c r="F551" s="229" t="s">
        <v>970</v>
      </c>
      <c r="G551" s="226"/>
      <c r="H551" s="230">
        <v>13.9</v>
      </c>
      <c r="I551" s="231"/>
      <c r="J551" s="226"/>
      <c r="K551" s="226"/>
      <c r="L551" s="232"/>
      <c r="M551" s="233"/>
      <c r="N551" s="234"/>
      <c r="O551" s="234"/>
      <c r="P551" s="234"/>
      <c r="Q551" s="234"/>
      <c r="R551" s="234"/>
      <c r="S551" s="234"/>
      <c r="T551" s="23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6" t="s">
        <v>146</v>
      </c>
      <c r="AU551" s="236" t="s">
        <v>87</v>
      </c>
      <c r="AV551" s="13" t="s">
        <v>87</v>
      </c>
      <c r="AW551" s="13" t="s">
        <v>37</v>
      </c>
      <c r="AX551" s="13" t="s">
        <v>84</v>
      </c>
      <c r="AY551" s="236" t="s">
        <v>125</v>
      </c>
    </row>
    <row r="552" s="2" customFormat="1" ht="16.5" customHeight="1">
      <c r="A552" s="41"/>
      <c r="B552" s="42"/>
      <c r="C552" s="207" t="s">
        <v>971</v>
      </c>
      <c r="D552" s="207" t="s">
        <v>127</v>
      </c>
      <c r="E552" s="208" t="s">
        <v>972</v>
      </c>
      <c r="F552" s="209" t="s">
        <v>973</v>
      </c>
      <c r="G552" s="210" t="s">
        <v>130</v>
      </c>
      <c r="H552" s="211">
        <v>4.4000000000000004</v>
      </c>
      <c r="I552" s="212"/>
      <c r="J552" s="213">
        <f>ROUND(I552*H552,2)</f>
        <v>0</v>
      </c>
      <c r="K552" s="209" t="s">
        <v>131</v>
      </c>
      <c r="L552" s="47"/>
      <c r="M552" s="214" t="s">
        <v>19</v>
      </c>
      <c r="N552" s="215" t="s">
        <v>47</v>
      </c>
      <c r="O552" s="87"/>
      <c r="P552" s="216">
        <f>O552*H552</f>
        <v>0</v>
      </c>
      <c r="Q552" s="216">
        <v>3.0000000000000001E-05</v>
      </c>
      <c r="R552" s="216">
        <f>Q552*H552</f>
        <v>0.00013200000000000001</v>
      </c>
      <c r="S552" s="216">
        <v>0</v>
      </c>
      <c r="T552" s="21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132</v>
      </c>
      <c r="AT552" s="218" t="s">
        <v>127</v>
      </c>
      <c r="AU552" s="218" t="s">
        <v>87</v>
      </c>
      <c r="AY552" s="20" t="s">
        <v>125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20" t="s">
        <v>84</v>
      </c>
      <c r="BK552" s="219">
        <f>ROUND(I552*H552,2)</f>
        <v>0</v>
      </c>
      <c r="BL552" s="20" t="s">
        <v>132</v>
      </c>
      <c r="BM552" s="218" t="s">
        <v>974</v>
      </c>
    </row>
    <row r="553" s="2" customFormat="1">
      <c r="A553" s="41"/>
      <c r="B553" s="42"/>
      <c r="C553" s="43"/>
      <c r="D553" s="220" t="s">
        <v>134</v>
      </c>
      <c r="E553" s="43"/>
      <c r="F553" s="221" t="s">
        <v>975</v>
      </c>
      <c r="G553" s="43"/>
      <c r="H553" s="43"/>
      <c r="I553" s="222"/>
      <c r="J553" s="43"/>
      <c r="K553" s="43"/>
      <c r="L553" s="47"/>
      <c r="M553" s="223"/>
      <c r="N553" s="22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134</v>
      </c>
      <c r="AU553" s="20" t="s">
        <v>87</v>
      </c>
    </row>
    <row r="554" s="13" customFormat="1">
      <c r="A554" s="13"/>
      <c r="B554" s="225"/>
      <c r="C554" s="226"/>
      <c r="D554" s="227" t="s">
        <v>146</v>
      </c>
      <c r="E554" s="228" t="s">
        <v>19</v>
      </c>
      <c r="F554" s="229" t="s">
        <v>976</v>
      </c>
      <c r="G554" s="226"/>
      <c r="H554" s="230">
        <v>4.4000000000000004</v>
      </c>
      <c r="I554" s="231"/>
      <c r="J554" s="226"/>
      <c r="K554" s="226"/>
      <c r="L554" s="232"/>
      <c r="M554" s="233"/>
      <c r="N554" s="234"/>
      <c r="O554" s="234"/>
      <c r="P554" s="234"/>
      <c r="Q554" s="234"/>
      <c r="R554" s="234"/>
      <c r="S554" s="234"/>
      <c r="T554" s="23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6" t="s">
        <v>146</v>
      </c>
      <c r="AU554" s="236" t="s">
        <v>87</v>
      </c>
      <c r="AV554" s="13" t="s">
        <v>87</v>
      </c>
      <c r="AW554" s="13" t="s">
        <v>37</v>
      </c>
      <c r="AX554" s="13" t="s">
        <v>84</v>
      </c>
      <c r="AY554" s="236" t="s">
        <v>125</v>
      </c>
    </row>
    <row r="555" s="2" customFormat="1" ht="16.5" customHeight="1">
      <c r="A555" s="41"/>
      <c r="B555" s="42"/>
      <c r="C555" s="207" t="s">
        <v>977</v>
      </c>
      <c r="D555" s="207" t="s">
        <v>127</v>
      </c>
      <c r="E555" s="208" t="s">
        <v>978</v>
      </c>
      <c r="F555" s="209" t="s">
        <v>979</v>
      </c>
      <c r="G555" s="210" t="s">
        <v>130</v>
      </c>
      <c r="H555" s="211">
        <v>2</v>
      </c>
      <c r="I555" s="212"/>
      <c r="J555" s="213">
        <f>ROUND(I555*H555,2)</f>
        <v>0</v>
      </c>
      <c r="K555" s="209" t="s">
        <v>19</v>
      </c>
      <c r="L555" s="47"/>
      <c r="M555" s="214" t="s">
        <v>19</v>
      </c>
      <c r="N555" s="215" t="s">
        <v>47</v>
      </c>
      <c r="O555" s="87"/>
      <c r="P555" s="216">
        <f>O555*H555</f>
        <v>0</v>
      </c>
      <c r="Q555" s="216">
        <v>0</v>
      </c>
      <c r="R555" s="216">
        <f>Q555*H555</f>
        <v>0</v>
      </c>
      <c r="S555" s="216">
        <v>0.028000000000000001</v>
      </c>
      <c r="T555" s="217">
        <f>S555*H555</f>
        <v>0.056000000000000001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8" t="s">
        <v>132</v>
      </c>
      <c r="AT555" s="218" t="s">
        <v>127</v>
      </c>
      <c r="AU555" s="218" t="s">
        <v>87</v>
      </c>
      <c r="AY555" s="20" t="s">
        <v>125</v>
      </c>
      <c r="BE555" s="219">
        <f>IF(N555="základní",J555,0)</f>
        <v>0</v>
      </c>
      <c r="BF555" s="219">
        <f>IF(N555="snížená",J555,0)</f>
        <v>0</v>
      </c>
      <c r="BG555" s="219">
        <f>IF(N555="zákl. přenesená",J555,0)</f>
        <v>0</v>
      </c>
      <c r="BH555" s="219">
        <f>IF(N555="sníž. přenesená",J555,0)</f>
        <v>0</v>
      </c>
      <c r="BI555" s="219">
        <f>IF(N555="nulová",J555,0)</f>
        <v>0</v>
      </c>
      <c r="BJ555" s="20" t="s">
        <v>84</v>
      </c>
      <c r="BK555" s="219">
        <f>ROUND(I555*H555,2)</f>
        <v>0</v>
      </c>
      <c r="BL555" s="20" t="s">
        <v>132</v>
      </c>
      <c r="BM555" s="218" t="s">
        <v>980</v>
      </c>
    </row>
    <row r="556" s="2" customFormat="1" ht="37.8" customHeight="1">
      <c r="A556" s="41"/>
      <c r="B556" s="42"/>
      <c r="C556" s="207" t="s">
        <v>981</v>
      </c>
      <c r="D556" s="207" t="s">
        <v>127</v>
      </c>
      <c r="E556" s="208" t="s">
        <v>982</v>
      </c>
      <c r="F556" s="209" t="s">
        <v>983</v>
      </c>
      <c r="G556" s="210" t="s">
        <v>130</v>
      </c>
      <c r="H556" s="211">
        <v>6</v>
      </c>
      <c r="I556" s="212"/>
      <c r="J556" s="213">
        <f>ROUND(I556*H556,2)</f>
        <v>0</v>
      </c>
      <c r="K556" s="209" t="s">
        <v>131</v>
      </c>
      <c r="L556" s="47"/>
      <c r="M556" s="214" t="s">
        <v>19</v>
      </c>
      <c r="N556" s="215" t="s">
        <v>47</v>
      </c>
      <c r="O556" s="87"/>
      <c r="P556" s="216">
        <f>O556*H556</f>
        <v>0</v>
      </c>
      <c r="Q556" s="216">
        <v>0</v>
      </c>
      <c r="R556" s="216">
        <f>Q556*H556</f>
        <v>0</v>
      </c>
      <c r="S556" s="216">
        <v>0</v>
      </c>
      <c r="T556" s="21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8" t="s">
        <v>132</v>
      </c>
      <c r="AT556" s="218" t="s">
        <v>127</v>
      </c>
      <c r="AU556" s="218" t="s">
        <v>87</v>
      </c>
      <c r="AY556" s="20" t="s">
        <v>125</v>
      </c>
      <c r="BE556" s="219">
        <f>IF(N556="základní",J556,0)</f>
        <v>0</v>
      </c>
      <c r="BF556" s="219">
        <f>IF(N556="snížená",J556,0)</f>
        <v>0</v>
      </c>
      <c r="BG556" s="219">
        <f>IF(N556="zákl. přenesená",J556,0)</f>
        <v>0</v>
      </c>
      <c r="BH556" s="219">
        <f>IF(N556="sníž. přenesená",J556,0)</f>
        <v>0</v>
      </c>
      <c r="BI556" s="219">
        <f>IF(N556="nulová",J556,0)</f>
        <v>0</v>
      </c>
      <c r="BJ556" s="20" t="s">
        <v>84</v>
      </c>
      <c r="BK556" s="219">
        <f>ROUND(I556*H556,2)</f>
        <v>0</v>
      </c>
      <c r="BL556" s="20" t="s">
        <v>132</v>
      </c>
      <c r="BM556" s="218" t="s">
        <v>984</v>
      </c>
    </row>
    <row r="557" s="2" customFormat="1">
      <c r="A557" s="41"/>
      <c r="B557" s="42"/>
      <c r="C557" s="43"/>
      <c r="D557" s="220" t="s">
        <v>134</v>
      </c>
      <c r="E557" s="43"/>
      <c r="F557" s="221" t="s">
        <v>985</v>
      </c>
      <c r="G557" s="43"/>
      <c r="H557" s="43"/>
      <c r="I557" s="222"/>
      <c r="J557" s="43"/>
      <c r="K557" s="43"/>
      <c r="L557" s="47"/>
      <c r="M557" s="223"/>
      <c r="N557" s="22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134</v>
      </c>
      <c r="AU557" s="20" t="s">
        <v>87</v>
      </c>
    </row>
    <row r="558" s="13" customFormat="1">
      <c r="A558" s="13"/>
      <c r="B558" s="225"/>
      <c r="C558" s="226"/>
      <c r="D558" s="227" t="s">
        <v>146</v>
      </c>
      <c r="E558" s="228" t="s">
        <v>19</v>
      </c>
      <c r="F558" s="229" t="s">
        <v>429</v>
      </c>
      <c r="G558" s="226"/>
      <c r="H558" s="230">
        <v>6</v>
      </c>
      <c r="I558" s="231"/>
      <c r="J558" s="226"/>
      <c r="K558" s="226"/>
      <c r="L558" s="232"/>
      <c r="M558" s="233"/>
      <c r="N558" s="234"/>
      <c r="O558" s="234"/>
      <c r="P558" s="234"/>
      <c r="Q558" s="234"/>
      <c r="R558" s="234"/>
      <c r="S558" s="234"/>
      <c r="T558" s="23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6" t="s">
        <v>146</v>
      </c>
      <c r="AU558" s="236" t="s">
        <v>87</v>
      </c>
      <c r="AV558" s="13" t="s">
        <v>87</v>
      </c>
      <c r="AW558" s="13" t="s">
        <v>37</v>
      </c>
      <c r="AX558" s="13" t="s">
        <v>84</v>
      </c>
      <c r="AY558" s="236" t="s">
        <v>125</v>
      </c>
    </row>
    <row r="559" s="2" customFormat="1" ht="37.8" customHeight="1">
      <c r="A559" s="41"/>
      <c r="B559" s="42"/>
      <c r="C559" s="207" t="s">
        <v>986</v>
      </c>
      <c r="D559" s="207" t="s">
        <v>127</v>
      </c>
      <c r="E559" s="208" t="s">
        <v>987</v>
      </c>
      <c r="F559" s="209" t="s">
        <v>988</v>
      </c>
      <c r="G559" s="210" t="s">
        <v>130</v>
      </c>
      <c r="H559" s="211">
        <v>34</v>
      </c>
      <c r="I559" s="212"/>
      <c r="J559" s="213">
        <f>ROUND(I559*H559,2)</f>
        <v>0</v>
      </c>
      <c r="K559" s="209" t="s">
        <v>131</v>
      </c>
      <c r="L559" s="47"/>
      <c r="M559" s="214" t="s">
        <v>19</v>
      </c>
      <c r="N559" s="215" t="s">
        <v>47</v>
      </c>
      <c r="O559" s="87"/>
      <c r="P559" s="216">
        <f>O559*H559</f>
        <v>0</v>
      </c>
      <c r="Q559" s="216">
        <v>0</v>
      </c>
      <c r="R559" s="216">
        <f>Q559*H559</f>
        <v>0</v>
      </c>
      <c r="S559" s="216">
        <v>0</v>
      </c>
      <c r="T559" s="217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8" t="s">
        <v>132</v>
      </c>
      <c r="AT559" s="218" t="s">
        <v>127</v>
      </c>
      <c r="AU559" s="218" t="s">
        <v>87</v>
      </c>
      <c r="AY559" s="20" t="s">
        <v>125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20" t="s">
        <v>84</v>
      </c>
      <c r="BK559" s="219">
        <f>ROUND(I559*H559,2)</f>
        <v>0</v>
      </c>
      <c r="BL559" s="20" t="s">
        <v>132</v>
      </c>
      <c r="BM559" s="218" t="s">
        <v>989</v>
      </c>
    </row>
    <row r="560" s="2" customFormat="1">
      <c r="A560" s="41"/>
      <c r="B560" s="42"/>
      <c r="C560" s="43"/>
      <c r="D560" s="220" t="s">
        <v>134</v>
      </c>
      <c r="E560" s="43"/>
      <c r="F560" s="221" t="s">
        <v>990</v>
      </c>
      <c r="G560" s="43"/>
      <c r="H560" s="43"/>
      <c r="I560" s="222"/>
      <c r="J560" s="43"/>
      <c r="K560" s="43"/>
      <c r="L560" s="47"/>
      <c r="M560" s="223"/>
      <c r="N560" s="22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134</v>
      </c>
      <c r="AU560" s="20" t="s">
        <v>87</v>
      </c>
    </row>
    <row r="561" s="13" customFormat="1">
      <c r="A561" s="13"/>
      <c r="B561" s="225"/>
      <c r="C561" s="226"/>
      <c r="D561" s="227" t="s">
        <v>146</v>
      </c>
      <c r="E561" s="228" t="s">
        <v>19</v>
      </c>
      <c r="F561" s="229" t="s">
        <v>422</v>
      </c>
      <c r="G561" s="226"/>
      <c r="H561" s="230">
        <v>16</v>
      </c>
      <c r="I561" s="231"/>
      <c r="J561" s="226"/>
      <c r="K561" s="226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146</v>
      </c>
      <c r="AU561" s="236" t="s">
        <v>87</v>
      </c>
      <c r="AV561" s="13" t="s">
        <v>87</v>
      </c>
      <c r="AW561" s="13" t="s">
        <v>37</v>
      </c>
      <c r="AX561" s="13" t="s">
        <v>76</v>
      </c>
      <c r="AY561" s="236" t="s">
        <v>125</v>
      </c>
    </row>
    <row r="562" s="13" customFormat="1">
      <c r="A562" s="13"/>
      <c r="B562" s="225"/>
      <c r="C562" s="226"/>
      <c r="D562" s="227" t="s">
        <v>146</v>
      </c>
      <c r="E562" s="228" t="s">
        <v>19</v>
      </c>
      <c r="F562" s="229" t="s">
        <v>423</v>
      </c>
      <c r="G562" s="226"/>
      <c r="H562" s="230">
        <v>18</v>
      </c>
      <c r="I562" s="231"/>
      <c r="J562" s="226"/>
      <c r="K562" s="226"/>
      <c r="L562" s="232"/>
      <c r="M562" s="233"/>
      <c r="N562" s="234"/>
      <c r="O562" s="234"/>
      <c r="P562" s="234"/>
      <c r="Q562" s="234"/>
      <c r="R562" s="234"/>
      <c r="S562" s="234"/>
      <c r="T562" s="23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6" t="s">
        <v>146</v>
      </c>
      <c r="AU562" s="236" t="s">
        <v>87</v>
      </c>
      <c r="AV562" s="13" t="s">
        <v>87</v>
      </c>
      <c r="AW562" s="13" t="s">
        <v>37</v>
      </c>
      <c r="AX562" s="13" t="s">
        <v>76</v>
      </c>
      <c r="AY562" s="236" t="s">
        <v>125</v>
      </c>
    </row>
    <row r="563" s="16" customFormat="1">
      <c r="A563" s="16"/>
      <c r="B563" s="258"/>
      <c r="C563" s="259"/>
      <c r="D563" s="227" t="s">
        <v>146</v>
      </c>
      <c r="E563" s="260" t="s">
        <v>19</v>
      </c>
      <c r="F563" s="261" t="s">
        <v>199</v>
      </c>
      <c r="G563" s="259"/>
      <c r="H563" s="262">
        <v>34</v>
      </c>
      <c r="I563" s="263"/>
      <c r="J563" s="259"/>
      <c r="K563" s="259"/>
      <c r="L563" s="264"/>
      <c r="M563" s="265"/>
      <c r="N563" s="266"/>
      <c r="O563" s="266"/>
      <c r="P563" s="266"/>
      <c r="Q563" s="266"/>
      <c r="R563" s="266"/>
      <c r="S563" s="266"/>
      <c r="T563" s="267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T563" s="268" t="s">
        <v>146</v>
      </c>
      <c r="AU563" s="268" t="s">
        <v>87</v>
      </c>
      <c r="AV563" s="16" t="s">
        <v>132</v>
      </c>
      <c r="AW563" s="16" t="s">
        <v>37</v>
      </c>
      <c r="AX563" s="16" t="s">
        <v>84</v>
      </c>
      <c r="AY563" s="268" t="s">
        <v>125</v>
      </c>
    </row>
    <row r="564" s="2" customFormat="1" ht="33" customHeight="1">
      <c r="A564" s="41"/>
      <c r="B564" s="42"/>
      <c r="C564" s="207" t="s">
        <v>991</v>
      </c>
      <c r="D564" s="207" t="s">
        <v>127</v>
      </c>
      <c r="E564" s="208" t="s">
        <v>992</v>
      </c>
      <c r="F564" s="209" t="s">
        <v>993</v>
      </c>
      <c r="G564" s="210" t="s">
        <v>156</v>
      </c>
      <c r="H564" s="211">
        <v>11.48</v>
      </c>
      <c r="I564" s="212"/>
      <c r="J564" s="213">
        <f>ROUND(I564*H564,2)</f>
        <v>0</v>
      </c>
      <c r="K564" s="209" t="s">
        <v>131</v>
      </c>
      <c r="L564" s="47"/>
      <c r="M564" s="214" t="s">
        <v>19</v>
      </c>
      <c r="N564" s="215" t="s">
        <v>47</v>
      </c>
      <c r="O564" s="87"/>
      <c r="P564" s="216">
        <f>O564*H564</f>
        <v>0</v>
      </c>
      <c r="Q564" s="216">
        <v>0</v>
      </c>
      <c r="R564" s="216">
        <f>Q564*H564</f>
        <v>0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132</v>
      </c>
      <c r="AT564" s="218" t="s">
        <v>127</v>
      </c>
      <c r="AU564" s="218" t="s">
        <v>87</v>
      </c>
      <c r="AY564" s="20" t="s">
        <v>125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20" t="s">
        <v>84</v>
      </c>
      <c r="BK564" s="219">
        <f>ROUND(I564*H564,2)</f>
        <v>0</v>
      </c>
      <c r="BL564" s="20" t="s">
        <v>132</v>
      </c>
      <c r="BM564" s="218" t="s">
        <v>994</v>
      </c>
    </row>
    <row r="565" s="2" customFormat="1">
      <c r="A565" s="41"/>
      <c r="B565" s="42"/>
      <c r="C565" s="43"/>
      <c r="D565" s="220" t="s">
        <v>134</v>
      </c>
      <c r="E565" s="43"/>
      <c r="F565" s="221" t="s">
        <v>995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134</v>
      </c>
      <c r="AU565" s="20" t="s">
        <v>87</v>
      </c>
    </row>
    <row r="566" s="13" customFormat="1">
      <c r="A566" s="13"/>
      <c r="B566" s="225"/>
      <c r="C566" s="226"/>
      <c r="D566" s="227" t="s">
        <v>146</v>
      </c>
      <c r="E566" s="228" t="s">
        <v>19</v>
      </c>
      <c r="F566" s="229" t="s">
        <v>996</v>
      </c>
      <c r="G566" s="226"/>
      <c r="H566" s="230">
        <v>11.48</v>
      </c>
      <c r="I566" s="231"/>
      <c r="J566" s="226"/>
      <c r="K566" s="226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146</v>
      </c>
      <c r="AU566" s="236" t="s">
        <v>87</v>
      </c>
      <c r="AV566" s="13" t="s">
        <v>87</v>
      </c>
      <c r="AW566" s="13" t="s">
        <v>37</v>
      </c>
      <c r="AX566" s="13" t="s">
        <v>84</v>
      </c>
      <c r="AY566" s="236" t="s">
        <v>125</v>
      </c>
    </row>
    <row r="567" s="2" customFormat="1" ht="24.15" customHeight="1">
      <c r="A567" s="41"/>
      <c r="B567" s="42"/>
      <c r="C567" s="207" t="s">
        <v>997</v>
      </c>
      <c r="D567" s="207" t="s">
        <v>127</v>
      </c>
      <c r="E567" s="208" t="s">
        <v>998</v>
      </c>
      <c r="F567" s="209" t="s">
        <v>999</v>
      </c>
      <c r="G567" s="210" t="s">
        <v>138</v>
      </c>
      <c r="H567" s="211">
        <v>20</v>
      </c>
      <c r="I567" s="212"/>
      <c r="J567" s="213">
        <f>ROUND(I567*H567,2)</f>
        <v>0</v>
      </c>
      <c r="K567" s="209" t="s">
        <v>19</v>
      </c>
      <c r="L567" s="47"/>
      <c r="M567" s="214" t="s">
        <v>19</v>
      </c>
      <c r="N567" s="215" t="s">
        <v>47</v>
      </c>
      <c r="O567" s="87"/>
      <c r="P567" s="216">
        <f>O567*H567</f>
        <v>0</v>
      </c>
      <c r="Q567" s="216">
        <v>0</v>
      </c>
      <c r="R567" s="216">
        <f>Q567*H567</f>
        <v>0</v>
      </c>
      <c r="S567" s="216">
        <v>0</v>
      </c>
      <c r="T567" s="217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18" t="s">
        <v>132</v>
      </c>
      <c r="AT567" s="218" t="s">
        <v>127</v>
      </c>
      <c r="AU567" s="218" t="s">
        <v>87</v>
      </c>
      <c r="AY567" s="20" t="s">
        <v>125</v>
      </c>
      <c r="BE567" s="219">
        <f>IF(N567="základní",J567,0)</f>
        <v>0</v>
      </c>
      <c r="BF567" s="219">
        <f>IF(N567="snížená",J567,0)</f>
        <v>0</v>
      </c>
      <c r="BG567" s="219">
        <f>IF(N567="zákl. přenesená",J567,0)</f>
        <v>0</v>
      </c>
      <c r="BH567" s="219">
        <f>IF(N567="sníž. přenesená",J567,0)</f>
        <v>0</v>
      </c>
      <c r="BI567" s="219">
        <f>IF(N567="nulová",J567,0)</f>
        <v>0</v>
      </c>
      <c r="BJ567" s="20" t="s">
        <v>84</v>
      </c>
      <c r="BK567" s="219">
        <f>ROUND(I567*H567,2)</f>
        <v>0</v>
      </c>
      <c r="BL567" s="20" t="s">
        <v>132</v>
      </c>
      <c r="BM567" s="218" t="s">
        <v>1000</v>
      </c>
    </row>
    <row r="568" s="12" customFormat="1" ht="22.8" customHeight="1">
      <c r="A568" s="12"/>
      <c r="B568" s="191"/>
      <c r="C568" s="192"/>
      <c r="D568" s="193" t="s">
        <v>75</v>
      </c>
      <c r="E568" s="205" t="s">
        <v>1001</v>
      </c>
      <c r="F568" s="205" t="s">
        <v>1002</v>
      </c>
      <c r="G568" s="192"/>
      <c r="H568" s="192"/>
      <c r="I568" s="195"/>
      <c r="J568" s="206">
        <f>BK568</f>
        <v>0</v>
      </c>
      <c r="K568" s="192"/>
      <c r="L568" s="197"/>
      <c r="M568" s="198"/>
      <c r="N568" s="199"/>
      <c r="O568" s="199"/>
      <c r="P568" s="200">
        <f>SUM(P569:P595)</f>
        <v>0</v>
      </c>
      <c r="Q568" s="199"/>
      <c r="R568" s="200">
        <f>SUM(R569:R595)</f>
        <v>0</v>
      </c>
      <c r="S568" s="199"/>
      <c r="T568" s="201">
        <f>SUM(T569:T595)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02" t="s">
        <v>84</v>
      </c>
      <c r="AT568" s="203" t="s">
        <v>75</v>
      </c>
      <c r="AU568" s="203" t="s">
        <v>84</v>
      </c>
      <c r="AY568" s="202" t="s">
        <v>125</v>
      </c>
      <c r="BK568" s="204">
        <f>SUM(BK569:BK595)</f>
        <v>0</v>
      </c>
    </row>
    <row r="569" s="2" customFormat="1" ht="24.15" customHeight="1">
      <c r="A569" s="41"/>
      <c r="B569" s="42"/>
      <c r="C569" s="207" t="s">
        <v>1003</v>
      </c>
      <c r="D569" s="207" t="s">
        <v>127</v>
      </c>
      <c r="E569" s="208" t="s">
        <v>1004</v>
      </c>
      <c r="F569" s="209" t="s">
        <v>1005</v>
      </c>
      <c r="G569" s="210" t="s">
        <v>259</v>
      </c>
      <c r="H569" s="211">
        <v>252.66499999999999</v>
      </c>
      <c r="I569" s="212"/>
      <c r="J569" s="213">
        <f>ROUND(I569*H569,2)</f>
        <v>0</v>
      </c>
      <c r="K569" s="209" t="s">
        <v>131</v>
      </c>
      <c r="L569" s="47"/>
      <c r="M569" s="214" t="s">
        <v>19</v>
      </c>
      <c r="N569" s="215" t="s">
        <v>47</v>
      </c>
      <c r="O569" s="87"/>
      <c r="P569" s="216">
        <f>O569*H569</f>
        <v>0</v>
      </c>
      <c r="Q569" s="216">
        <v>0</v>
      </c>
      <c r="R569" s="216">
        <f>Q569*H569</f>
        <v>0</v>
      </c>
      <c r="S569" s="216">
        <v>0</v>
      </c>
      <c r="T569" s="217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8" t="s">
        <v>132</v>
      </c>
      <c r="AT569" s="218" t="s">
        <v>127</v>
      </c>
      <c r="AU569" s="218" t="s">
        <v>87</v>
      </c>
      <c r="AY569" s="20" t="s">
        <v>125</v>
      </c>
      <c r="BE569" s="219">
        <f>IF(N569="základní",J569,0)</f>
        <v>0</v>
      </c>
      <c r="BF569" s="219">
        <f>IF(N569="snížená",J569,0)</f>
        <v>0</v>
      </c>
      <c r="BG569" s="219">
        <f>IF(N569="zákl. přenesená",J569,0)</f>
        <v>0</v>
      </c>
      <c r="BH569" s="219">
        <f>IF(N569="sníž. přenesená",J569,0)</f>
        <v>0</v>
      </c>
      <c r="BI569" s="219">
        <f>IF(N569="nulová",J569,0)</f>
        <v>0</v>
      </c>
      <c r="BJ569" s="20" t="s">
        <v>84</v>
      </c>
      <c r="BK569" s="219">
        <f>ROUND(I569*H569,2)</f>
        <v>0</v>
      </c>
      <c r="BL569" s="20" t="s">
        <v>132</v>
      </c>
      <c r="BM569" s="218" t="s">
        <v>1006</v>
      </c>
    </row>
    <row r="570" s="2" customFormat="1">
      <c r="A570" s="41"/>
      <c r="B570" s="42"/>
      <c r="C570" s="43"/>
      <c r="D570" s="220" t="s">
        <v>134</v>
      </c>
      <c r="E570" s="43"/>
      <c r="F570" s="221" t="s">
        <v>1007</v>
      </c>
      <c r="G570" s="43"/>
      <c r="H570" s="43"/>
      <c r="I570" s="222"/>
      <c r="J570" s="43"/>
      <c r="K570" s="43"/>
      <c r="L570" s="47"/>
      <c r="M570" s="223"/>
      <c r="N570" s="22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134</v>
      </c>
      <c r="AU570" s="20" t="s">
        <v>87</v>
      </c>
    </row>
    <row r="571" s="13" customFormat="1">
      <c r="A571" s="13"/>
      <c r="B571" s="225"/>
      <c r="C571" s="226"/>
      <c r="D571" s="227" t="s">
        <v>146</v>
      </c>
      <c r="E571" s="228" t="s">
        <v>19</v>
      </c>
      <c r="F571" s="229" t="s">
        <v>1008</v>
      </c>
      <c r="G571" s="226"/>
      <c r="H571" s="230">
        <v>252.66499999999999</v>
      </c>
      <c r="I571" s="231"/>
      <c r="J571" s="226"/>
      <c r="K571" s="226"/>
      <c r="L571" s="232"/>
      <c r="M571" s="233"/>
      <c r="N571" s="234"/>
      <c r="O571" s="234"/>
      <c r="P571" s="234"/>
      <c r="Q571" s="234"/>
      <c r="R571" s="234"/>
      <c r="S571" s="234"/>
      <c r="T571" s="23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6" t="s">
        <v>146</v>
      </c>
      <c r="AU571" s="236" t="s">
        <v>87</v>
      </c>
      <c r="AV571" s="13" t="s">
        <v>87</v>
      </c>
      <c r="AW571" s="13" t="s">
        <v>37</v>
      </c>
      <c r="AX571" s="13" t="s">
        <v>84</v>
      </c>
      <c r="AY571" s="236" t="s">
        <v>125</v>
      </c>
    </row>
    <row r="572" s="2" customFormat="1" ht="24.15" customHeight="1">
      <c r="A572" s="41"/>
      <c r="B572" s="42"/>
      <c r="C572" s="207" t="s">
        <v>1009</v>
      </c>
      <c r="D572" s="207" t="s">
        <v>127</v>
      </c>
      <c r="E572" s="208" t="s">
        <v>1010</v>
      </c>
      <c r="F572" s="209" t="s">
        <v>1011</v>
      </c>
      <c r="G572" s="210" t="s">
        <v>259</v>
      </c>
      <c r="H572" s="211">
        <v>1515.99</v>
      </c>
      <c r="I572" s="212"/>
      <c r="J572" s="213">
        <f>ROUND(I572*H572,2)</f>
        <v>0</v>
      </c>
      <c r="K572" s="209" t="s">
        <v>131</v>
      </c>
      <c r="L572" s="47"/>
      <c r="M572" s="214" t="s">
        <v>19</v>
      </c>
      <c r="N572" s="215" t="s">
        <v>47</v>
      </c>
      <c r="O572" s="87"/>
      <c r="P572" s="216">
        <f>O572*H572</f>
        <v>0</v>
      </c>
      <c r="Q572" s="216">
        <v>0</v>
      </c>
      <c r="R572" s="216">
        <f>Q572*H572</f>
        <v>0</v>
      </c>
      <c r="S572" s="216">
        <v>0</v>
      </c>
      <c r="T572" s="217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8" t="s">
        <v>132</v>
      </c>
      <c r="AT572" s="218" t="s">
        <v>127</v>
      </c>
      <c r="AU572" s="218" t="s">
        <v>87</v>
      </c>
      <c r="AY572" s="20" t="s">
        <v>125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20" t="s">
        <v>84</v>
      </c>
      <c r="BK572" s="219">
        <f>ROUND(I572*H572,2)</f>
        <v>0</v>
      </c>
      <c r="BL572" s="20" t="s">
        <v>132</v>
      </c>
      <c r="BM572" s="218" t="s">
        <v>1012</v>
      </c>
    </row>
    <row r="573" s="2" customFormat="1">
      <c r="A573" s="41"/>
      <c r="B573" s="42"/>
      <c r="C573" s="43"/>
      <c r="D573" s="220" t="s">
        <v>134</v>
      </c>
      <c r="E573" s="43"/>
      <c r="F573" s="221" t="s">
        <v>1013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134</v>
      </c>
      <c r="AU573" s="20" t="s">
        <v>87</v>
      </c>
    </row>
    <row r="574" s="13" customFormat="1">
      <c r="A574" s="13"/>
      <c r="B574" s="225"/>
      <c r="C574" s="226"/>
      <c r="D574" s="227" t="s">
        <v>146</v>
      </c>
      <c r="E574" s="228" t="s">
        <v>19</v>
      </c>
      <c r="F574" s="229" t="s">
        <v>1014</v>
      </c>
      <c r="G574" s="226"/>
      <c r="H574" s="230">
        <v>1515.99</v>
      </c>
      <c r="I574" s="231"/>
      <c r="J574" s="226"/>
      <c r="K574" s="226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146</v>
      </c>
      <c r="AU574" s="236" t="s">
        <v>87</v>
      </c>
      <c r="AV574" s="13" t="s">
        <v>87</v>
      </c>
      <c r="AW574" s="13" t="s">
        <v>37</v>
      </c>
      <c r="AX574" s="13" t="s">
        <v>84</v>
      </c>
      <c r="AY574" s="236" t="s">
        <v>125</v>
      </c>
    </row>
    <row r="575" s="2" customFormat="1" ht="24.15" customHeight="1">
      <c r="A575" s="41"/>
      <c r="B575" s="42"/>
      <c r="C575" s="207" t="s">
        <v>1015</v>
      </c>
      <c r="D575" s="207" t="s">
        <v>127</v>
      </c>
      <c r="E575" s="208" t="s">
        <v>1016</v>
      </c>
      <c r="F575" s="209" t="s">
        <v>1017</v>
      </c>
      <c r="G575" s="210" t="s">
        <v>259</v>
      </c>
      <c r="H575" s="211">
        <v>1.536</v>
      </c>
      <c r="I575" s="212"/>
      <c r="J575" s="213">
        <f>ROUND(I575*H575,2)</f>
        <v>0</v>
      </c>
      <c r="K575" s="209" t="s">
        <v>131</v>
      </c>
      <c r="L575" s="47"/>
      <c r="M575" s="214" t="s">
        <v>19</v>
      </c>
      <c r="N575" s="215" t="s">
        <v>47</v>
      </c>
      <c r="O575" s="87"/>
      <c r="P575" s="216">
        <f>O575*H575</f>
        <v>0</v>
      </c>
      <c r="Q575" s="216">
        <v>0</v>
      </c>
      <c r="R575" s="216">
        <f>Q575*H575</f>
        <v>0</v>
      </c>
      <c r="S575" s="216">
        <v>0</v>
      </c>
      <c r="T575" s="217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8" t="s">
        <v>132</v>
      </c>
      <c r="AT575" s="218" t="s">
        <v>127</v>
      </c>
      <c r="AU575" s="218" t="s">
        <v>87</v>
      </c>
      <c r="AY575" s="20" t="s">
        <v>125</v>
      </c>
      <c r="BE575" s="219">
        <f>IF(N575="základní",J575,0)</f>
        <v>0</v>
      </c>
      <c r="BF575" s="219">
        <f>IF(N575="snížená",J575,0)</f>
        <v>0</v>
      </c>
      <c r="BG575" s="219">
        <f>IF(N575="zákl. přenesená",J575,0)</f>
        <v>0</v>
      </c>
      <c r="BH575" s="219">
        <f>IF(N575="sníž. přenesená",J575,0)</f>
        <v>0</v>
      </c>
      <c r="BI575" s="219">
        <f>IF(N575="nulová",J575,0)</f>
        <v>0</v>
      </c>
      <c r="BJ575" s="20" t="s">
        <v>84</v>
      </c>
      <c r="BK575" s="219">
        <f>ROUND(I575*H575,2)</f>
        <v>0</v>
      </c>
      <c r="BL575" s="20" t="s">
        <v>132</v>
      </c>
      <c r="BM575" s="218" t="s">
        <v>1018</v>
      </c>
    </row>
    <row r="576" s="2" customFormat="1">
      <c r="A576" s="41"/>
      <c r="B576" s="42"/>
      <c r="C576" s="43"/>
      <c r="D576" s="220" t="s">
        <v>134</v>
      </c>
      <c r="E576" s="43"/>
      <c r="F576" s="221" t="s">
        <v>1019</v>
      </c>
      <c r="G576" s="43"/>
      <c r="H576" s="43"/>
      <c r="I576" s="222"/>
      <c r="J576" s="43"/>
      <c r="K576" s="43"/>
      <c r="L576" s="47"/>
      <c r="M576" s="223"/>
      <c r="N576" s="224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134</v>
      </c>
      <c r="AU576" s="20" t="s">
        <v>87</v>
      </c>
    </row>
    <row r="577" s="13" customFormat="1">
      <c r="A577" s="13"/>
      <c r="B577" s="225"/>
      <c r="C577" s="226"/>
      <c r="D577" s="227" t="s">
        <v>146</v>
      </c>
      <c r="E577" s="228" t="s">
        <v>19</v>
      </c>
      <c r="F577" s="229" t="s">
        <v>1020</v>
      </c>
      <c r="G577" s="226"/>
      <c r="H577" s="230">
        <v>1.536</v>
      </c>
      <c r="I577" s="231"/>
      <c r="J577" s="226"/>
      <c r="K577" s="226"/>
      <c r="L577" s="232"/>
      <c r="M577" s="233"/>
      <c r="N577" s="234"/>
      <c r="O577" s="234"/>
      <c r="P577" s="234"/>
      <c r="Q577" s="234"/>
      <c r="R577" s="234"/>
      <c r="S577" s="234"/>
      <c r="T577" s="23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6" t="s">
        <v>146</v>
      </c>
      <c r="AU577" s="236" t="s">
        <v>87</v>
      </c>
      <c r="AV577" s="13" t="s">
        <v>87</v>
      </c>
      <c r="AW577" s="13" t="s">
        <v>37</v>
      </c>
      <c r="AX577" s="13" t="s">
        <v>84</v>
      </c>
      <c r="AY577" s="236" t="s">
        <v>125</v>
      </c>
    </row>
    <row r="578" s="2" customFormat="1" ht="24.15" customHeight="1">
      <c r="A578" s="41"/>
      <c r="B578" s="42"/>
      <c r="C578" s="207" t="s">
        <v>1021</v>
      </c>
      <c r="D578" s="207" t="s">
        <v>127</v>
      </c>
      <c r="E578" s="208" t="s">
        <v>1022</v>
      </c>
      <c r="F578" s="209" t="s">
        <v>1011</v>
      </c>
      <c r="G578" s="210" t="s">
        <v>259</v>
      </c>
      <c r="H578" s="211">
        <v>9.2159999999999993</v>
      </c>
      <c r="I578" s="212"/>
      <c r="J578" s="213">
        <f>ROUND(I578*H578,2)</f>
        <v>0</v>
      </c>
      <c r="K578" s="209" t="s">
        <v>131</v>
      </c>
      <c r="L578" s="47"/>
      <c r="M578" s="214" t="s">
        <v>19</v>
      </c>
      <c r="N578" s="215" t="s">
        <v>47</v>
      </c>
      <c r="O578" s="87"/>
      <c r="P578" s="216">
        <f>O578*H578</f>
        <v>0</v>
      </c>
      <c r="Q578" s="216">
        <v>0</v>
      </c>
      <c r="R578" s="216">
        <f>Q578*H578</f>
        <v>0</v>
      </c>
      <c r="S578" s="216">
        <v>0</v>
      </c>
      <c r="T578" s="217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8" t="s">
        <v>132</v>
      </c>
      <c r="AT578" s="218" t="s">
        <v>127</v>
      </c>
      <c r="AU578" s="218" t="s">
        <v>87</v>
      </c>
      <c r="AY578" s="20" t="s">
        <v>125</v>
      </c>
      <c r="BE578" s="219">
        <f>IF(N578="základní",J578,0)</f>
        <v>0</v>
      </c>
      <c r="BF578" s="219">
        <f>IF(N578="snížená",J578,0)</f>
        <v>0</v>
      </c>
      <c r="BG578" s="219">
        <f>IF(N578="zákl. přenesená",J578,0)</f>
        <v>0</v>
      </c>
      <c r="BH578" s="219">
        <f>IF(N578="sníž. přenesená",J578,0)</f>
        <v>0</v>
      </c>
      <c r="BI578" s="219">
        <f>IF(N578="nulová",J578,0)</f>
        <v>0</v>
      </c>
      <c r="BJ578" s="20" t="s">
        <v>84</v>
      </c>
      <c r="BK578" s="219">
        <f>ROUND(I578*H578,2)</f>
        <v>0</v>
      </c>
      <c r="BL578" s="20" t="s">
        <v>132</v>
      </c>
      <c r="BM578" s="218" t="s">
        <v>1023</v>
      </c>
    </row>
    <row r="579" s="2" customFormat="1">
      <c r="A579" s="41"/>
      <c r="B579" s="42"/>
      <c r="C579" s="43"/>
      <c r="D579" s="220" t="s">
        <v>134</v>
      </c>
      <c r="E579" s="43"/>
      <c r="F579" s="221" t="s">
        <v>1024</v>
      </c>
      <c r="G579" s="43"/>
      <c r="H579" s="43"/>
      <c r="I579" s="222"/>
      <c r="J579" s="43"/>
      <c r="K579" s="43"/>
      <c r="L579" s="47"/>
      <c r="M579" s="223"/>
      <c r="N579" s="224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134</v>
      </c>
      <c r="AU579" s="20" t="s">
        <v>87</v>
      </c>
    </row>
    <row r="580" s="13" customFormat="1">
      <c r="A580" s="13"/>
      <c r="B580" s="225"/>
      <c r="C580" s="226"/>
      <c r="D580" s="227" t="s">
        <v>146</v>
      </c>
      <c r="E580" s="228" t="s">
        <v>19</v>
      </c>
      <c r="F580" s="229" t="s">
        <v>1025</v>
      </c>
      <c r="G580" s="226"/>
      <c r="H580" s="230">
        <v>9.2159999999999993</v>
      </c>
      <c r="I580" s="231"/>
      <c r="J580" s="226"/>
      <c r="K580" s="226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146</v>
      </c>
      <c r="AU580" s="236" t="s">
        <v>87</v>
      </c>
      <c r="AV580" s="13" t="s">
        <v>87</v>
      </c>
      <c r="AW580" s="13" t="s">
        <v>37</v>
      </c>
      <c r="AX580" s="13" t="s">
        <v>84</v>
      </c>
      <c r="AY580" s="236" t="s">
        <v>125</v>
      </c>
    </row>
    <row r="581" s="2" customFormat="1" ht="24.15" customHeight="1">
      <c r="A581" s="41"/>
      <c r="B581" s="42"/>
      <c r="C581" s="207" t="s">
        <v>1026</v>
      </c>
      <c r="D581" s="207" t="s">
        <v>127</v>
      </c>
      <c r="E581" s="208" t="s">
        <v>1027</v>
      </c>
      <c r="F581" s="209" t="s">
        <v>1028</v>
      </c>
      <c r="G581" s="210" t="s">
        <v>259</v>
      </c>
      <c r="H581" s="211">
        <v>5.0739999999999998</v>
      </c>
      <c r="I581" s="212"/>
      <c r="J581" s="213">
        <f>ROUND(I581*H581,2)</f>
        <v>0</v>
      </c>
      <c r="K581" s="209" t="s">
        <v>131</v>
      </c>
      <c r="L581" s="47"/>
      <c r="M581" s="214" t="s">
        <v>19</v>
      </c>
      <c r="N581" s="215" t="s">
        <v>47</v>
      </c>
      <c r="O581" s="87"/>
      <c r="P581" s="216">
        <f>O581*H581</f>
        <v>0</v>
      </c>
      <c r="Q581" s="216">
        <v>0</v>
      </c>
      <c r="R581" s="216">
        <f>Q581*H581</f>
        <v>0</v>
      </c>
      <c r="S581" s="216">
        <v>0</v>
      </c>
      <c r="T581" s="217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8" t="s">
        <v>132</v>
      </c>
      <c r="AT581" s="218" t="s">
        <v>127</v>
      </c>
      <c r="AU581" s="218" t="s">
        <v>87</v>
      </c>
      <c r="AY581" s="20" t="s">
        <v>125</v>
      </c>
      <c r="BE581" s="219">
        <f>IF(N581="základní",J581,0)</f>
        <v>0</v>
      </c>
      <c r="BF581" s="219">
        <f>IF(N581="snížená",J581,0)</f>
        <v>0</v>
      </c>
      <c r="BG581" s="219">
        <f>IF(N581="zákl. přenesená",J581,0)</f>
        <v>0</v>
      </c>
      <c r="BH581" s="219">
        <f>IF(N581="sníž. přenesená",J581,0)</f>
        <v>0</v>
      </c>
      <c r="BI581" s="219">
        <f>IF(N581="nulová",J581,0)</f>
        <v>0</v>
      </c>
      <c r="BJ581" s="20" t="s">
        <v>84</v>
      </c>
      <c r="BK581" s="219">
        <f>ROUND(I581*H581,2)</f>
        <v>0</v>
      </c>
      <c r="BL581" s="20" t="s">
        <v>132</v>
      </c>
      <c r="BM581" s="218" t="s">
        <v>1029</v>
      </c>
    </row>
    <row r="582" s="2" customFormat="1">
      <c r="A582" s="41"/>
      <c r="B582" s="42"/>
      <c r="C582" s="43"/>
      <c r="D582" s="220" t="s">
        <v>134</v>
      </c>
      <c r="E582" s="43"/>
      <c r="F582" s="221" t="s">
        <v>1030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134</v>
      </c>
      <c r="AU582" s="20" t="s">
        <v>87</v>
      </c>
    </row>
    <row r="583" s="13" customFormat="1">
      <c r="A583" s="13"/>
      <c r="B583" s="225"/>
      <c r="C583" s="226"/>
      <c r="D583" s="227" t="s">
        <v>146</v>
      </c>
      <c r="E583" s="228" t="s">
        <v>19</v>
      </c>
      <c r="F583" s="229" t="s">
        <v>1031</v>
      </c>
      <c r="G583" s="226"/>
      <c r="H583" s="230">
        <v>5.0739999999999998</v>
      </c>
      <c r="I583" s="231"/>
      <c r="J583" s="226"/>
      <c r="K583" s="226"/>
      <c r="L583" s="232"/>
      <c r="M583" s="233"/>
      <c r="N583" s="234"/>
      <c r="O583" s="234"/>
      <c r="P583" s="234"/>
      <c r="Q583" s="234"/>
      <c r="R583" s="234"/>
      <c r="S583" s="234"/>
      <c r="T583" s="23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6" t="s">
        <v>146</v>
      </c>
      <c r="AU583" s="236" t="s">
        <v>87</v>
      </c>
      <c r="AV583" s="13" t="s">
        <v>87</v>
      </c>
      <c r="AW583" s="13" t="s">
        <v>37</v>
      </c>
      <c r="AX583" s="13" t="s">
        <v>84</v>
      </c>
      <c r="AY583" s="236" t="s">
        <v>125</v>
      </c>
    </row>
    <row r="584" s="2" customFormat="1" ht="24.15" customHeight="1">
      <c r="A584" s="41"/>
      <c r="B584" s="42"/>
      <c r="C584" s="207" t="s">
        <v>1032</v>
      </c>
      <c r="D584" s="207" t="s">
        <v>127</v>
      </c>
      <c r="E584" s="208" t="s">
        <v>1033</v>
      </c>
      <c r="F584" s="209" t="s">
        <v>1034</v>
      </c>
      <c r="G584" s="210" t="s">
        <v>259</v>
      </c>
      <c r="H584" s="211">
        <v>30.443999999999999</v>
      </c>
      <c r="I584" s="212"/>
      <c r="J584" s="213">
        <f>ROUND(I584*H584,2)</f>
        <v>0</v>
      </c>
      <c r="K584" s="209" t="s">
        <v>131</v>
      </c>
      <c r="L584" s="47"/>
      <c r="M584" s="214" t="s">
        <v>19</v>
      </c>
      <c r="N584" s="215" t="s">
        <v>47</v>
      </c>
      <c r="O584" s="87"/>
      <c r="P584" s="216">
        <f>O584*H584</f>
        <v>0</v>
      </c>
      <c r="Q584" s="216">
        <v>0</v>
      </c>
      <c r="R584" s="216">
        <f>Q584*H584</f>
        <v>0</v>
      </c>
      <c r="S584" s="216">
        <v>0</v>
      </c>
      <c r="T584" s="217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18" t="s">
        <v>132</v>
      </c>
      <c r="AT584" s="218" t="s">
        <v>127</v>
      </c>
      <c r="AU584" s="218" t="s">
        <v>87</v>
      </c>
      <c r="AY584" s="20" t="s">
        <v>125</v>
      </c>
      <c r="BE584" s="219">
        <f>IF(N584="základní",J584,0)</f>
        <v>0</v>
      </c>
      <c r="BF584" s="219">
        <f>IF(N584="snížená",J584,0)</f>
        <v>0</v>
      </c>
      <c r="BG584" s="219">
        <f>IF(N584="zákl. přenesená",J584,0)</f>
        <v>0</v>
      </c>
      <c r="BH584" s="219">
        <f>IF(N584="sníž. přenesená",J584,0)</f>
        <v>0</v>
      </c>
      <c r="BI584" s="219">
        <f>IF(N584="nulová",J584,0)</f>
        <v>0</v>
      </c>
      <c r="BJ584" s="20" t="s">
        <v>84</v>
      </c>
      <c r="BK584" s="219">
        <f>ROUND(I584*H584,2)</f>
        <v>0</v>
      </c>
      <c r="BL584" s="20" t="s">
        <v>132</v>
      </c>
      <c r="BM584" s="218" t="s">
        <v>1035</v>
      </c>
    </row>
    <row r="585" s="2" customFormat="1">
      <c r="A585" s="41"/>
      <c r="B585" s="42"/>
      <c r="C585" s="43"/>
      <c r="D585" s="220" t="s">
        <v>134</v>
      </c>
      <c r="E585" s="43"/>
      <c r="F585" s="221" t="s">
        <v>1036</v>
      </c>
      <c r="G585" s="43"/>
      <c r="H585" s="43"/>
      <c r="I585" s="222"/>
      <c r="J585" s="43"/>
      <c r="K585" s="43"/>
      <c r="L585" s="47"/>
      <c r="M585" s="223"/>
      <c r="N585" s="224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134</v>
      </c>
      <c r="AU585" s="20" t="s">
        <v>87</v>
      </c>
    </row>
    <row r="586" s="13" customFormat="1">
      <c r="A586" s="13"/>
      <c r="B586" s="225"/>
      <c r="C586" s="226"/>
      <c r="D586" s="227" t="s">
        <v>146</v>
      </c>
      <c r="E586" s="228" t="s">
        <v>19</v>
      </c>
      <c r="F586" s="229" t="s">
        <v>1037</v>
      </c>
      <c r="G586" s="226"/>
      <c r="H586" s="230">
        <v>30.443999999999999</v>
      </c>
      <c r="I586" s="231"/>
      <c r="J586" s="226"/>
      <c r="K586" s="226"/>
      <c r="L586" s="232"/>
      <c r="M586" s="233"/>
      <c r="N586" s="234"/>
      <c r="O586" s="234"/>
      <c r="P586" s="234"/>
      <c r="Q586" s="234"/>
      <c r="R586" s="234"/>
      <c r="S586" s="234"/>
      <c r="T586" s="23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6" t="s">
        <v>146</v>
      </c>
      <c r="AU586" s="236" t="s">
        <v>87</v>
      </c>
      <c r="AV586" s="13" t="s">
        <v>87</v>
      </c>
      <c r="AW586" s="13" t="s">
        <v>37</v>
      </c>
      <c r="AX586" s="13" t="s">
        <v>84</v>
      </c>
      <c r="AY586" s="236" t="s">
        <v>125</v>
      </c>
    </row>
    <row r="587" s="2" customFormat="1" ht="24.15" customHeight="1">
      <c r="A587" s="41"/>
      <c r="B587" s="42"/>
      <c r="C587" s="207" t="s">
        <v>1038</v>
      </c>
      <c r="D587" s="207" t="s">
        <v>127</v>
      </c>
      <c r="E587" s="208" t="s">
        <v>1039</v>
      </c>
      <c r="F587" s="209" t="s">
        <v>1040</v>
      </c>
      <c r="G587" s="210" t="s">
        <v>259</v>
      </c>
      <c r="H587" s="211">
        <v>7.2930000000000001</v>
      </c>
      <c r="I587" s="212"/>
      <c r="J587" s="213">
        <f>ROUND(I587*H587,2)</f>
        <v>0</v>
      </c>
      <c r="K587" s="209" t="s">
        <v>131</v>
      </c>
      <c r="L587" s="47"/>
      <c r="M587" s="214" t="s">
        <v>19</v>
      </c>
      <c r="N587" s="215" t="s">
        <v>47</v>
      </c>
      <c r="O587" s="87"/>
      <c r="P587" s="216">
        <f>O587*H587</f>
        <v>0</v>
      </c>
      <c r="Q587" s="216">
        <v>0</v>
      </c>
      <c r="R587" s="216">
        <f>Q587*H587</f>
        <v>0</v>
      </c>
      <c r="S587" s="216">
        <v>0</v>
      </c>
      <c r="T587" s="217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8" t="s">
        <v>132</v>
      </c>
      <c r="AT587" s="218" t="s">
        <v>127</v>
      </c>
      <c r="AU587" s="218" t="s">
        <v>87</v>
      </c>
      <c r="AY587" s="20" t="s">
        <v>125</v>
      </c>
      <c r="BE587" s="219">
        <f>IF(N587="základní",J587,0)</f>
        <v>0</v>
      </c>
      <c r="BF587" s="219">
        <f>IF(N587="snížená",J587,0)</f>
        <v>0</v>
      </c>
      <c r="BG587" s="219">
        <f>IF(N587="zákl. přenesená",J587,0)</f>
        <v>0</v>
      </c>
      <c r="BH587" s="219">
        <f>IF(N587="sníž. přenesená",J587,0)</f>
        <v>0</v>
      </c>
      <c r="BI587" s="219">
        <f>IF(N587="nulová",J587,0)</f>
        <v>0</v>
      </c>
      <c r="BJ587" s="20" t="s">
        <v>84</v>
      </c>
      <c r="BK587" s="219">
        <f>ROUND(I587*H587,2)</f>
        <v>0</v>
      </c>
      <c r="BL587" s="20" t="s">
        <v>132</v>
      </c>
      <c r="BM587" s="218" t="s">
        <v>1041</v>
      </c>
    </row>
    <row r="588" s="2" customFormat="1">
      <c r="A588" s="41"/>
      <c r="B588" s="42"/>
      <c r="C588" s="43"/>
      <c r="D588" s="220" t="s">
        <v>134</v>
      </c>
      <c r="E588" s="43"/>
      <c r="F588" s="221" t="s">
        <v>1042</v>
      </c>
      <c r="G588" s="43"/>
      <c r="H588" s="43"/>
      <c r="I588" s="222"/>
      <c r="J588" s="43"/>
      <c r="K588" s="43"/>
      <c r="L588" s="47"/>
      <c r="M588" s="223"/>
      <c r="N588" s="22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134</v>
      </c>
      <c r="AU588" s="20" t="s">
        <v>87</v>
      </c>
    </row>
    <row r="589" s="13" customFormat="1">
      <c r="A589" s="13"/>
      <c r="B589" s="225"/>
      <c r="C589" s="226"/>
      <c r="D589" s="227" t="s">
        <v>146</v>
      </c>
      <c r="E589" s="228" t="s">
        <v>19</v>
      </c>
      <c r="F589" s="229" t="s">
        <v>1043</v>
      </c>
      <c r="G589" s="226"/>
      <c r="H589" s="230">
        <v>7.2930000000000001</v>
      </c>
      <c r="I589" s="231"/>
      <c r="J589" s="226"/>
      <c r="K589" s="226"/>
      <c r="L589" s="232"/>
      <c r="M589" s="233"/>
      <c r="N589" s="234"/>
      <c r="O589" s="234"/>
      <c r="P589" s="234"/>
      <c r="Q589" s="234"/>
      <c r="R589" s="234"/>
      <c r="S589" s="234"/>
      <c r="T589" s="23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6" t="s">
        <v>146</v>
      </c>
      <c r="AU589" s="236" t="s">
        <v>87</v>
      </c>
      <c r="AV589" s="13" t="s">
        <v>87</v>
      </c>
      <c r="AW589" s="13" t="s">
        <v>37</v>
      </c>
      <c r="AX589" s="13" t="s">
        <v>84</v>
      </c>
      <c r="AY589" s="236" t="s">
        <v>125</v>
      </c>
    </row>
    <row r="590" s="2" customFormat="1" ht="24.15" customHeight="1">
      <c r="A590" s="41"/>
      <c r="B590" s="42"/>
      <c r="C590" s="207" t="s">
        <v>1044</v>
      </c>
      <c r="D590" s="207" t="s">
        <v>127</v>
      </c>
      <c r="E590" s="208" t="s">
        <v>1045</v>
      </c>
      <c r="F590" s="209" t="s">
        <v>258</v>
      </c>
      <c r="G590" s="210" t="s">
        <v>259</v>
      </c>
      <c r="H590" s="211">
        <v>164.209</v>
      </c>
      <c r="I590" s="212"/>
      <c r="J590" s="213">
        <f>ROUND(I590*H590,2)</f>
        <v>0</v>
      </c>
      <c r="K590" s="209" t="s">
        <v>131</v>
      </c>
      <c r="L590" s="47"/>
      <c r="M590" s="214" t="s">
        <v>19</v>
      </c>
      <c r="N590" s="215" t="s">
        <v>47</v>
      </c>
      <c r="O590" s="87"/>
      <c r="P590" s="216">
        <f>O590*H590</f>
        <v>0</v>
      </c>
      <c r="Q590" s="216">
        <v>0</v>
      </c>
      <c r="R590" s="216">
        <f>Q590*H590</f>
        <v>0</v>
      </c>
      <c r="S590" s="216">
        <v>0</v>
      </c>
      <c r="T590" s="217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8" t="s">
        <v>132</v>
      </c>
      <c r="AT590" s="218" t="s">
        <v>127</v>
      </c>
      <c r="AU590" s="218" t="s">
        <v>87</v>
      </c>
      <c r="AY590" s="20" t="s">
        <v>125</v>
      </c>
      <c r="BE590" s="219">
        <f>IF(N590="základní",J590,0)</f>
        <v>0</v>
      </c>
      <c r="BF590" s="219">
        <f>IF(N590="snížená",J590,0)</f>
        <v>0</v>
      </c>
      <c r="BG590" s="219">
        <f>IF(N590="zákl. přenesená",J590,0)</f>
        <v>0</v>
      </c>
      <c r="BH590" s="219">
        <f>IF(N590="sníž. přenesená",J590,0)</f>
        <v>0</v>
      </c>
      <c r="BI590" s="219">
        <f>IF(N590="nulová",J590,0)</f>
        <v>0</v>
      </c>
      <c r="BJ590" s="20" t="s">
        <v>84</v>
      </c>
      <c r="BK590" s="219">
        <f>ROUND(I590*H590,2)</f>
        <v>0</v>
      </c>
      <c r="BL590" s="20" t="s">
        <v>132</v>
      </c>
      <c r="BM590" s="218" t="s">
        <v>1046</v>
      </c>
    </row>
    <row r="591" s="2" customFormat="1">
      <c r="A591" s="41"/>
      <c r="B591" s="42"/>
      <c r="C591" s="43"/>
      <c r="D591" s="220" t="s">
        <v>134</v>
      </c>
      <c r="E591" s="43"/>
      <c r="F591" s="221" t="s">
        <v>1047</v>
      </c>
      <c r="G591" s="43"/>
      <c r="H591" s="43"/>
      <c r="I591" s="222"/>
      <c r="J591" s="43"/>
      <c r="K591" s="43"/>
      <c r="L591" s="47"/>
      <c r="M591" s="223"/>
      <c r="N591" s="224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134</v>
      </c>
      <c r="AU591" s="20" t="s">
        <v>87</v>
      </c>
    </row>
    <row r="592" s="13" customFormat="1">
      <c r="A592" s="13"/>
      <c r="B592" s="225"/>
      <c r="C592" s="226"/>
      <c r="D592" s="227" t="s">
        <v>146</v>
      </c>
      <c r="E592" s="228" t="s">
        <v>19</v>
      </c>
      <c r="F592" s="229" t="s">
        <v>1048</v>
      </c>
      <c r="G592" s="226"/>
      <c r="H592" s="230">
        <v>164.209</v>
      </c>
      <c r="I592" s="231"/>
      <c r="J592" s="226"/>
      <c r="K592" s="226"/>
      <c r="L592" s="232"/>
      <c r="M592" s="233"/>
      <c r="N592" s="234"/>
      <c r="O592" s="234"/>
      <c r="P592" s="234"/>
      <c r="Q592" s="234"/>
      <c r="R592" s="234"/>
      <c r="S592" s="234"/>
      <c r="T592" s="23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6" t="s">
        <v>146</v>
      </c>
      <c r="AU592" s="236" t="s">
        <v>87</v>
      </c>
      <c r="AV592" s="13" t="s">
        <v>87</v>
      </c>
      <c r="AW592" s="13" t="s">
        <v>37</v>
      </c>
      <c r="AX592" s="13" t="s">
        <v>84</v>
      </c>
      <c r="AY592" s="236" t="s">
        <v>125</v>
      </c>
    </row>
    <row r="593" s="2" customFormat="1" ht="24.15" customHeight="1">
      <c r="A593" s="41"/>
      <c r="B593" s="42"/>
      <c r="C593" s="207" t="s">
        <v>1049</v>
      </c>
      <c r="D593" s="207" t="s">
        <v>127</v>
      </c>
      <c r="E593" s="208" t="s">
        <v>1050</v>
      </c>
      <c r="F593" s="209" t="s">
        <v>1051</v>
      </c>
      <c r="G593" s="210" t="s">
        <v>259</v>
      </c>
      <c r="H593" s="211">
        <v>87.772999999999996</v>
      </c>
      <c r="I593" s="212"/>
      <c r="J593" s="213">
        <f>ROUND(I593*H593,2)</f>
        <v>0</v>
      </c>
      <c r="K593" s="209" t="s">
        <v>131</v>
      </c>
      <c r="L593" s="47"/>
      <c r="M593" s="214" t="s">
        <v>19</v>
      </c>
      <c r="N593" s="215" t="s">
        <v>47</v>
      </c>
      <c r="O593" s="87"/>
      <c r="P593" s="216">
        <f>O593*H593</f>
        <v>0</v>
      </c>
      <c r="Q593" s="216">
        <v>0</v>
      </c>
      <c r="R593" s="216">
        <f>Q593*H593</f>
        <v>0</v>
      </c>
      <c r="S593" s="216">
        <v>0</v>
      </c>
      <c r="T593" s="21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8" t="s">
        <v>132</v>
      </c>
      <c r="AT593" s="218" t="s">
        <v>127</v>
      </c>
      <c r="AU593" s="218" t="s">
        <v>87</v>
      </c>
      <c r="AY593" s="20" t="s">
        <v>125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20" t="s">
        <v>84</v>
      </c>
      <c r="BK593" s="219">
        <f>ROUND(I593*H593,2)</f>
        <v>0</v>
      </c>
      <c r="BL593" s="20" t="s">
        <v>132</v>
      </c>
      <c r="BM593" s="218" t="s">
        <v>1052</v>
      </c>
    </row>
    <row r="594" s="2" customFormat="1">
      <c r="A594" s="41"/>
      <c r="B594" s="42"/>
      <c r="C594" s="43"/>
      <c r="D594" s="220" t="s">
        <v>134</v>
      </c>
      <c r="E594" s="43"/>
      <c r="F594" s="221" t="s">
        <v>1053</v>
      </c>
      <c r="G594" s="43"/>
      <c r="H594" s="43"/>
      <c r="I594" s="222"/>
      <c r="J594" s="43"/>
      <c r="K594" s="43"/>
      <c r="L594" s="47"/>
      <c r="M594" s="223"/>
      <c r="N594" s="224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134</v>
      </c>
      <c r="AU594" s="20" t="s">
        <v>87</v>
      </c>
    </row>
    <row r="595" s="13" customFormat="1">
      <c r="A595" s="13"/>
      <c r="B595" s="225"/>
      <c r="C595" s="226"/>
      <c r="D595" s="227" t="s">
        <v>146</v>
      </c>
      <c r="E595" s="228" t="s">
        <v>19</v>
      </c>
      <c r="F595" s="229" t="s">
        <v>1054</v>
      </c>
      <c r="G595" s="226"/>
      <c r="H595" s="230">
        <v>87.772999999999996</v>
      </c>
      <c r="I595" s="231"/>
      <c r="J595" s="226"/>
      <c r="K595" s="226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146</v>
      </c>
      <c r="AU595" s="236" t="s">
        <v>87</v>
      </c>
      <c r="AV595" s="13" t="s">
        <v>87</v>
      </c>
      <c r="AW595" s="13" t="s">
        <v>37</v>
      </c>
      <c r="AX595" s="13" t="s">
        <v>84</v>
      </c>
      <c r="AY595" s="236" t="s">
        <v>125</v>
      </c>
    </row>
    <row r="596" s="12" customFormat="1" ht="22.8" customHeight="1">
      <c r="A596" s="12"/>
      <c r="B596" s="191"/>
      <c r="C596" s="192"/>
      <c r="D596" s="193" t="s">
        <v>75</v>
      </c>
      <c r="E596" s="205" t="s">
        <v>1055</v>
      </c>
      <c r="F596" s="205" t="s">
        <v>1056</v>
      </c>
      <c r="G596" s="192"/>
      <c r="H596" s="192"/>
      <c r="I596" s="195"/>
      <c r="J596" s="206">
        <f>BK596</f>
        <v>0</v>
      </c>
      <c r="K596" s="192"/>
      <c r="L596" s="197"/>
      <c r="M596" s="198"/>
      <c r="N596" s="199"/>
      <c r="O596" s="199"/>
      <c r="P596" s="200">
        <f>SUM(P597:P599)</f>
        <v>0</v>
      </c>
      <c r="Q596" s="199"/>
      <c r="R596" s="200">
        <f>SUM(R597:R599)</f>
        <v>0</v>
      </c>
      <c r="S596" s="199"/>
      <c r="T596" s="201">
        <f>SUM(T597:T599)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2" t="s">
        <v>84</v>
      </c>
      <c r="AT596" s="203" t="s">
        <v>75</v>
      </c>
      <c r="AU596" s="203" t="s">
        <v>84</v>
      </c>
      <c r="AY596" s="202" t="s">
        <v>125</v>
      </c>
      <c r="BK596" s="204">
        <f>SUM(BK597:BK599)</f>
        <v>0</v>
      </c>
    </row>
    <row r="597" s="2" customFormat="1" ht="24.15" customHeight="1">
      <c r="A597" s="41"/>
      <c r="B597" s="42"/>
      <c r="C597" s="207" t="s">
        <v>1057</v>
      </c>
      <c r="D597" s="207" t="s">
        <v>127</v>
      </c>
      <c r="E597" s="208" t="s">
        <v>1058</v>
      </c>
      <c r="F597" s="209" t="s">
        <v>1059</v>
      </c>
      <c r="G597" s="210" t="s">
        <v>259</v>
      </c>
      <c r="H597" s="211">
        <v>11.175000000000001</v>
      </c>
      <c r="I597" s="212"/>
      <c r="J597" s="213">
        <f>ROUND(I597*H597,2)</f>
        <v>0</v>
      </c>
      <c r="K597" s="209" t="s">
        <v>131</v>
      </c>
      <c r="L597" s="47"/>
      <c r="M597" s="214" t="s">
        <v>19</v>
      </c>
      <c r="N597" s="215" t="s">
        <v>47</v>
      </c>
      <c r="O597" s="87"/>
      <c r="P597" s="216">
        <f>O597*H597</f>
        <v>0</v>
      </c>
      <c r="Q597" s="216">
        <v>0</v>
      </c>
      <c r="R597" s="216">
        <f>Q597*H597</f>
        <v>0</v>
      </c>
      <c r="S597" s="216">
        <v>0</v>
      </c>
      <c r="T597" s="217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8" t="s">
        <v>132</v>
      </c>
      <c r="AT597" s="218" t="s">
        <v>127</v>
      </c>
      <c r="AU597" s="218" t="s">
        <v>87</v>
      </c>
      <c r="AY597" s="20" t="s">
        <v>125</v>
      </c>
      <c r="BE597" s="219">
        <f>IF(N597="základní",J597,0)</f>
        <v>0</v>
      </c>
      <c r="BF597" s="219">
        <f>IF(N597="snížená",J597,0)</f>
        <v>0</v>
      </c>
      <c r="BG597" s="219">
        <f>IF(N597="zákl. přenesená",J597,0)</f>
        <v>0</v>
      </c>
      <c r="BH597" s="219">
        <f>IF(N597="sníž. přenesená",J597,0)</f>
        <v>0</v>
      </c>
      <c r="BI597" s="219">
        <f>IF(N597="nulová",J597,0)</f>
        <v>0</v>
      </c>
      <c r="BJ597" s="20" t="s">
        <v>84</v>
      </c>
      <c r="BK597" s="219">
        <f>ROUND(I597*H597,2)</f>
        <v>0</v>
      </c>
      <c r="BL597" s="20" t="s">
        <v>132</v>
      </c>
      <c r="BM597" s="218" t="s">
        <v>1060</v>
      </c>
    </row>
    <row r="598" s="2" customFormat="1">
      <c r="A598" s="41"/>
      <c r="B598" s="42"/>
      <c r="C598" s="43"/>
      <c r="D598" s="220" t="s">
        <v>134</v>
      </c>
      <c r="E598" s="43"/>
      <c r="F598" s="221" t="s">
        <v>1061</v>
      </c>
      <c r="G598" s="43"/>
      <c r="H598" s="43"/>
      <c r="I598" s="222"/>
      <c r="J598" s="43"/>
      <c r="K598" s="43"/>
      <c r="L598" s="47"/>
      <c r="M598" s="223"/>
      <c r="N598" s="224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134</v>
      </c>
      <c r="AU598" s="20" t="s">
        <v>87</v>
      </c>
    </row>
    <row r="599" s="13" customFormat="1">
      <c r="A599" s="13"/>
      <c r="B599" s="225"/>
      <c r="C599" s="226"/>
      <c r="D599" s="227" t="s">
        <v>146</v>
      </c>
      <c r="E599" s="228" t="s">
        <v>19</v>
      </c>
      <c r="F599" s="229" t="s">
        <v>1062</v>
      </c>
      <c r="G599" s="226"/>
      <c r="H599" s="230">
        <v>11.175000000000001</v>
      </c>
      <c r="I599" s="231"/>
      <c r="J599" s="226"/>
      <c r="K599" s="226"/>
      <c r="L599" s="232"/>
      <c r="M599" s="233"/>
      <c r="N599" s="234"/>
      <c r="O599" s="234"/>
      <c r="P599" s="234"/>
      <c r="Q599" s="234"/>
      <c r="R599" s="234"/>
      <c r="S599" s="234"/>
      <c r="T599" s="23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6" t="s">
        <v>146</v>
      </c>
      <c r="AU599" s="236" t="s">
        <v>87</v>
      </c>
      <c r="AV599" s="13" t="s">
        <v>87</v>
      </c>
      <c r="AW599" s="13" t="s">
        <v>37</v>
      </c>
      <c r="AX599" s="13" t="s">
        <v>84</v>
      </c>
      <c r="AY599" s="236" t="s">
        <v>125</v>
      </c>
    </row>
    <row r="600" s="12" customFormat="1" ht="25.92" customHeight="1">
      <c r="A600" s="12"/>
      <c r="B600" s="191"/>
      <c r="C600" s="192"/>
      <c r="D600" s="193" t="s">
        <v>75</v>
      </c>
      <c r="E600" s="194" t="s">
        <v>279</v>
      </c>
      <c r="F600" s="194" t="s">
        <v>1063</v>
      </c>
      <c r="G600" s="192"/>
      <c r="H600" s="192"/>
      <c r="I600" s="195"/>
      <c r="J600" s="196">
        <f>BK600</f>
        <v>0</v>
      </c>
      <c r="K600" s="192"/>
      <c r="L600" s="197"/>
      <c r="M600" s="198"/>
      <c r="N600" s="199"/>
      <c r="O600" s="199"/>
      <c r="P600" s="200">
        <f>P601</f>
        <v>0</v>
      </c>
      <c r="Q600" s="199"/>
      <c r="R600" s="200">
        <f>R601</f>
        <v>0</v>
      </c>
      <c r="S600" s="199"/>
      <c r="T600" s="201">
        <f>T601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02" t="s">
        <v>141</v>
      </c>
      <c r="AT600" s="203" t="s">
        <v>75</v>
      </c>
      <c r="AU600" s="203" t="s">
        <v>76</v>
      </c>
      <c r="AY600" s="202" t="s">
        <v>125</v>
      </c>
      <c r="BK600" s="204">
        <f>BK601</f>
        <v>0</v>
      </c>
    </row>
    <row r="601" s="12" customFormat="1" ht="22.8" customHeight="1">
      <c r="A601" s="12"/>
      <c r="B601" s="191"/>
      <c r="C601" s="192"/>
      <c r="D601" s="193" t="s">
        <v>75</v>
      </c>
      <c r="E601" s="205" t="s">
        <v>1064</v>
      </c>
      <c r="F601" s="205" t="s">
        <v>1065</v>
      </c>
      <c r="G601" s="192"/>
      <c r="H601" s="192"/>
      <c r="I601" s="195"/>
      <c r="J601" s="206">
        <f>BK601</f>
        <v>0</v>
      </c>
      <c r="K601" s="192"/>
      <c r="L601" s="197"/>
      <c r="M601" s="198"/>
      <c r="N601" s="199"/>
      <c r="O601" s="199"/>
      <c r="P601" s="200">
        <f>SUM(P602:P605)</f>
        <v>0</v>
      </c>
      <c r="Q601" s="199"/>
      <c r="R601" s="200">
        <f>SUM(R602:R605)</f>
        <v>0</v>
      </c>
      <c r="S601" s="199"/>
      <c r="T601" s="201">
        <f>SUM(T602:T605)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02" t="s">
        <v>141</v>
      </c>
      <c r="AT601" s="203" t="s">
        <v>75</v>
      </c>
      <c r="AU601" s="203" t="s">
        <v>84</v>
      </c>
      <c r="AY601" s="202" t="s">
        <v>125</v>
      </c>
      <c r="BK601" s="204">
        <f>SUM(BK602:BK605)</f>
        <v>0</v>
      </c>
    </row>
    <row r="602" s="2" customFormat="1" ht="24.15" customHeight="1">
      <c r="A602" s="41"/>
      <c r="B602" s="42"/>
      <c r="C602" s="207" t="s">
        <v>1066</v>
      </c>
      <c r="D602" s="207" t="s">
        <v>127</v>
      </c>
      <c r="E602" s="208" t="s">
        <v>1067</v>
      </c>
      <c r="F602" s="209" t="s">
        <v>1068</v>
      </c>
      <c r="G602" s="210" t="s">
        <v>1069</v>
      </c>
      <c r="H602" s="211">
        <v>1</v>
      </c>
      <c r="I602" s="212"/>
      <c r="J602" s="213">
        <f>ROUND(I602*H602,2)</f>
        <v>0</v>
      </c>
      <c r="K602" s="209" t="s">
        <v>19</v>
      </c>
      <c r="L602" s="47"/>
      <c r="M602" s="214" t="s">
        <v>19</v>
      </c>
      <c r="N602" s="215" t="s">
        <v>47</v>
      </c>
      <c r="O602" s="87"/>
      <c r="P602" s="216">
        <f>O602*H602</f>
        <v>0</v>
      </c>
      <c r="Q602" s="216">
        <v>0</v>
      </c>
      <c r="R602" s="216">
        <f>Q602*H602</f>
        <v>0</v>
      </c>
      <c r="S602" s="216">
        <v>0</v>
      </c>
      <c r="T602" s="217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8" t="s">
        <v>546</v>
      </c>
      <c r="AT602" s="218" t="s">
        <v>127</v>
      </c>
      <c r="AU602" s="218" t="s">
        <v>87</v>
      </c>
      <c r="AY602" s="20" t="s">
        <v>125</v>
      </c>
      <c r="BE602" s="219">
        <f>IF(N602="základní",J602,0)</f>
        <v>0</v>
      </c>
      <c r="BF602" s="219">
        <f>IF(N602="snížená",J602,0)</f>
        <v>0</v>
      </c>
      <c r="BG602" s="219">
        <f>IF(N602="zákl. přenesená",J602,0)</f>
        <v>0</v>
      </c>
      <c r="BH602" s="219">
        <f>IF(N602="sníž. přenesená",J602,0)</f>
        <v>0</v>
      </c>
      <c r="BI602" s="219">
        <f>IF(N602="nulová",J602,0)</f>
        <v>0</v>
      </c>
      <c r="BJ602" s="20" t="s">
        <v>84</v>
      </c>
      <c r="BK602" s="219">
        <f>ROUND(I602*H602,2)</f>
        <v>0</v>
      </c>
      <c r="BL602" s="20" t="s">
        <v>546</v>
      </c>
      <c r="BM602" s="218" t="s">
        <v>1070</v>
      </c>
    </row>
    <row r="603" s="13" customFormat="1">
      <c r="A603" s="13"/>
      <c r="B603" s="225"/>
      <c r="C603" s="226"/>
      <c r="D603" s="227" t="s">
        <v>146</v>
      </c>
      <c r="E603" s="228" t="s">
        <v>19</v>
      </c>
      <c r="F603" s="229" t="s">
        <v>1071</v>
      </c>
      <c r="G603" s="226"/>
      <c r="H603" s="230">
        <v>1</v>
      </c>
      <c r="I603" s="231"/>
      <c r="J603" s="226"/>
      <c r="K603" s="226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146</v>
      </c>
      <c r="AU603" s="236" t="s">
        <v>87</v>
      </c>
      <c r="AV603" s="13" t="s">
        <v>87</v>
      </c>
      <c r="AW603" s="13" t="s">
        <v>37</v>
      </c>
      <c r="AX603" s="13" t="s">
        <v>84</v>
      </c>
      <c r="AY603" s="236" t="s">
        <v>125</v>
      </c>
    </row>
    <row r="604" s="2" customFormat="1" ht="24.15" customHeight="1">
      <c r="A604" s="41"/>
      <c r="B604" s="42"/>
      <c r="C604" s="207" t="s">
        <v>1072</v>
      </c>
      <c r="D604" s="207" t="s">
        <v>127</v>
      </c>
      <c r="E604" s="208" t="s">
        <v>1073</v>
      </c>
      <c r="F604" s="209" t="s">
        <v>1074</v>
      </c>
      <c r="G604" s="210" t="s">
        <v>1069</v>
      </c>
      <c r="H604" s="211">
        <v>1</v>
      </c>
      <c r="I604" s="212"/>
      <c r="J604" s="213">
        <f>ROUND(I604*H604,2)</f>
        <v>0</v>
      </c>
      <c r="K604" s="209" t="s">
        <v>19</v>
      </c>
      <c r="L604" s="47"/>
      <c r="M604" s="214" t="s">
        <v>19</v>
      </c>
      <c r="N604" s="215" t="s">
        <v>47</v>
      </c>
      <c r="O604" s="87"/>
      <c r="P604" s="216">
        <f>O604*H604</f>
        <v>0</v>
      </c>
      <c r="Q604" s="216">
        <v>0</v>
      </c>
      <c r="R604" s="216">
        <f>Q604*H604</f>
        <v>0</v>
      </c>
      <c r="S604" s="216">
        <v>0</v>
      </c>
      <c r="T604" s="217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18" t="s">
        <v>546</v>
      </c>
      <c r="AT604" s="218" t="s">
        <v>127</v>
      </c>
      <c r="AU604" s="218" t="s">
        <v>87</v>
      </c>
      <c r="AY604" s="20" t="s">
        <v>125</v>
      </c>
      <c r="BE604" s="219">
        <f>IF(N604="základní",J604,0)</f>
        <v>0</v>
      </c>
      <c r="BF604" s="219">
        <f>IF(N604="snížená",J604,0)</f>
        <v>0</v>
      </c>
      <c r="BG604" s="219">
        <f>IF(N604="zákl. přenesená",J604,0)</f>
        <v>0</v>
      </c>
      <c r="BH604" s="219">
        <f>IF(N604="sníž. přenesená",J604,0)</f>
        <v>0</v>
      </c>
      <c r="BI604" s="219">
        <f>IF(N604="nulová",J604,0)</f>
        <v>0</v>
      </c>
      <c r="BJ604" s="20" t="s">
        <v>84</v>
      </c>
      <c r="BK604" s="219">
        <f>ROUND(I604*H604,2)</f>
        <v>0</v>
      </c>
      <c r="BL604" s="20" t="s">
        <v>546</v>
      </c>
      <c r="BM604" s="218" t="s">
        <v>1075</v>
      </c>
    </row>
    <row r="605" s="13" customFormat="1">
      <c r="A605" s="13"/>
      <c r="B605" s="225"/>
      <c r="C605" s="226"/>
      <c r="D605" s="227" t="s">
        <v>146</v>
      </c>
      <c r="E605" s="228" t="s">
        <v>19</v>
      </c>
      <c r="F605" s="229" t="s">
        <v>1071</v>
      </c>
      <c r="G605" s="226"/>
      <c r="H605" s="230">
        <v>1</v>
      </c>
      <c r="I605" s="231"/>
      <c r="J605" s="226"/>
      <c r="K605" s="226"/>
      <c r="L605" s="232"/>
      <c r="M605" s="279"/>
      <c r="N605" s="280"/>
      <c r="O605" s="280"/>
      <c r="P605" s="280"/>
      <c r="Q605" s="280"/>
      <c r="R605" s="280"/>
      <c r="S605" s="280"/>
      <c r="T605" s="28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146</v>
      </c>
      <c r="AU605" s="236" t="s">
        <v>87</v>
      </c>
      <c r="AV605" s="13" t="s">
        <v>87</v>
      </c>
      <c r="AW605" s="13" t="s">
        <v>37</v>
      </c>
      <c r="AX605" s="13" t="s">
        <v>84</v>
      </c>
      <c r="AY605" s="236" t="s">
        <v>125</v>
      </c>
    </row>
    <row r="606" s="2" customFormat="1" ht="6.96" customHeight="1">
      <c r="A606" s="41"/>
      <c r="B606" s="62"/>
      <c r="C606" s="63"/>
      <c r="D606" s="63"/>
      <c r="E606" s="63"/>
      <c r="F606" s="63"/>
      <c r="G606" s="63"/>
      <c r="H606" s="63"/>
      <c r="I606" s="63"/>
      <c r="J606" s="63"/>
      <c r="K606" s="63"/>
      <c r="L606" s="47"/>
      <c r="M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</row>
  </sheetData>
  <sheetProtection sheet="1" autoFilter="0" formatColumns="0" formatRows="0" objects="1" scenarios="1" spinCount="100000" saltValue="2HiZ2cnbmINtzX/4pooNJt/CVLTl/6xROPh4XJMP/MsiExrx+VnUwjcobqdBY8WyLLYGaJsxe706E3KN2c/fug==" hashValue="0TA26kZhQw+8FI5WkaOma55vx0mS3tDNHpXspWnseD1qIdTTTxRfx6HqZqsJr9RfobnZ43E/zZmOf15ZZLVnAA==" algorithmName="SHA-512" password="CC35"/>
  <autoFilter ref="C89:K60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115001102"/>
    <hyperlink ref="F96" r:id="rId2" display="https://podminky.urs.cz/item/CS_URS_2024_01/115101201"/>
    <hyperlink ref="F98" r:id="rId3" display="https://podminky.urs.cz/item/CS_URS_2024_01/119001405"/>
    <hyperlink ref="F101" r:id="rId4" display="https://podminky.urs.cz/item/CS_URS_2024_01/119001421"/>
    <hyperlink ref="F104" r:id="rId5" display="https://podminky.urs.cz/item/CS_URS_2024_01/121151103"/>
    <hyperlink ref="F107" r:id="rId6" display="https://podminky.urs.cz/item/CS_URS_2024_01/132254204"/>
    <hyperlink ref="F127" r:id="rId7" display="https://podminky.urs.cz/item/CS_URS_2024_01/132354204"/>
    <hyperlink ref="F130" r:id="rId8" display="https://podminky.urs.cz/item/CS_URS_2024_01/139001101"/>
    <hyperlink ref="F138" r:id="rId9" display="https://podminky.urs.cz/item/CS_URS_2024_01/151101101"/>
    <hyperlink ref="F157" r:id="rId10" display="https://podminky.urs.cz/item/CS_URS_2024_01/151101111"/>
    <hyperlink ref="F160" r:id="rId11" display="https://podminky.urs.cz/item/CS_URS_2024_01/162551108"/>
    <hyperlink ref="F165" r:id="rId12" display="https://podminky.urs.cz/item/CS_URS_2024_01/162751114"/>
    <hyperlink ref="F168" r:id="rId13" display="https://podminky.urs.cz/item/CS_URS_2024_01/162751134"/>
    <hyperlink ref="F171" r:id="rId14" display="https://podminky.urs.cz/item/CS_URS_2024_01/167151101"/>
    <hyperlink ref="F176" r:id="rId15" display="https://podminky.urs.cz/item/CS_URS_2024_01/167151111"/>
    <hyperlink ref="F179" r:id="rId16" display="https://podminky.urs.cz/item/CS_URS_2024_01/171201231"/>
    <hyperlink ref="F182" r:id="rId17" display="https://podminky.urs.cz/item/CS_URS_2024_01/171251201"/>
    <hyperlink ref="F185" r:id="rId18" display="https://podminky.urs.cz/item/CS_URS_2024_01/174151101"/>
    <hyperlink ref="F199" r:id="rId19" display="https://podminky.urs.cz/item/CS_URS_2024_01/175151101"/>
    <hyperlink ref="F210" r:id="rId20" display="https://podminky.urs.cz/item/CS_URS_2024_01/181351003"/>
    <hyperlink ref="F213" r:id="rId21" display="https://podminky.urs.cz/item/CS_URS_2024_01/181411131"/>
    <hyperlink ref="F218" r:id="rId22" display="https://podminky.urs.cz/item/CS_URS_2024_01/181951111"/>
    <hyperlink ref="F221" r:id="rId23" display="https://podminky.urs.cz/item/CS_URS_2024_01/181951112"/>
    <hyperlink ref="F224" r:id="rId24" display="https://podminky.urs.cz/item/CS_URS_2024_01/183403153"/>
    <hyperlink ref="F227" r:id="rId25" display="https://podminky.urs.cz/item/CS_URS_2024_01/183403161"/>
    <hyperlink ref="F230" r:id="rId26" display="https://podminky.urs.cz/item/CS_URS_2024_01/184813511"/>
    <hyperlink ref="F233" r:id="rId27" display="https://podminky.urs.cz/item/CS_URS_2024_01/184813521"/>
    <hyperlink ref="F238" r:id="rId28" display="https://podminky.urs.cz/item/CS_URS_2024_01/113106123"/>
    <hyperlink ref="F243" r:id="rId29" display="https://podminky.urs.cz/item/CS_URS_2024_01/113107223"/>
    <hyperlink ref="F249" r:id="rId30" display="https://podminky.urs.cz/item/CS_URS_2024_01/113107322"/>
    <hyperlink ref="F254" r:id="rId31" display="https://podminky.urs.cz/item/CS_URS_2024_01/113107323"/>
    <hyperlink ref="F257" r:id="rId32" display="https://podminky.urs.cz/item/CS_URS_2024_01/113107331"/>
    <hyperlink ref="F260" r:id="rId33" display="https://podminky.urs.cz/item/CS_URS_2024_01/113154111"/>
    <hyperlink ref="F263" r:id="rId34" display="https://podminky.urs.cz/item/CS_URS_2024_01/113154112"/>
    <hyperlink ref="F266" r:id="rId35" display="https://podminky.urs.cz/item/CS_URS_2024_01/113154113"/>
    <hyperlink ref="F269" r:id="rId36" display="https://podminky.urs.cz/item/CS_URS_2024_01/113154114"/>
    <hyperlink ref="F275" r:id="rId37" display="https://podminky.urs.cz/item/CS_URS_2024_01/113202111"/>
    <hyperlink ref="F280" r:id="rId38" display="https://podminky.urs.cz/item/CS_URS_2024_01/113204111"/>
    <hyperlink ref="F284" r:id="rId39" display="https://podminky.urs.cz/item/CS_URS_2024_01/451572111"/>
    <hyperlink ref="F291" r:id="rId40" display="https://podminky.urs.cz/item/CS_URS_2024_01/452141211"/>
    <hyperlink ref="F295" r:id="rId41" display="https://podminky.urs.cz/item/CS_URS_2024_01/452141221"/>
    <hyperlink ref="F299" r:id="rId42" display="https://podminky.urs.cz/item/CS_URS_2024_01/452313162"/>
    <hyperlink ref="F302" r:id="rId43" display="https://podminky.urs.cz/item/CS_URS_2024_01/452353111"/>
    <hyperlink ref="F305" r:id="rId44" display="https://podminky.urs.cz/item/CS_URS_2024_01/452353112"/>
    <hyperlink ref="F309" r:id="rId45" display="https://podminky.urs.cz/item/CS_URS_2024_01/564861011"/>
    <hyperlink ref="F314" r:id="rId46" display="https://podminky.urs.cz/item/CS_URS_2024_01/564871011"/>
    <hyperlink ref="F317" r:id="rId47" display="https://podminky.urs.cz/item/CS_URS_2024_01/564871016"/>
    <hyperlink ref="F320" r:id="rId48" display="https://podminky.urs.cz/item/CS_URS_2024_01/564751111"/>
    <hyperlink ref="F323" r:id="rId49" display="https://podminky.urs.cz/item/CS_URS_2024_01/565135111"/>
    <hyperlink ref="F326" r:id="rId50" display="https://podminky.urs.cz/item/CS_URS_2024_01/565175114"/>
    <hyperlink ref="F329" r:id="rId51" display="https://podminky.urs.cz/item/CS_URS_2024_01/573191111"/>
    <hyperlink ref="F332" r:id="rId52" display="https://podminky.urs.cz/item/CS_URS_2024_01/573211107"/>
    <hyperlink ref="F340" r:id="rId53" display="https://podminky.urs.cz/item/CS_URS_2024_01/573211112"/>
    <hyperlink ref="F346" r:id="rId54" display="https://podminky.urs.cz/item/CS_URS_2024_01/577144131"/>
    <hyperlink ref="F353" r:id="rId55" display="https://podminky.urs.cz/item/CS_URS_2024_01/577166131"/>
    <hyperlink ref="F356" r:id="rId56" display="https://podminky.urs.cz/item/CS_URS_2024_01/581121115"/>
    <hyperlink ref="F359" r:id="rId57" display="https://podminky.urs.cz/item/CS_URS_2024_01/596211110"/>
    <hyperlink ref="F366" r:id="rId58" display="https://podminky.urs.cz/item/CS_URS_2024_01/850265121"/>
    <hyperlink ref="F373" r:id="rId59" display="https://podminky.urs.cz/item/CS_URS_2024_01/850311811"/>
    <hyperlink ref="F376" r:id="rId60" display="https://podminky.urs.cz/item/CS_URS_2024_01/850315121"/>
    <hyperlink ref="F381" r:id="rId61" display="https://podminky.urs.cz/item/CS_URS_2024_01/852242122"/>
    <hyperlink ref="F385" r:id="rId62" display="https://podminky.urs.cz/item/CS_URS_2024_01/857242122"/>
    <hyperlink ref="F389" r:id="rId63" display="https://podminky.urs.cz/item/CS_URS_2024_01/857264122"/>
    <hyperlink ref="F394" r:id="rId64" display="https://podminky.urs.cz/item/CS_URS_2024_01/857314122"/>
    <hyperlink ref="F398" r:id="rId65" display="https://podminky.urs.cz/item/CS_URS_2024_01/871161211"/>
    <hyperlink ref="F403" r:id="rId66" display="https://podminky.urs.cz/item/CS_URS_2024_01/871211211"/>
    <hyperlink ref="F408" r:id="rId67" display="https://podminky.urs.cz/item/CS_URS_2024_01/871251211"/>
    <hyperlink ref="F413" r:id="rId68" display="https://podminky.urs.cz/item/CS_URS_2024_01/877162001"/>
    <hyperlink ref="F417" r:id="rId69" display="https://podminky.urs.cz/item/CS_URS_2024_01/877212001"/>
    <hyperlink ref="F421" r:id="rId70" display="https://podminky.urs.cz/item/CS_URS_2024_01/877251101"/>
    <hyperlink ref="F427" r:id="rId71" display="https://podminky.urs.cz/item/CS_URS_2024_01/877251110"/>
    <hyperlink ref="F431" r:id="rId72" display="https://podminky.urs.cz/item/CS_URS_2024_01/877251126"/>
    <hyperlink ref="F435" r:id="rId73" display="https://podminky.urs.cz/item/CS_URS_2024_01/877251127"/>
    <hyperlink ref="F439" r:id="rId74" display="https://podminky.urs.cz/item/CS_URS_2024_01/877251201"/>
    <hyperlink ref="F447" r:id="rId75" display="https://podminky.urs.cz/item/CS_URS_2024_01/891241112"/>
    <hyperlink ref="F452" r:id="rId76" display="https://podminky.urs.cz/item/CS_URS_2024_01/891247112"/>
    <hyperlink ref="F456" r:id="rId77" display="https://podminky.urs.cz/item/CS_URS_2024_01/891247212"/>
    <hyperlink ref="F461" r:id="rId78" display="https://podminky.urs.cz/item/CS_URS_2024_01/891261112"/>
    <hyperlink ref="F470" r:id="rId79" display="https://podminky.urs.cz/item/CS_URS_2024_01/891269111"/>
    <hyperlink ref="F476" r:id="rId80" display="https://podminky.urs.cz/item/CS_URS_2024_01/891311112"/>
    <hyperlink ref="F483" r:id="rId81" display="https://podminky.urs.cz/item/CS_URS_2024_01/892233122"/>
    <hyperlink ref="F486" r:id="rId82" display="https://podminky.urs.cz/item/CS_URS_2024_01/892241111"/>
    <hyperlink ref="F489" r:id="rId83" display="https://podminky.urs.cz/item/CS_URS_2024_01/892271111"/>
    <hyperlink ref="F492" r:id="rId84" display="https://podminky.urs.cz/item/CS_URS_2024_01/892273122"/>
    <hyperlink ref="F495" r:id="rId85" display="https://podminky.urs.cz/item/CS_URS_2024_01/899401112"/>
    <hyperlink ref="F500" r:id="rId86" display="https://podminky.urs.cz/item/CS_URS_2024_01/899401113"/>
    <hyperlink ref="F504" r:id="rId87" display="https://podminky.urs.cz/item/CS_URS_2024_01/899721111"/>
    <hyperlink ref="F507" r:id="rId88" display="https://podminky.urs.cz/item/CS_URS_2024_01/899722112"/>
    <hyperlink ref="F510" r:id="rId89" display="https://podminky.urs.cz/item/CS_URS_2024_01/899910102"/>
    <hyperlink ref="F513" r:id="rId90" display="https://podminky.urs.cz/item/CS_URS_2024_01/899910211"/>
    <hyperlink ref="F517" r:id="rId91" display="https://podminky.urs.cz/item/CS_URS_2024_01/915491211"/>
    <hyperlink ref="F523" r:id="rId92" display="https://podminky.urs.cz/item/CS_URS_2024_01/916131213"/>
    <hyperlink ref="F529" r:id="rId93" display="https://podminky.urs.cz/item/CS_URS_2024_01/916331112"/>
    <hyperlink ref="F533" r:id="rId94" display="https://podminky.urs.cz/item/CS_URS_2024_01/916782113"/>
    <hyperlink ref="F535" r:id="rId95" display="https://podminky.urs.cz/item/CS_URS_2024_01/919732211"/>
    <hyperlink ref="F541" r:id="rId96" display="https://podminky.urs.cz/item/CS_URS_2024_01/919735111"/>
    <hyperlink ref="F544" r:id="rId97" display="https://podminky.urs.cz/item/CS_URS_2024_01/919735112"/>
    <hyperlink ref="F550" r:id="rId98" display="https://podminky.urs.cz/item/CS_URS_2024_01/919735113"/>
    <hyperlink ref="F553" r:id="rId99" display="https://podminky.urs.cz/item/CS_URS_2024_01/919735123"/>
    <hyperlink ref="F557" r:id="rId100" display="https://podminky.urs.cz/item/CS_URS_2024_01/979024441"/>
    <hyperlink ref="F560" r:id="rId101" display="https://podminky.urs.cz/item/CS_URS_2024_01/979024443"/>
    <hyperlink ref="F565" r:id="rId102" display="https://podminky.urs.cz/item/CS_URS_2024_01/979054451"/>
    <hyperlink ref="F570" r:id="rId103" display="https://podminky.urs.cz/item/CS_URS_2024_01/997221551"/>
    <hyperlink ref="F573" r:id="rId104" display="https://podminky.urs.cz/item/CS_URS_2024_01/997221559"/>
    <hyperlink ref="F576" r:id="rId105" display="https://podminky.urs.cz/item/CS_URS_2024_01/997221561"/>
    <hyperlink ref="F579" r:id="rId106" display="https://podminky.urs.cz/item/CS_URS_2024_01/997221569"/>
    <hyperlink ref="F582" r:id="rId107" display="https://podminky.urs.cz/item/CS_URS_2024_01/997221571"/>
    <hyperlink ref="F585" r:id="rId108" display="https://podminky.urs.cz/item/CS_URS_2024_01/997221579"/>
    <hyperlink ref="F588" r:id="rId109" display="https://podminky.urs.cz/item/CS_URS_2024_01/997221861"/>
    <hyperlink ref="F591" r:id="rId110" display="https://podminky.urs.cz/item/CS_URS_2024_01/997221873"/>
    <hyperlink ref="F594" r:id="rId111" display="https://podminky.urs.cz/item/CS_URS_2024_01/997221875"/>
    <hyperlink ref="F598" r:id="rId112" display="https://podminky.urs.cz/item/CS_URS_2024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87</v>
      </c>
    </row>
    <row r="4" s="1" customFormat="1" ht="24.96" customHeight="1">
      <c r="B4" s="23"/>
      <c r="D4" s="133" t="s">
        <v>91</v>
      </c>
      <c r="L4" s="23"/>
      <c r="M4" s="134" t="s">
        <v>10</v>
      </c>
      <c r="AT4" s="20" t="s">
        <v>37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Přelouč, ulice Za Fontánou, Střelova - vodovod Střelova ulice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92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1076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94</v>
      </c>
      <c r="G12" s="41"/>
      <c r="H12" s="41"/>
      <c r="I12" s="135" t="s">
        <v>23</v>
      </c>
      <c r="J12" s="140" t="str">
        <f>'Rekapitulace stavby'!AN8</f>
        <v>17. 1. 2024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1077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1078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29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ROUND((SUM(BE82:BE97)),  2)</f>
        <v>0</v>
      </c>
      <c r="G33" s="41"/>
      <c r="H33" s="41"/>
      <c r="I33" s="151">
        <v>0.20999999999999999</v>
      </c>
      <c r="J33" s="150">
        <f>ROUND(((SUM(BE82:BE97))*I33),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5" t="s">
        <v>48</v>
      </c>
      <c r="F34" s="150">
        <f>ROUND((SUM(BF82:BF97)),  2)</f>
        <v>0</v>
      </c>
      <c r="G34" s="41"/>
      <c r="H34" s="41"/>
      <c r="I34" s="151">
        <v>0.12</v>
      </c>
      <c r="J34" s="150">
        <f>ROUND(((SUM(BF82:BF97))*I34),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35" t="s">
        <v>46</v>
      </c>
      <c r="E35" s="135" t="s">
        <v>49</v>
      </c>
      <c r="F35" s="150">
        <f>ROUND((SUM(BG82:BG97)),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5" t="s">
        <v>50</v>
      </c>
      <c r="F36" s="150">
        <f>ROUND((SUM(BH82:BH97)),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ROUND((SUM(BI82:BI97)),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Přelouč, ulice Za Fontánou, Střelova - vodovod Střelova ulice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92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Vedeljší a ostatní náklady stavby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Přelouč</v>
      </c>
      <c r="G52" s="43"/>
      <c r="H52" s="43"/>
      <c r="I52" s="35" t="s">
        <v>23</v>
      </c>
      <c r="J52" s="75" t="str">
        <f>IF(J12="","",J12)</f>
        <v>17. 1. 2024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54.45" customHeight="1">
      <c r="A54" s="41"/>
      <c r="B54" s="42"/>
      <c r="C54" s="35" t="s">
        <v>25</v>
      </c>
      <c r="D54" s="43"/>
      <c r="E54" s="43"/>
      <c r="F54" s="30" t="str">
        <f>E15</f>
        <v>Vodovody a kanalizace Pardubice, a.s.</v>
      </c>
      <c r="G54" s="43"/>
      <c r="H54" s="43"/>
      <c r="I54" s="35" t="s">
        <v>33</v>
      </c>
      <c r="J54" s="39" t="str">
        <f>E21</f>
        <v>BKN,spol.s r.o.Vladislavova 29/I,566 01Vysoké Mýto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1079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1080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1081</v>
      </c>
      <c r="E62" s="177"/>
      <c r="F62" s="177"/>
      <c r="G62" s="177"/>
      <c r="H62" s="177"/>
      <c r="I62" s="177"/>
      <c r="J62" s="178">
        <f>J95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110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Přelouč, ulice Za Fontánou, Střelova - vodovod Střelova ulice</v>
      </c>
      <c r="F72" s="35"/>
      <c r="G72" s="35"/>
      <c r="H72" s="35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92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2" t="str">
        <f>E9</f>
        <v>VON - Vedeljší a ostatní náklady stavby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>k.ú. Přelouč</v>
      </c>
      <c r="G76" s="43"/>
      <c r="H76" s="43"/>
      <c r="I76" s="35" t="s">
        <v>23</v>
      </c>
      <c r="J76" s="75" t="str">
        <f>IF(J12="","",J12)</f>
        <v>17. 1. 2024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54.45" customHeight="1">
      <c r="A78" s="41"/>
      <c r="B78" s="42"/>
      <c r="C78" s="35" t="s">
        <v>25</v>
      </c>
      <c r="D78" s="43"/>
      <c r="E78" s="43"/>
      <c r="F78" s="30" t="str">
        <f>E15</f>
        <v>Vodovody a kanalizace Pardubice, a.s.</v>
      </c>
      <c r="G78" s="43"/>
      <c r="H78" s="43"/>
      <c r="I78" s="35" t="s">
        <v>33</v>
      </c>
      <c r="J78" s="39" t="str">
        <f>E21</f>
        <v>BKN,spol.s r.o.Vladislavova 29/I,566 01Vysoké Mýto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31</v>
      </c>
      <c r="D79" s="43"/>
      <c r="E79" s="43"/>
      <c r="F79" s="30" t="str">
        <f>IF(E18="","",E18)</f>
        <v>Vyplň údaj</v>
      </c>
      <c r="G79" s="43"/>
      <c r="H79" s="43"/>
      <c r="I79" s="35" t="s">
        <v>38</v>
      </c>
      <c r="J79" s="39" t="str">
        <f>E24</f>
        <v xml:space="preserve"> 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0"/>
      <c r="B81" s="181"/>
      <c r="C81" s="182" t="s">
        <v>111</v>
      </c>
      <c r="D81" s="183" t="s">
        <v>61</v>
      </c>
      <c r="E81" s="183" t="s">
        <v>57</v>
      </c>
      <c r="F81" s="183" t="s">
        <v>58</v>
      </c>
      <c r="G81" s="183" t="s">
        <v>112</v>
      </c>
      <c r="H81" s="183" t="s">
        <v>113</v>
      </c>
      <c r="I81" s="183" t="s">
        <v>114</v>
      </c>
      <c r="J81" s="183" t="s">
        <v>97</v>
      </c>
      <c r="K81" s="184" t="s">
        <v>115</v>
      </c>
      <c r="L81" s="185"/>
      <c r="M81" s="95" t="s">
        <v>19</v>
      </c>
      <c r="N81" s="96" t="s">
        <v>46</v>
      </c>
      <c r="O81" s="96" t="s">
        <v>116</v>
      </c>
      <c r="P81" s="96" t="s">
        <v>117</v>
      </c>
      <c r="Q81" s="96" t="s">
        <v>118</v>
      </c>
      <c r="R81" s="96" t="s">
        <v>119</v>
      </c>
      <c r="S81" s="96" t="s">
        <v>120</v>
      </c>
      <c r="T81" s="97" t="s">
        <v>121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41"/>
      <c r="B82" s="42"/>
      <c r="C82" s="102" t="s">
        <v>122</v>
      </c>
      <c r="D82" s="43"/>
      <c r="E82" s="43"/>
      <c r="F82" s="43"/>
      <c r="G82" s="43"/>
      <c r="H82" s="43"/>
      <c r="I82" s="43"/>
      <c r="J82" s="186">
        <f>BK82</f>
        <v>0</v>
      </c>
      <c r="K82" s="43"/>
      <c r="L82" s="47"/>
      <c r="M82" s="98"/>
      <c r="N82" s="187"/>
      <c r="O82" s="99"/>
      <c r="P82" s="188">
        <f>P83</f>
        <v>0</v>
      </c>
      <c r="Q82" s="99"/>
      <c r="R82" s="188">
        <f>R83</f>
        <v>0</v>
      </c>
      <c r="S82" s="99"/>
      <c r="T82" s="189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75</v>
      </c>
      <c r="AU82" s="20" t="s">
        <v>98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75</v>
      </c>
      <c r="E83" s="194" t="s">
        <v>1082</v>
      </c>
      <c r="F83" s="194" t="s">
        <v>1083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P84+P95</f>
        <v>0</v>
      </c>
      <c r="Q83" s="199"/>
      <c r="R83" s="200">
        <f>R84+R95</f>
        <v>0</v>
      </c>
      <c r="S83" s="199"/>
      <c r="T83" s="201">
        <f>T84+T95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132</v>
      </c>
      <c r="AT83" s="203" t="s">
        <v>75</v>
      </c>
      <c r="AU83" s="203" t="s">
        <v>76</v>
      </c>
      <c r="AY83" s="202" t="s">
        <v>125</v>
      </c>
      <c r="BK83" s="204">
        <f>BK84+BK95</f>
        <v>0</v>
      </c>
    </row>
    <row r="84" s="12" customFormat="1" ht="22.8" customHeight="1">
      <c r="A84" s="12"/>
      <c r="B84" s="191"/>
      <c r="C84" s="192"/>
      <c r="D84" s="193" t="s">
        <v>75</v>
      </c>
      <c r="E84" s="205" t="s">
        <v>1084</v>
      </c>
      <c r="F84" s="205" t="s">
        <v>1085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SUM(P85:P94)</f>
        <v>0</v>
      </c>
      <c r="Q84" s="199"/>
      <c r="R84" s="200">
        <f>SUM(R85:R94)</f>
        <v>0</v>
      </c>
      <c r="S84" s="199"/>
      <c r="T84" s="201">
        <f>SUM(T85:T94)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132</v>
      </c>
      <c r="AT84" s="203" t="s">
        <v>75</v>
      </c>
      <c r="AU84" s="203" t="s">
        <v>84</v>
      </c>
      <c r="AY84" s="202" t="s">
        <v>125</v>
      </c>
      <c r="BK84" s="204">
        <f>SUM(BK85:BK94)</f>
        <v>0</v>
      </c>
    </row>
    <row r="85" s="2" customFormat="1" ht="16.5" customHeight="1">
      <c r="A85" s="41"/>
      <c r="B85" s="42"/>
      <c r="C85" s="207" t="s">
        <v>84</v>
      </c>
      <c r="D85" s="207" t="s">
        <v>127</v>
      </c>
      <c r="E85" s="208" t="s">
        <v>1086</v>
      </c>
      <c r="F85" s="209" t="s">
        <v>1087</v>
      </c>
      <c r="G85" s="210" t="s">
        <v>1088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49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1089</v>
      </c>
      <c r="AT85" s="218" t="s">
        <v>127</v>
      </c>
      <c r="AU85" s="218" t="s">
        <v>87</v>
      </c>
      <c r="AY85" s="20" t="s">
        <v>125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132</v>
      </c>
      <c r="BK85" s="219">
        <f>ROUND(I85*H85,2)</f>
        <v>0</v>
      </c>
      <c r="BL85" s="20" t="s">
        <v>1089</v>
      </c>
      <c r="BM85" s="218" t="s">
        <v>1090</v>
      </c>
    </row>
    <row r="86" s="2" customFormat="1" ht="49.05" customHeight="1">
      <c r="A86" s="41"/>
      <c r="B86" s="42"/>
      <c r="C86" s="207" t="s">
        <v>87</v>
      </c>
      <c r="D86" s="207" t="s">
        <v>127</v>
      </c>
      <c r="E86" s="208" t="s">
        <v>1091</v>
      </c>
      <c r="F86" s="209" t="s">
        <v>1092</v>
      </c>
      <c r="G86" s="210" t="s">
        <v>1088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49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1089</v>
      </c>
      <c r="AT86" s="218" t="s">
        <v>127</v>
      </c>
      <c r="AU86" s="218" t="s">
        <v>87</v>
      </c>
      <c r="AY86" s="20" t="s">
        <v>125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132</v>
      </c>
      <c r="BK86" s="219">
        <f>ROUND(I86*H86,2)</f>
        <v>0</v>
      </c>
      <c r="BL86" s="20" t="s">
        <v>1089</v>
      </c>
      <c r="BM86" s="218" t="s">
        <v>1093</v>
      </c>
    </row>
    <row r="87" s="2" customFormat="1" ht="16.5" customHeight="1">
      <c r="A87" s="41"/>
      <c r="B87" s="42"/>
      <c r="C87" s="207" t="s">
        <v>141</v>
      </c>
      <c r="D87" s="207" t="s">
        <v>127</v>
      </c>
      <c r="E87" s="208" t="s">
        <v>1094</v>
      </c>
      <c r="F87" s="209" t="s">
        <v>1095</v>
      </c>
      <c r="G87" s="210" t="s">
        <v>1088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49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1089</v>
      </c>
      <c r="AT87" s="218" t="s">
        <v>127</v>
      </c>
      <c r="AU87" s="218" t="s">
        <v>87</v>
      </c>
      <c r="AY87" s="20" t="s">
        <v>125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132</v>
      </c>
      <c r="BK87" s="219">
        <f>ROUND(I87*H87,2)</f>
        <v>0</v>
      </c>
      <c r="BL87" s="20" t="s">
        <v>1089</v>
      </c>
      <c r="BM87" s="218" t="s">
        <v>1096</v>
      </c>
    </row>
    <row r="88" s="2" customFormat="1" ht="24.15" customHeight="1">
      <c r="A88" s="41"/>
      <c r="B88" s="42"/>
      <c r="C88" s="207" t="s">
        <v>132</v>
      </c>
      <c r="D88" s="207" t="s">
        <v>127</v>
      </c>
      <c r="E88" s="208" t="s">
        <v>1097</v>
      </c>
      <c r="F88" s="209" t="s">
        <v>1098</v>
      </c>
      <c r="G88" s="210" t="s">
        <v>1088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49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1089</v>
      </c>
      <c r="AT88" s="218" t="s">
        <v>127</v>
      </c>
      <c r="AU88" s="218" t="s">
        <v>87</v>
      </c>
      <c r="AY88" s="20" t="s">
        <v>125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132</v>
      </c>
      <c r="BK88" s="219">
        <f>ROUND(I88*H88,2)</f>
        <v>0</v>
      </c>
      <c r="BL88" s="20" t="s">
        <v>1089</v>
      </c>
      <c r="BM88" s="218" t="s">
        <v>1099</v>
      </c>
    </row>
    <row r="89" s="2" customFormat="1" ht="62.7" customHeight="1">
      <c r="A89" s="41"/>
      <c r="B89" s="42"/>
      <c r="C89" s="207" t="s">
        <v>153</v>
      </c>
      <c r="D89" s="207" t="s">
        <v>127</v>
      </c>
      <c r="E89" s="208" t="s">
        <v>1100</v>
      </c>
      <c r="F89" s="209" t="s">
        <v>1101</v>
      </c>
      <c r="G89" s="210" t="s">
        <v>1069</v>
      </c>
      <c r="H89" s="211">
        <v>1</v>
      </c>
      <c r="I89" s="212"/>
      <c r="J89" s="213">
        <f>ROUND(I89*H89,2)</f>
        <v>0</v>
      </c>
      <c r="K89" s="209" t="s">
        <v>19</v>
      </c>
      <c r="L89" s="47"/>
      <c r="M89" s="214" t="s">
        <v>19</v>
      </c>
      <c r="N89" s="215" t="s">
        <v>49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1089</v>
      </c>
      <c r="AT89" s="218" t="s">
        <v>127</v>
      </c>
      <c r="AU89" s="218" t="s">
        <v>87</v>
      </c>
      <c r="AY89" s="20" t="s">
        <v>125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132</v>
      </c>
      <c r="BK89" s="219">
        <f>ROUND(I89*H89,2)</f>
        <v>0</v>
      </c>
      <c r="BL89" s="20" t="s">
        <v>1089</v>
      </c>
      <c r="BM89" s="218" t="s">
        <v>1102</v>
      </c>
    </row>
    <row r="90" s="2" customFormat="1" ht="24.15" customHeight="1">
      <c r="A90" s="41"/>
      <c r="B90" s="42"/>
      <c r="C90" s="207" t="s">
        <v>160</v>
      </c>
      <c r="D90" s="207" t="s">
        <v>127</v>
      </c>
      <c r="E90" s="208" t="s">
        <v>1103</v>
      </c>
      <c r="F90" s="209" t="s">
        <v>1104</v>
      </c>
      <c r="G90" s="210" t="s">
        <v>1088</v>
      </c>
      <c r="H90" s="211">
        <v>1</v>
      </c>
      <c r="I90" s="212"/>
      <c r="J90" s="213">
        <f>ROUND(I90*H90,2)</f>
        <v>0</v>
      </c>
      <c r="K90" s="209" t="s">
        <v>19</v>
      </c>
      <c r="L90" s="47"/>
      <c r="M90" s="214" t="s">
        <v>19</v>
      </c>
      <c r="N90" s="215" t="s">
        <v>49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1089</v>
      </c>
      <c r="AT90" s="218" t="s">
        <v>127</v>
      </c>
      <c r="AU90" s="218" t="s">
        <v>87</v>
      </c>
      <c r="AY90" s="20" t="s">
        <v>125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132</v>
      </c>
      <c r="BK90" s="219">
        <f>ROUND(I90*H90,2)</f>
        <v>0</v>
      </c>
      <c r="BL90" s="20" t="s">
        <v>1089</v>
      </c>
      <c r="BM90" s="218" t="s">
        <v>1105</v>
      </c>
    </row>
    <row r="91" s="2" customFormat="1" ht="16.5" customHeight="1">
      <c r="A91" s="41"/>
      <c r="B91" s="42"/>
      <c r="C91" s="207" t="s">
        <v>184</v>
      </c>
      <c r="D91" s="207" t="s">
        <v>127</v>
      </c>
      <c r="E91" s="208" t="s">
        <v>1106</v>
      </c>
      <c r="F91" s="209" t="s">
        <v>1107</v>
      </c>
      <c r="G91" s="210" t="s">
        <v>1088</v>
      </c>
      <c r="H91" s="211">
        <v>1</v>
      </c>
      <c r="I91" s="212"/>
      <c r="J91" s="213">
        <f>ROUND(I91*H91,2)</f>
        <v>0</v>
      </c>
      <c r="K91" s="209" t="s">
        <v>19</v>
      </c>
      <c r="L91" s="47"/>
      <c r="M91" s="214" t="s">
        <v>19</v>
      </c>
      <c r="N91" s="215" t="s">
        <v>49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1089</v>
      </c>
      <c r="AT91" s="218" t="s">
        <v>127</v>
      </c>
      <c r="AU91" s="218" t="s">
        <v>87</v>
      </c>
      <c r="AY91" s="20" t="s">
        <v>125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132</v>
      </c>
      <c r="BK91" s="219">
        <f>ROUND(I91*H91,2)</f>
        <v>0</v>
      </c>
      <c r="BL91" s="20" t="s">
        <v>1089</v>
      </c>
      <c r="BM91" s="218" t="s">
        <v>1108</v>
      </c>
    </row>
    <row r="92" s="2" customFormat="1" ht="33" customHeight="1">
      <c r="A92" s="41"/>
      <c r="B92" s="42"/>
      <c r="C92" s="207" t="s">
        <v>190</v>
      </c>
      <c r="D92" s="207" t="s">
        <v>127</v>
      </c>
      <c r="E92" s="208" t="s">
        <v>1109</v>
      </c>
      <c r="F92" s="209" t="s">
        <v>1110</v>
      </c>
      <c r="G92" s="210" t="s">
        <v>1088</v>
      </c>
      <c r="H92" s="211">
        <v>1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49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1089</v>
      </c>
      <c r="AT92" s="218" t="s">
        <v>127</v>
      </c>
      <c r="AU92" s="218" t="s">
        <v>87</v>
      </c>
      <c r="AY92" s="20" t="s">
        <v>125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132</v>
      </c>
      <c r="BK92" s="219">
        <f>ROUND(I92*H92,2)</f>
        <v>0</v>
      </c>
      <c r="BL92" s="20" t="s">
        <v>1089</v>
      </c>
      <c r="BM92" s="218" t="s">
        <v>1111</v>
      </c>
    </row>
    <row r="93" s="2" customFormat="1" ht="24.15" customHeight="1">
      <c r="A93" s="41"/>
      <c r="B93" s="42"/>
      <c r="C93" s="207" t="s">
        <v>200</v>
      </c>
      <c r="D93" s="207" t="s">
        <v>127</v>
      </c>
      <c r="E93" s="208" t="s">
        <v>1112</v>
      </c>
      <c r="F93" s="209" t="s">
        <v>1113</v>
      </c>
      <c r="G93" s="210" t="s">
        <v>1088</v>
      </c>
      <c r="H93" s="211">
        <v>1</v>
      </c>
      <c r="I93" s="212"/>
      <c r="J93" s="213">
        <f>ROUND(I93*H93,2)</f>
        <v>0</v>
      </c>
      <c r="K93" s="209" t="s">
        <v>19</v>
      </c>
      <c r="L93" s="47"/>
      <c r="M93" s="214" t="s">
        <v>19</v>
      </c>
      <c r="N93" s="215" t="s">
        <v>49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1089</v>
      </c>
      <c r="AT93" s="218" t="s">
        <v>127</v>
      </c>
      <c r="AU93" s="218" t="s">
        <v>87</v>
      </c>
      <c r="AY93" s="20" t="s">
        <v>125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132</v>
      </c>
      <c r="BK93" s="219">
        <f>ROUND(I93*H93,2)</f>
        <v>0</v>
      </c>
      <c r="BL93" s="20" t="s">
        <v>1089</v>
      </c>
      <c r="BM93" s="218" t="s">
        <v>1114</v>
      </c>
    </row>
    <row r="94" s="2" customFormat="1" ht="16.5" customHeight="1">
      <c r="A94" s="41"/>
      <c r="B94" s="42"/>
      <c r="C94" s="207" t="s">
        <v>219</v>
      </c>
      <c r="D94" s="207" t="s">
        <v>127</v>
      </c>
      <c r="E94" s="208" t="s">
        <v>1115</v>
      </c>
      <c r="F94" s="209" t="s">
        <v>1116</v>
      </c>
      <c r="G94" s="210" t="s">
        <v>1088</v>
      </c>
      <c r="H94" s="211">
        <v>1</v>
      </c>
      <c r="I94" s="212"/>
      <c r="J94" s="213">
        <f>ROUND(I94*H94,2)</f>
        <v>0</v>
      </c>
      <c r="K94" s="209" t="s">
        <v>19</v>
      </c>
      <c r="L94" s="47"/>
      <c r="M94" s="214" t="s">
        <v>19</v>
      </c>
      <c r="N94" s="215" t="s">
        <v>49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1089</v>
      </c>
      <c r="AT94" s="218" t="s">
        <v>127</v>
      </c>
      <c r="AU94" s="218" t="s">
        <v>87</v>
      </c>
      <c r="AY94" s="20" t="s">
        <v>125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132</v>
      </c>
      <c r="BK94" s="219">
        <f>ROUND(I94*H94,2)</f>
        <v>0</v>
      </c>
      <c r="BL94" s="20" t="s">
        <v>1089</v>
      </c>
      <c r="BM94" s="218" t="s">
        <v>1117</v>
      </c>
    </row>
    <row r="95" s="12" customFormat="1" ht="22.8" customHeight="1">
      <c r="A95" s="12"/>
      <c r="B95" s="191"/>
      <c r="C95" s="192"/>
      <c r="D95" s="193" t="s">
        <v>75</v>
      </c>
      <c r="E95" s="205" t="s">
        <v>76</v>
      </c>
      <c r="F95" s="205" t="s">
        <v>1083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SUM(P96:P97)</f>
        <v>0</v>
      </c>
      <c r="Q95" s="199"/>
      <c r="R95" s="200">
        <f>SUM(R96:R97)</f>
        <v>0</v>
      </c>
      <c r="S95" s="199"/>
      <c r="T95" s="201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153</v>
      </c>
      <c r="AT95" s="203" t="s">
        <v>75</v>
      </c>
      <c r="AU95" s="203" t="s">
        <v>84</v>
      </c>
      <c r="AY95" s="202" t="s">
        <v>125</v>
      </c>
      <c r="BK95" s="204">
        <f>SUM(BK96:BK97)</f>
        <v>0</v>
      </c>
    </row>
    <row r="96" s="2" customFormat="1" ht="129.3" customHeight="1">
      <c r="A96" s="41"/>
      <c r="B96" s="42"/>
      <c r="C96" s="207" t="s">
        <v>225</v>
      </c>
      <c r="D96" s="207" t="s">
        <v>127</v>
      </c>
      <c r="E96" s="208" t="s">
        <v>1118</v>
      </c>
      <c r="F96" s="209" t="s">
        <v>1119</v>
      </c>
      <c r="G96" s="210" t="s">
        <v>1088</v>
      </c>
      <c r="H96" s="211">
        <v>1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49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1089</v>
      </c>
      <c r="AT96" s="218" t="s">
        <v>127</v>
      </c>
      <c r="AU96" s="218" t="s">
        <v>87</v>
      </c>
      <c r="AY96" s="20" t="s">
        <v>125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132</v>
      </c>
      <c r="BK96" s="219">
        <f>ROUND(I96*H96,2)</f>
        <v>0</v>
      </c>
      <c r="BL96" s="20" t="s">
        <v>1089</v>
      </c>
      <c r="BM96" s="218" t="s">
        <v>1120</v>
      </c>
    </row>
    <row r="97" s="2" customFormat="1" ht="16.5" customHeight="1">
      <c r="A97" s="41"/>
      <c r="B97" s="42"/>
      <c r="C97" s="207" t="s">
        <v>8</v>
      </c>
      <c r="D97" s="207" t="s">
        <v>127</v>
      </c>
      <c r="E97" s="208" t="s">
        <v>1121</v>
      </c>
      <c r="F97" s="209" t="s">
        <v>1122</v>
      </c>
      <c r="G97" s="210" t="s">
        <v>1088</v>
      </c>
      <c r="H97" s="211">
        <v>1</v>
      </c>
      <c r="I97" s="212"/>
      <c r="J97" s="213">
        <f>ROUND(I97*H97,2)</f>
        <v>0</v>
      </c>
      <c r="K97" s="209" t="s">
        <v>19</v>
      </c>
      <c r="L97" s="47"/>
      <c r="M97" s="282" t="s">
        <v>19</v>
      </c>
      <c r="N97" s="283" t="s">
        <v>49</v>
      </c>
      <c r="O97" s="284"/>
      <c r="P97" s="285">
        <f>O97*H97</f>
        <v>0</v>
      </c>
      <c r="Q97" s="285">
        <v>0</v>
      </c>
      <c r="R97" s="285">
        <f>Q97*H97</f>
        <v>0</v>
      </c>
      <c r="S97" s="285">
        <v>0</v>
      </c>
      <c r="T97" s="28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1089</v>
      </c>
      <c r="AT97" s="218" t="s">
        <v>127</v>
      </c>
      <c r="AU97" s="218" t="s">
        <v>87</v>
      </c>
      <c r="AY97" s="20" t="s">
        <v>125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132</v>
      </c>
      <c r="BK97" s="219">
        <f>ROUND(I97*H97,2)</f>
        <v>0</v>
      </c>
      <c r="BL97" s="20" t="s">
        <v>1089</v>
      </c>
      <c r="BM97" s="218" t="s">
        <v>1123</v>
      </c>
    </row>
    <row r="98" s="2" customFormat="1" ht="6.96" customHeight="1">
      <c r="A98" s="41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47"/>
      <c r="M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</sheetData>
  <sheetProtection sheet="1" autoFilter="0" formatColumns="0" formatRows="0" objects="1" scenarios="1" spinCount="100000" saltValue="4zEr4G2lqg7HZ7iPglsu1IYkw+9YGaX8YAKPOvnjN/qCIC+DOcrhA4ZBaWlGvQvOtMpsavS1nL6IwD/lszm6rA==" hashValue="idKV2ppF6Pb9ToSiuXUO6NzjGj4QfFdqnjX12fjujx1yWy0w3JBfS0oaImTfS0jxmi3xRpK6n7rjVkrlBYKSrQ==" algorithmName="SHA-512" password="CC35"/>
  <autoFilter ref="C81:K9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1124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1125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1126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1127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1128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1129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1130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1131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1132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1133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1134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83</v>
      </c>
      <c r="F18" s="298" t="s">
        <v>1135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1136</v>
      </c>
      <c r="F19" s="298" t="s">
        <v>1137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1138</v>
      </c>
      <c r="F20" s="298" t="s">
        <v>1139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88</v>
      </c>
      <c r="F21" s="298" t="s">
        <v>1140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1141</v>
      </c>
      <c r="F22" s="298" t="s">
        <v>1142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1143</v>
      </c>
      <c r="F23" s="298" t="s">
        <v>1144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1145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1146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1147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1148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1149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1150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1151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1152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1153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111</v>
      </c>
      <c r="F36" s="298"/>
      <c r="G36" s="298" t="s">
        <v>1154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1155</v>
      </c>
      <c r="F37" s="298"/>
      <c r="G37" s="298" t="s">
        <v>1156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57</v>
      </c>
      <c r="F38" s="298"/>
      <c r="G38" s="298" t="s">
        <v>1157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58</v>
      </c>
      <c r="F39" s="298"/>
      <c r="G39" s="298" t="s">
        <v>1158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112</v>
      </c>
      <c r="F40" s="298"/>
      <c r="G40" s="298" t="s">
        <v>1159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113</v>
      </c>
      <c r="F41" s="298"/>
      <c r="G41" s="298" t="s">
        <v>1160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1161</v>
      </c>
      <c r="F42" s="298"/>
      <c r="G42" s="298" t="s">
        <v>1162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1163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1164</v>
      </c>
      <c r="F44" s="298"/>
      <c r="G44" s="298" t="s">
        <v>1165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115</v>
      </c>
      <c r="F45" s="298"/>
      <c r="G45" s="298" t="s">
        <v>1166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1167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1168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1169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1170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1171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1172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1173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1174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1175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1176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1177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1178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1179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1180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1181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1182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1183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1184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1185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1186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1187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1188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1189</v>
      </c>
      <c r="D76" s="316"/>
      <c r="E76" s="316"/>
      <c r="F76" s="316" t="s">
        <v>1190</v>
      </c>
      <c r="G76" s="317"/>
      <c r="H76" s="316" t="s">
        <v>58</v>
      </c>
      <c r="I76" s="316" t="s">
        <v>61</v>
      </c>
      <c r="J76" s="316" t="s">
        <v>1191</v>
      </c>
      <c r="K76" s="315"/>
    </row>
    <row r="77" s="1" customFormat="1" ht="17.25" customHeight="1">
      <c r="B77" s="313"/>
      <c r="C77" s="318" t="s">
        <v>1192</v>
      </c>
      <c r="D77" s="318"/>
      <c r="E77" s="318"/>
      <c r="F77" s="319" t="s">
        <v>1193</v>
      </c>
      <c r="G77" s="320"/>
      <c r="H77" s="318"/>
      <c r="I77" s="318"/>
      <c r="J77" s="318" t="s">
        <v>1194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57</v>
      </c>
      <c r="D79" s="323"/>
      <c r="E79" s="323"/>
      <c r="F79" s="324" t="s">
        <v>1195</v>
      </c>
      <c r="G79" s="325"/>
      <c r="H79" s="301" t="s">
        <v>1196</v>
      </c>
      <c r="I79" s="301" t="s">
        <v>1197</v>
      </c>
      <c r="J79" s="301">
        <v>20</v>
      </c>
      <c r="K79" s="315"/>
    </row>
    <row r="80" s="1" customFormat="1" ht="15" customHeight="1">
      <c r="B80" s="313"/>
      <c r="C80" s="301" t="s">
        <v>1198</v>
      </c>
      <c r="D80" s="301"/>
      <c r="E80" s="301"/>
      <c r="F80" s="324" t="s">
        <v>1195</v>
      </c>
      <c r="G80" s="325"/>
      <c r="H80" s="301" t="s">
        <v>1199</v>
      </c>
      <c r="I80" s="301" t="s">
        <v>1197</v>
      </c>
      <c r="J80" s="301">
        <v>120</v>
      </c>
      <c r="K80" s="315"/>
    </row>
    <row r="81" s="1" customFormat="1" ht="15" customHeight="1">
      <c r="B81" s="326"/>
      <c r="C81" s="301" t="s">
        <v>1200</v>
      </c>
      <c r="D81" s="301"/>
      <c r="E81" s="301"/>
      <c r="F81" s="324" t="s">
        <v>1201</v>
      </c>
      <c r="G81" s="325"/>
      <c r="H81" s="301" t="s">
        <v>1202</v>
      </c>
      <c r="I81" s="301" t="s">
        <v>1197</v>
      </c>
      <c r="J81" s="301">
        <v>50</v>
      </c>
      <c r="K81" s="315"/>
    </row>
    <row r="82" s="1" customFormat="1" ht="15" customHeight="1">
      <c r="B82" s="326"/>
      <c r="C82" s="301" t="s">
        <v>1203</v>
      </c>
      <c r="D82" s="301"/>
      <c r="E82" s="301"/>
      <c r="F82" s="324" t="s">
        <v>1195</v>
      </c>
      <c r="G82" s="325"/>
      <c r="H82" s="301" t="s">
        <v>1204</v>
      </c>
      <c r="I82" s="301" t="s">
        <v>1205</v>
      </c>
      <c r="J82" s="301"/>
      <c r="K82" s="315"/>
    </row>
    <row r="83" s="1" customFormat="1" ht="15" customHeight="1">
      <c r="B83" s="326"/>
      <c r="C83" s="327" t="s">
        <v>1206</v>
      </c>
      <c r="D83" s="327"/>
      <c r="E83" s="327"/>
      <c r="F83" s="328" t="s">
        <v>1201</v>
      </c>
      <c r="G83" s="327"/>
      <c r="H83" s="327" t="s">
        <v>1207</v>
      </c>
      <c r="I83" s="327" t="s">
        <v>1197</v>
      </c>
      <c r="J83" s="327">
        <v>15</v>
      </c>
      <c r="K83" s="315"/>
    </row>
    <row r="84" s="1" customFormat="1" ht="15" customHeight="1">
      <c r="B84" s="326"/>
      <c r="C84" s="327" t="s">
        <v>1208</v>
      </c>
      <c r="D84" s="327"/>
      <c r="E84" s="327"/>
      <c r="F84" s="328" t="s">
        <v>1201</v>
      </c>
      <c r="G84" s="327"/>
      <c r="H84" s="327" t="s">
        <v>1209</v>
      </c>
      <c r="I84" s="327" t="s">
        <v>1197</v>
      </c>
      <c r="J84" s="327">
        <v>15</v>
      </c>
      <c r="K84" s="315"/>
    </row>
    <row r="85" s="1" customFormat="1" ht="15" customHeight="1">
      <c r="B85" s="326"/>
      <c r="C85" s="327" t="s">
        <v>1210</v>
      </c>
      <c r="D85" s="327"/>
      <c r="E85" s="327"/>
      <c r="F85" s="328" t="s">
        <v>1201</v>
      </c>
      <c r="G85" s="327"/>
      <c r="H85" s="327" t="s">
        <v>1211</v>
      </c>
      <c r="I85" s="327" t="s">
        <v>1197</v>
      </c>
      <c r="J85" s="327">
        <v>20</v>
      </c>
      <c r="K85" s="315"/>
    </row>
    <row r="86" s="1" customFormat="1" ht="15" customHeight="1">
      <c r="B86" s="326"/>
      <c r="C86" s="327" t="s">
        <v>1212</v>
      </c>
      <c r="D86" s="327"/>
      <c r="E86" s="327"/>
      <c r="F86" s="328" t="s">
        <v>1201</v>
      </c>
      <c r="G86" s="327"/>
      <c r="H86" s="327" t="s">
        <v>1213</v>
      </c>
      <c r="I86" s="327" t="s">
        <v>1197</v>
      </c>
      <c r="J86" s="327">
        <v>20</v>
      </c>
      <c r="K86" s="315"/>
    </row>
    <row r="87" s="1" customFormat="1" ht="15" customHeight="1">
      <c r="B87" s="326"/>
      <c r="C87" s="301" t="s">
        <v>1214</v>
      </c>
      <c r="D87" s="301"/>
      <c r="E87" s="301"/>
      <c r="F87" s="324" t="s">
        <v>1201</v>
      </c>
      <c r="G87" s="325"/>
      <c r="H87" s="301" t="s">
        <v>1215</v>
      </c>
      <c r="I87" s="301" t="s">
        <v>1197</v>
      </c>
      <c r="J87" s="301">
        <v>50</v>
      </c>
      <c r="K87" s="315"/>
    </row>
    <row r="88" s="1" customFormat="1" ht="15" customHeight="1">
      <c r="B88" s="326"/>
      <c r="C88" s="301" t="s">
        <v>1216</v>
      </c>
      <c r="D88" s="301"/>
      <c r="E88" s="301"/>
      <c r="F88" s="324" t="s">
        <v>1201</v>
      </c>
      <c r="G88" s="325"/>
      <c r="H88" s="301" t="s">
        <v>1217</v>
      </c>
      <c r="I88" s="301" t="s">
        <v>1197</v>
      </c>
      <c r="J88" s="301">
        <v>20</v>
      </c>
      <c r="K88" s="315"/>
    </row>
    <row r="89" s="1" customFormat="1" ht="15" customHeight="1">
      <c r="B89" s="326"/>
      <c r="C89" s="301" t="s">
        <v>1218</v>
      </c>
      <c r="D89" s="301"/>
      <c r="E89" s="301"/>
      <c r="F89" s="324" t="s">
        <v>1201</v>
      </c>
      <c r="G89" s="325"/>
      <c r="H89" s="301" t="s">
        <v>1219</v>
      </c>
      <c r="I89" s="301" t="s">
        <v>1197</v>
      </c>
      <c r="J89" s="301">
        <v>20</v>
      </c>
      <c r="K89" s="315"/>
    </row>
    <row r="90" s="1" customFormat="1" ht="15" customHeight="1">
      <c r="B90" s="326"/>
      <c r="C90" s="301" t="s">
        <v>1220</v>
      </c>
      <c r="D90" s="301"/>
      <c r="E90" s="301"/>
      <c r="F90" s="324" t="s">
        <v>1201</v>
      </c>
      <c r="G90" s="325"/>
      <c r="H90" s="301" t="s">
        <v>1221</v>
      </c>
      <c r="I90" s="301" t="s">
        <v>1197</v>
      </c>
      <c r="J90" s="301">
        <v>50</v>
      </c>
      <c r="K90" s="315"/>
    </row>
    <row r="91" s="1" customFormat="1" ht="15" customHeight="1">
      <c r="B91" s="326"/>
      <c r="C91" s="301" t="s">
        <v>1222</v>
      </c>
      <c r="D91" s="301"/>
      <c r="E91" s="301"/>
      <c r="F91" s="324" t="s">
        <v>1201</v>
      </c>
      <c r="G91" s="325"/>
      <c r="H91" s="301" t="s">
        <v>1222</v>
      </c>
      <c r="I91" s="301" t="s">
        <v>1197</v>
      </c>
      <c r="J91" s="301">
        <v>50</v>
      </c>
      <c r="K91" s="315"/>
    </row>
    <row r="92" s="1" customFormat="1" ht="15" customHeight="1">
      <c r="B92" s="326"/>
      <c r="C92" s="301" t="s">
        <v>1223</v>
      </c>
      <c r="D92" s="301"/>
      <c r="E92" s="301"/>
      <c r="F92" s="324" t="s">
        <v>1201</v>
      </c>
      <c r="G92" s="325"/>
      <c r="H92" s="301" t="s">
        <v>1224</v>
      </c>
      <c r="I92" s="301" t="s">
        <v>1197</v>
      </c>
      <c r="J92" s="301">
        <v>255</v>
      </c>
      <c r="K92" s="315"/>
    </row>
    <row r="93" s="1" customFormat="1" ht="15" customHeight="1">
      <c r="B93" s="326"/>
      <c r="C93" s="301" t="s">
        <v>1225</v>
      </c>
      <c r="D93" s="301"/>
      <c r="E93" s="301"/>
      <c r="F93" s="324" t="s">
        <v>1195</v>
      </c>
      <c r="G93" s="325"/>
      <c r="H93" s="301" t="s">
        <v>1226</v>
      </c>
      <c r="I93" s="301" t="s">
        <v>1227</v>
      </c>
      <c r="J93" s="301"/>
      <c r="K93" s="315"/>
    </row>
    <row r="94" s="1" customFormat="1" ht="15" customHeight="1">
      <c r="B94" s="326"/>
      <c r="C94" s="301" t="s">
        <v>1228</v>
      </c>
      <c r="D94" s="301"/>
      <c r="E94" s="301"/>
      <c r="F94" s="324" t="s">
        <v>1195</v>
      </c>
      <c r="G94" s="325"/>
      <c r="H94" s="301" t="s">
        <v>1229</v>
      </c>
      <c r="I94" s="301" t="s">
        <v>1230</v>
      </c>
      <c r="J94" s="301"/>
      <c r="K94" s="315"/>
    </row>
    <row r="95" s="1" customFormat="1" ht="15" customHeight="1">
      <c r="B95" s="326"/>
      <c r="C95" s="301" t="s">
        <v>1231</v>
      </c>
      <c r="D95" s="301"/>
      <c r="E95" s="301"/>
      <c r="F95" s="324" t="s">
        <v>1195</v>
      </c>
      <c r="G95" s="325"/>
      <c r="H95" s="301" t="s">
        <v>1231</v>
      </c>
      <c r="I95" s="301" t="s">
        <v>1230</v>
      </c>
      <c r="J95" s="301"/>
      <c r="K95" s="315"/>
    </row>
    <row r="96" s="1" customFormat="1" ht="15" customHeight="1">
      <c r="B96" s="326"/>
      <c r="C96" s="301" t="s">
        <v>42</v>
      </c>
      <c r="D96" s="301"/>
      <c r="E96" s="301"/>
      <c r="F96" s="324" t="s">
        <v>1195</v>
      </c>
      <c r="G96" s="325"/>
      <c r="H96" s="301" t="s">
        <v>1232</v>
      </c>
      <c r="I96" s="301" t="s">
        <v>1230</v>
      </c>
      <c r="J96" s="301"/>
      <c r="K96" s="315"/>
    </row>
    <row r="97" s="1" customFormat="1" ht="15" customHeight="1">
      <c r="B97" s="326"/>
      <c r="C97" s="301" t="s">
        <v>52</v>
      </c>
      <c r="D97" s="301"/>
      <c r="E97" s="301"/>
      <c r="F97" s="324" t="s">
        <v>1195</v>
      </c>
      <c r="G97" s="325"/>
      <c r="H97" s="301" t="s">
        <v>1233</v>
      </c>
      <c r="I97" s="301" t="s">
        <v>1230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1234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1189</v>
      </c>
      <c r="D103" s="316"/>
      <c r="E103" s="316"/>
      <c r="F103" s="316" t="s">
        <v>1190</v>
      </c>
      <c r="G103" s="317"/>
      <c r="H103" s="316" t="s">
        <v>58</v>
      </c>
      <c r="I103" s="316" t="s">
        <v>61</v>
      </c>
      <c r="J103" s="316" t="s">
        <v>1191</v>
      </c>
      <c r="K103" s="315"/>
    </row>
    <row r="104" s="1" customFormat="1" ht="17.25" customHeight="1">
      <c r="B104" s="313"/>
      <c r="C104" s="318" t="s">
        <v>1192</v>
      </c>
      <c r="D104" s="318"/>
      <c r="E104" s="318"/>
      <c r="F104" s="319" t="s">
        <v>1193</v>
      </c>
      <c r="G104" s="320"/>
      <c r="H104" s="318"/>
      <c r="I104" s="318"/>
      <c r="J104" s="318" t="s">
        <v>1194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57</v>
      </c>
      <c r="D106" s="323"/>
      <c r="E106" s="323"/>
      <c r="F106" s="324" t="s">
        <v>1195</v>
      </c>
      <c r="G106" s="301"/>
      <c r="H106" s="301" t="s">
        <v>1235</v>
      </c>
      <c r="I106" s="301" t="s">
        <v>1197</v>
      </c>
      <c r="J106" s="301">
        <v>20</v>
      </c>
      <c r="K106" s="315"/>
    </row>
    <row r="107" s="1" customFormat="1" ht="15" customHeight="1">
      <c r="B107" s="313"/>
      <c r="C107" s="301" t="s">
        <v>1198</v>
      </c>
      <c r="D107" s="301"/>
      <c r="E107" s="301"/>
      <c r="F107" s="324" t="s">
        <v>1195</v>
      </c>
      <c r="G107" s="301"/>
      <c r="H107" s="301" t="s">
        <v>1235</v>
      </c>
      <c r="I107" s="301" t="s">
        <v>1197</v>
      </c>
      <c r="J107" s="301">
        <v>120</v>
      </c>
      <c r="K107" s="315"/>
    </row>
    <row r="108" s="1" customFormat="1" ht="15" customHeight="1">
      <c r="B108" s="326"/>
      <c r="C108" s="301" t="s">
        <v>1200</v>
      </c>
      <c r="D108" s="301"/>
      <c r="E108" s="301"/>
      <c r="F108" s="324" t="s">
        <v>1201</v>
      </c>
      <c r="G108" s="301"/>
      <c r="H108" s="301" t="s">
        <v>1235</v>
      </c>
      <c r="I108" s="301" t="s">
        <v>1197</v>
      </c>
      <c r="J108" s="301">
        <v>50</v>
      </c>
      <c r="K108" s="315"/>
    </row>
    <row r="109" s="1" customFormat="1" ht="15" customHeight="1">
      <c r="B109" s="326"/>
      <c r="C109" s="301" t="s">
        <v>1203</v>
      </c>
      <c r="D109" s="301"/>
      <c r="E109" s="301"/>
      <c r="F109" s="324" t="s">
        <v>1195</v>
      </c>
      <c r="G109" s="301"/>
      <c r="H109" s="301" t="s">
        <v>1235</v>
      </c>
      <c r="I109" s="301" t="s">
        <v>1205</v>
      </c>
      <c r="J109" s="301"/>
      <c r="K109" s="315"/>
    </row>
    <row r="110" s="1" customFormat="1" ht="15" customHeight="1">
      <c r="B110" s="326"/>
      <c r="C110" s="301" t="s">
        <v>1214</v>
      </c>
      <c r="D110" s="301"/>
      <c r="E110" s="301"/>
      <c r="F110" s="324" t="s">
        <v>1201</v>
      </c>
      <c r="G110" s="301"/>
      <c r="H110" s="301" t="s">
        <v>1235</v>
      </c>
      <c r="I110" s="301" t="s">
        <v>1197</v>
      </c>
      <c r="J110" s="301">
        <v>50</v>
      </c>
      <c r="K110" s="315"/>
    </row>
    <row r="111" s="1" customFormat="1" ht="15" customHeight="1">
      <c r="B111" s="326"/>
      <c r="C111" s="301" t="s">
        <v>1222</v>
      </c>
      <c r="D111" s="301"/>
      <c r="E111" s="301"/>
      <c r="F111" s="324" t="s">
        <v>1201</v>
      </c>
      <c r="G111" s="301"/>
      <c r="H111" s="301" t="s">
        <v>1235</v>
      </c>
      <c r="I111" s="301" t="s">
        <v>1197</v>
      </c>
      <c r="J111" s="301">
        <v>50</v>
      </c>
      <c r="K111" s="315"/>
    </row>
    <row r="112" s="1" customFormat="1" ht="15" customHeight="1">
      <c r="B112" s="326"/>
      <c r="C112" s="301" t="s">
        <v>1220</v>
      </c>
      <c r="D112" s="301"/>
      <c r="E112" s="301"/>
      <c r="F112" s="324" t="s">
        <v>1201</v>
      </c>
      <c r="G112" s="301"/>
      <c r="H112" s="301" t="s">
        <v>1235</v>
      </c>
      <c r="I112" s="301" t="s">
        <v>1197</v>
      </c>
      <c r="J112" s="301">
        <v>50</v>
      </c>
      <c r="K112" s="315"/>
    </row>
    <row r="113" s="1" customFormat="1" ht="15" customHeight="1">
      <c r="B113" s="326"/>
      <c r="C113" s="301" t="s">
        <v>57</v>
      </c>
      <c r="D113" s="301"/>
      <c r="E113" s="301"/>
      <c r="F113" s="324" t="s">
        <v>1195</v>
      </c>
      <c r="G113" s="301"/>
      <c r="H113" s="301" t="s">
        <v>1236</v>
      </c>
      <c r="I113" s="301" t="s">
        <v>1197</v>
      </c>
      <c r="J113" s="301">
        <v>20</v>
      </c>
      <c r="K113" s="315"/>
    </row>
    <row r="114" s="1" customFormat="1" ht="15" customHeight="1">
      <c r="B114" s="326"/>
      <c r="C114" s="301" t="s">
        <v>1237</v>
      </c>
      <c r="D114" s="301"/>
      <c r="E114" s="301"/>
      <c r="F114" s="324" t="s">
        <v>1195</v>
      </c>
      <c r="G114" s="301"/>
      <c r="H114" s="301" t="s">
        <v>1238</v>
      </c>
      <c r="I114" s="301" t="s">
        <v>1197</v>
      </c>
      <c r="J114" s="301">
        <v>120</v>
      </c>
      <c r="K114" s="315"/>
    </row>
    <row r="115" s="1" customFormat="1" ht="15" customHeight="1">
      <c r="B115" s="326"/>
      <c r="C115" s="301" t="s">
        <v>42</v>
      </c>
      <c r="D115" s="301"/>
      <c r="E115" s="301"/>
      <c r="F115" s="324" t="s">
        <v>1195</v>
      </c>
      <c r="G115" s="301"/>
      <c r="H115" s="301" t="s">
        <v>1239</v>
      </c>
      <c r="I115" s="301" t="s">
        <v>1230</v>
      </c>
      <c r="J115" s="301"/>
      <c r="K115" s="315"/>
    </row>
    <row r="116" s="1" customFormat="1" ht="15" customHeight="1">
      <c r="B116" s="326"/>
      <c r="C116" s="301" t="s">
        <v>52</v>
      </c>
      <c r="D116" s="301"/>
      <c r="E116" s="301"/>
      <c r="F116" s="324" t="s">
        <v>1195</v>
      </c>
      <c r="G116" s="301"/>
      <c r="H116" s="301" t="s">
        <v>1240</v>
      </c>
      <c r="I116" s="301" t="s">
        <v>1230</v>
      </c>
      <c r="J116" s="301"/>
      <c r="K116" s="315"/>
    </row>
    <row r="117" s="1" customFormat="1" ht="15" customHeight="1">
      <c r="B117" s="326"/>
      <c r="C117" s="301" t="s">
        <v>61</v>
      </c>
      <c r="D117" s="301"/>
      <c r="E117" s="301"/>
      <c r="F117" s="324" t="s">
        <v>1195</v>
      </c>
      <c r="G117" s="301"/>
      <c r="H117" s="301" t="s">
        <v>1241</v>
      </c>
      <c r="I117" s="301" t="s">
        <v>1242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1243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1189</v>
      </c>
      <c r="D123" s="316"/>
      <c r="E123" s="316"/>
      <c r="F123" s="316" t="s">
        <v>1190</v>
      </c>
      <c r="G123" s="317"/>
      <c r="H123" s="316" t="s">
        <v>58</v>
      </c>
      <c r="I123" s="316" t="s">
        <v>61</v>
      </c>
      <c r="J123" s="316" t="s">
        <v>1191</v>
      </c>
      <c r="K123" s="345"/>
    </row>
    <row r="124" s="1" customFormat="1" ht="17.25" customHeight="1">
      <c r="B124" s="344"/>
      <c r="C124" s="318" t="s">
        <v>1192</v>
      </c>
      <c r="D124" s="318"/>
      <c r="E124" s="318"/>
      <c r="F124" s="319" t="s">
        <v>1193</v>
      </c>
      <c r="G124" s="320"/>
      <c r="H124" s="318"/>
      <c r="I124" s="318"/>
      <c r="J124" s="318" t="s">
        <v>1194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1198</v>
      </c>
      <c r="D126" s="323"/>
      <c r="E126" s="323"/>
      <c r="F126" s="324" t="s">
        <v>1195</v>
      </c>
      <c r="G126" s="301"/>
      <c r="H126" s="301" t="s">
        <v>1235</v>
      </c>
      <c r="I126" s="301" t="s">
        <v>1197</v>
      </c>
      <c r="J126" s="301">
        <v>120</v>
      </c>
      <c r="K126" s="349"/>
    </row>
    <row r="127" s="1" customFormat="1" ht="15" customHeight="1">
      <c r="B127" s="346"/>
      <c r="C127" s="301" t="s">
        <v>1244</v>
      </c>
      <c r="D127" s="301"/>
      <c r="E127" s="301"/>
      <c r="F127" s="324" t="s">
        <v>1195</v>
      </c>
      <c r="G127" s="301"/>
      <c r="H127" s="301" t="s">
        <v>1245</v>
      </c>
      <c r="I127" s="301" t="s">
        <v>1197</v>
      </c>
      <c r="J127" s="301" t="s">
        <v>1246</v>
      </c>
      <c r="K127" s="349"/>
    </row>
    <row r="128" s="1" customFormat="1" ht="15" customHeight="1">
      <c r="B128" s="346"/>
      <c r="C128" s="301" t="s">
        <v>1143</v>
      </c>
      <c r="D128" s="301"/>
      <c r="E128" s="301"/>
      <c r="F128" s="324" t="s">
        <v>1195</v>
      </c>
      <c r="G128" s="301"/>
      <c r="H128" s="301" t="s">
        <v>1247</v>
      </c>
      <c r="I128" s="301" t="s">
        <v>1197</v>
      </c>
      <c r="J128" s="301" t="s">
        <v>1246</v>
      </c>
      <c r="K128" s="349"/>
    </row>
    <row r="129" s="1" customFormat="1" ht="15" customHeight="1">
      <c r="B129" s="346"/>
      <c r="C129" s="301" t="s">
        <v>1206</v>
      </c>
      <c r="D129" s="301"/>
      <c r="E129" s="301"/>
      <c r="F129" s="324" t="s">
        <v>1201</v>
      </c>
      <c r="G129" s="301"/>
      <c r="H129" s="301" t="s">
        <v>1207</v>
      </c>
      <c r="I129" s="301" t="s">
        <v>1197</v>
      </c>
      <c r="J129" s="301">
        <v>15</v>
      </c>
      <c r="K129" s="349"/>
    </row>
    <row r="130" s="1" customFormat="1" ht="15" customHeight="1">
      <c r="B130" s="346"/>
      <c r="C130" s="327" t="s">
        <v>1208</v>
      </c>
      <c r="D130" s="327"/>
      <c r="E130" s="327"/>
      <c r="F130" s="328" t="s">
        <v>1201</v>
      </c>
      <c r="G130" s="327"/>
      <c r="H130" s="327" t="s">
        <v>1209</v>
      </c>
      <c r="I130" s="327" t="s">
        <v>1197</v>
      </c>
      <c r="J130" s="327">
        <v>15</v>
      </c>
      <c r="K130" s="349"/>
    </row>
    <row r="131" s="1" customFormat="1" ht="15" customHeight="1">
      <c r="B131" s="346"/>
      <c r="C131" s="327" t="s">
        <v>1210</v>
      </c>
      <c r="D131" s="327"/>
      <c r="E131" s="327"/>
      <c r="F131" s="328" t="s">
        <v>1201</v>
      </c>
      <c r="G131" s="327"/>
      <c r="H131" s="327" t="s">
        <v>1211</v>
      </c>
      <c r="I131" s="327" t="s">
        <v>1197</v>
      </c>
      <c r="J131" s="327">
        <v>20</v>
      </c>
      <c r="K131" s="349"/>
    </row>
    <row r="132" s="1" customFormat="1" ht="15" customHeight="1">
      <c r="B132" s="346"/>
      <c r="C132" s="327" t="s">
        <v>1212</v>
      </c>
      <c r="D132" s="327"/>
      <c r="E132" s="327"/>
      <c r="F132" s="328" t="s">
        <v>1201</v>
      </c>
      <c r="G132" s="327"/>
      <c r="H132" s="327" t="s">
        <v>1213</v>
      </c>
      <c r="I132" s="327" t="s">
        <v>1197</v>
      </c>
      <c r="J132" s="327">
        <v>20</v>
      </c>
      <c r="K132" s="349"/>
    </row>
    <row r="133" s="1" customFormat="1" ht="15" customHeight="1">
      <c r="B133" s="346"/>
      <c r="C133" s="301" t="s">
        <v>1200</v>
      </c>
      <c r="D133" s="301"/>
      <c r="E133" s="301"/>
      <c r="F133" s="324" t="s">
        <v>1201</v>
      </c>
      <c r="G133" s="301"/>
      <c r="H133" s="301" t="s">
        <v>1235</v>
      </c>
      <c r="I133" s="301" t="s">
        <v>1197</v>
      </c>
      <c r="J133" s="301">
        <v>50</v>
      </c>
      <c r="K133" s="349"/>
    </row>
    <row r="134" s="1" customFormat="1" ht="15" customHeight="1">
      <c r="B134" s="346"/>
      <c r="C134" s="301" t="s">
        <v>1214</v>
      </c>
      <c r="D134" s="301"/>
      <c r="E134" s="301"/>
      <c r="F134" s="324" t="s">
        <v>1201</v>
      </c>
      <c r="G134" s="301"/>
      <c r="H134" s="301" t="s">
        <v>1235</v>
      </c>
      <c r="I134" s="301" t="s">
        <v>1197</v>
      </c>
      <c r="J134" s="301">
        <v>50</v>
      </c>
      <c r="K134" s="349"/>
    </row>
    <row r="135" s="1" customFormat="1" ht="15" customHeight="1">
      <c r="B135" s="346"/>
      <c r="C135" s="301" t="s">
        <v>1220</v>
      </c>
      <c r="D135" s="301"/>
      <c r="E135" s="301"/>
      <c r="F135" s="324" t="s">
        <v>1201</v>
      </c>
      <c r="G135" s="301"/>
      <c r="H135" s="301" t="s">
        <v>1235</v>
      </c>
      <c r="I135" s="301" t="s">
        <v>1197</v>
      </c>
      <c r="J135" s="301">
        <v>50</v>
      </c>
      <c r="K135" s="349"/>
    </row>
    <row r="136" s="1" customFormat="1" ht="15" customHeight="1">
      <c r="B136" s="346"/>
      <c r="C136" s="301" t="s">
        <v>1222</v>
      </c>
      <c r="D136" s="301"/>
      <c r="E136" s="301"/>
      <c r="F136" s="324" t="s">
        <v>1201</v>
      </c>
      <c r="G136" s="301"/>
      <c r="H136" s="301" t="s">
        <v>1235</v>
      </c>
      <c r="I136" s="301" t="s">
        <v>1197</v>
      </c>
      <c r="J136" s="301">
        <v>50</v>
      </c>
      <c r="K136" s="349"/>
    </row>
    <row r="137" s="1" customFormat="1" ht="15" customHeight="1">
      <c r="B137" s="346"/>
      <c r="C137" s="301" t="s">
        <v>1223</v>
      </c>
      <c r="D137" s="301"/>
      <c r="E137" s="301"/>
      <c r="F137" s="324" t="s">
        <v>1201</v>
      </c>
      <c r="G137" s="301"/>
      <c r="H137" s="301" t="s">
        <v>1248</v>
      </c>
      <c r="I137" s="301" t="s">
        <v>1197</v>
      </c>
      <c r="J137" s="301">
        <v>255</v>
      </c>
      <c r="K137" s="349"/>
    </row>
    <row r="138" s="1" customFormat="1" ht="15" customHeight="1">
      <c r="B138" s="346"/>
      <c r="C138" s="301" t="s">
        <v>1225</v>
      </c>
      <c r="D138" s="301"/>
      <c r="E138" s="301"/>
      <c r="F138" s="324" t="s">
        <v>1195</v>
      </c>
      <c r="G138" s="301"/>
      <c r="H138" s="301" t="s">
        <v>1249</v>
      </c>
      <c r="I138" s="301" t="s">
        <v>1227</v>
      </c>
      <c r="J138" s="301"/>
      <c r="K138" s="349"/>
    </row>
    <row r="139" s="1" customFormat="1" ht="15" customHeight="1">
      <c r="B139" s="346"/>
      <c r="C139" s="301" t="s">
        <v>1228</v>
      </c>
      <c r="D139" s="301"/>
      <c r="E139" s="301"/>
      <c r="F139" s="324" t="s">
        <v>1195</v>
      </c>
      <c r="G139" s="301"/>
      <c r="H139" s="301" t="s">
        <v>1250</v>
      </c>
      <c r="I139" s="301" t="s">
        <v>1230</v>
      </c>
      <c r="J139" s="301"/>
      <c r="K139" s="349"/>
    </row>
    <row r="140" s="1" customFormat="1" ht="15" customHeight="1">
      <c r="B140" s="346"/>
      <c r="C140" s="301" t="s">
        <v>1231</v>
      </c>
      <c r="D140" s="301"/>
      <c r="E140" s="301"/>
      <c r="F140" s="324" t="s">
        <v>1195</v>
      </c>
      <c r="G140" s="301"/>
      <c r="H140" s="301" t="s">
        <v>1231</v>
      </c>
      <c r="I140" s="301" t="s">
        <v>1230</v>
      </c>
      <c r="J140" s="301"/>
      <c r="K140" s="349"/>
    </row>
    <row r="141" s="1" customFormat="1" ht="15" customHeight="1">
      <c r="B141" s="346"/>
      <c r="C141" s="301" t="s">
        <v>42</v>
      </c>
      <c r="D141" s="301"/>
      <c r="E141" s="301"/>
      <c r="F141" s="324" t="s">
        <v>1195</v>
      </c>
      <c r="G141" s="301"/>
      <c r="H141" s="301" t="s">
        <v>1251</v>
      </c>
      <c r="I141" s="301" t="s">
        <v>1230</v>
      </c>
      <c r="J141" s="301"/>
      <c r="K141" s="349"/>
    </row>
    <row r="142" s="1" customFormat="1" ht="15" customHeight="1">
      <c r="B142" s="346"/>
      <c r="C142" s="301" t="s">
        <v>1252</v>
      </c>
      <c r="D142" s="301"/>
      <c r="E142" s="301"/>
      <c r="F142" s="324" t="s">
        <v>1195</v>
      </c>
      <c r="G142" s="301"/>
      <c r="H142" s="301" t="s">
        <v>1253</v>
      </c>
      <c r="I142" s="301" t="s">
        <v>1230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1254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1189</v>
      </c>
      <c r="D148" s="316"/>
      <c r="E148" s="316"/>
      <c r="F148" s="316" t="s">
        <v>1190</v>
      </c>
      <c r="G148" s="317"/>
      <c r="H148" s="316" t="s">
        <v>58</v>
      </c>
      <c r="I148" s="316" t="s">
        <v>61</v>
      </c>
      <c r="J148" s="316" t="s">
        <v>1191</v>
      </c>
      <c r="K148" s="315"/>
    </row>
    <row r="149" s="1" customFormat="1" ht="17.25" customHeight="1">
      <c r="B149" s="313"/>
      <c r="C149" s="318" t="s">
        <v>1192</v>
      </c>
      <c r="D149" s="318"/>
      <c r="E149" s="318"/>
      <c r="F149" s="319" t="s">
        <v>1193</v>
      </c>
      <c r="G149" s="320"/>
      <c r="H149" s="318"/>
      <c r="I149" s="318"/>
      <c r="J149" s="318" t="s">
        <v>1194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1198</v>
      </c>
      <c r="D151" s="301"/>
      <c r="E151" s="301"/>
      <c r="F151" s="354" t="s">
        <v>1195</v>
      </c>
      <c r="G151" s="301"/>
      <c r="H151" s="353" t="s">
        <v>1235</v>
      </c>
      <c r="I151" s="353" t="s">
        <v>1197</v>
      </c>
      <c r="J151" s="353">
        <v>120</v>
      </c>
      <c r="K151" s="349"/>
    </row>
    <row r="152" s="1" customFormat="1" ht="15" customHeight="1">
      <c r="B152" s="326"/>
      <c r="C152" s="353" t="s">
        <v>1244</v>
      </c>
      <c r="D152" s="301"/>
      <c r="E152" s="301"/>
      <c r="F152" s="354" t="s">
        <v>1195</v>
      </c>
      <c r="G152" s="301"/>
      <c r="H152" s="353" t="s">
        <v>1255</v>
      </c>
      <c r="I152" s="353" t="s">
        <v>1197</v>
      </c>
      <c r="J152" s="353" t="s">
        <v>1246</v>
      </c>
      <c r="K152" s="349"/>
    </row>
    <row r="153" s="1" customFormat="1" ht="15" customHeight="1">
      <c r="B153" s="326"/>
      <c r="C153" s="353" t="s">
        <v>1143</v>
      </c>
      <c r="D153" s="301"/>
      <c r="E153" s="301"/>
      <c r="F153" s="354" t="s">
        <v>1195</v>
      </c>
      <c r="G153" s="301"/>
      <c r="H153" s="353" t="s">
        <v>1256</v>
      </c>
      <c r="I153" s="353" t="s">
        <v>1197</v>
      </c>
      <c r="J153" s="353" t="s">
        <v>1246</v>
      </c>
      <c r="K153" s="349"/>
    </row>
    <row r="154" s="1" customFormat="1" ht="15" customHeight="1">
      <c r="B154" s="326"/>
      <c r="C154" s="353" t="s">
        <v>1200</v>
      </c>
      <c r="D154" s="301"/>
      <c r="E154" s="301"/>
      <c r="F154" s="354" t="s">
        <v>1201</v>
      </c>
      <c r="G154" s="301"/>
      <c r="H154" s="353" t="s">
        <v>1235</v>
      </c>
      <c r="I154" s="353" t="s">
        <v>1197</v>
      </c>
      <c r="J154" s="353">
        <v>50</v>
      </c>
      <c r="K154" s="349"/>
    </row>
    <row r="155" s="1" customFormat="1" ht="15" customHeight="1">
      <c r="B155" s="326"/>
      <c r="C155" s="353" t="s">
        <v>1203</v>
      </c>
      <c r="D155" s="301"/>
      <c r="E155" s="301"/>
      <c r="F155" s="354" t="s">
        <v>1195</v>
      </c>
      <c r="G155" s="301"/>
      <c r="H155" s="353" t="s">
        <v>1235</v>
      </c>
      <c r="I155" s="353" t="s">
        <v>1205</v>
      </c>
      <c r="J155" s="353"/>
      <c r="K155" s="349"/>
    </row>
    <row r="156" s="1" customFormat="1" ht="15" customHeight="1">
      <c r="B156" s="326"/>
      <c r="C156" s="353" t="s">
        <v>1214</v>
      </c>
      <c r="D156" s="301"/>
      <c r="E156" s="301"/>
      <c r="F156" s="354" t="s">
        <v>1201</v>
      </c>
      <c r="G156" s="301"/>
      <c r="H156" s="353" t="s">
        <v>1235</v>
      </c>
      <c r="I156" s="353" t="s">
        <v>1197</v>
      </c>
      <c r="J156" s="353">
        <v>50</v>
      </c>
      <c r="K156" s="349"/>
    </row>
    <row r="157" s="1" customFormat="1" ht="15" customHeight="1">
      <c r="B157" s="326"/>
      <c r="C157" s="353" t="s">
        <v>1222</v>
      </c>
      <c r="D157" s="301"/>
      <c r="E157" s="301"/>
      <c r="F157" s="354" t="s">
        <v>1201</v>
      </c>
      <c r="G157" s="301"/>
      <c r="H157" s="353" t="s">
        <v>1235</v>
      </c>
      <c r="I157" s="353" t="s">
        <v>1197</v>
      </c>
      <c r="J157" s="353">
        <v>50</v>
      </c>
      <c r="K157" s="349"/>
    </row>
    <row r="158" s="1" customFormat="1" ht="15" customHeight="1">
      <c r="B158" s="326"/>
      <c r="C158" s="353" t="s">
        <v>1220</v>
      </c>
      <c r="D158" s="301"/>
      <c r="E158" s="301"/>
      <c r="F158" s="354" t="s">
        <v>1201</v>
      </c>
      <c r="G158" s="301"/>
      <c r="H158" s="353" t="s">
        <v>1235</v>
      </c>
      <c r="I158" s="353" t="s">
        <v>1197</v>
      </c>
      <c r="J158" s="353">
        <v>50</v>
      </c>
      <c r="K158" s="349"/>
    </row>
    <row r="159" s="1" customFormat="1" ht="15" customHeight="1">
      <c r="B159" s="326"/>
      <c r="C159" s="353" t="s">
        <v>96</v>
      </c>
      <c r="D159" s="301"/>
      <c r="E159" s="301"/>
      <c r="F159" s="354" t="s">
        <v>1195</v>
      </c>
      <c r="G159" s="301"/>
      <c r="H159" s="353" t="s">
        <v>1257</v>
      </c>
      <c r="I159" s="353" t="s">
        <v>1197</v>
      </c>
      <c r="J159" s="353" t="s">
        <v>1258</v>
      </c>
      <c r="K159" s="349"/>
    </row>
    <row r="160" s="1" customFormat="1" ht="15" customHeight="1">
      <c r="B160" s="326"/>
      <c r="C160" s="353" t="s">
        <v>1259</v>
      </c>
      <c r="D160" s="301"/>
      <c r="E160" s="301"/>
      <c r="F160" s="354" t="s">
        <v>1195</v>
      </c>
      <c r="G160" s="301"/>
      <c r="H160" s="353" t="s">
        <v>1260</v>
      </c>
      <c r="I160" s="353" t="s">
        <v>1230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1261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1189</v>
      </c>
      <c r="D166" s="316"/>
      <c r="E166" s="316"/>
      <c r="F166" s="316" t="s">
        <v>1190</v>
      </c>
      <c r="G166" s="358"/>
      <c r="H166" s="359" t="s">
        <v>58</v>
      </c>
      <c r="I166" s="359" t="s">
        <v>61</v>
      </c>
      <c r="J166" s="316" t="s">
        <v>1191</v>
      </c>
      <c r="K166" s="293"/>
    </row>
    <row r="167" s="1" customFormat="1" ht="17.25" customHeight="1">
      <c r="B167" s="294"/>
      <c r="C167" s="318" t="s">
        <v>1192</v>
      </c>
      <c r="D167" s="318"/>
      <c r="E167" s="318"/>
      <c r="F167" s="319" t="s">
        <v>1193</v>
      </c>
      <c r="G167" s="360"/>
      <c r="H167" s="361"/>
      <c r="I167" s="361"/>
      <c r="J167" s="318" t="s">
        <v>1194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1198</v>
      </c>
      <c r="D169" s="301"/>
      <c r="E169" s="301"/>
      <c r="F169" s="324" t="s">
        <v>1195</v>
      </c>
      <c r="G169" s="301"/>
      <c r="H169" s="301" t="s">
        <v>1235</v>
      </c>
      <c r="I169" s="301" t="s">
        <v>1197</v>
      </c>
      <c r="J169" s="301">
        <v>120</v>
      </c>
      <c r="K169" s="349"/>
    </row>
    <row r="170" s="1" customFormat="1" ht="15" customHeight="1">
      <c r="B170" s="326"/>
      <c r="C170" s="301" t="s">
        <v>1244</v>
      </c>
      <c r="D170" s="301"/>
      <c r="E170" s="301"/>
      <c r="F170" s="324" t="s">
        <v>1195</v>
      </c>
      <c r="G170" s="301"/>
      <c r="H170" s="301" t="s">
        <v>1245</v>
      </c>
      <c r="I170" s="301" t="s">
        <v>1197</v>
      </c>
      <c r="J170" s="301" t="s">
        <v>1246</v>
      </c>
      <c r="K170" s="349"/>
    </row>
    <row r="171" s="1" customFormat="1" ht="15" customHeight="1">
      <c r="B171" s="326"/>
      <c r="C171" s="301" t="s">
        <v>1143</v>
      </c>
      <c r="D171" s="301"/>
      <c r="E171" s="301"/>
      <c r="F171" s="324" t="s">
        <v>1195</v>
      </c>
      <c r="G171" s="301"/>
      <c r="H171" s="301" t="s">
        <v>1262</v>
      </c>
      <c r="I171" s="301" t="s">
        <v>1197</v>
      </c>
      <c r="J171" s="301" t="s">
        <v>1246</v>
      </c>
      <c r="K171" s="349"/>
    </row>
    <row r="172" s="1" customFormat="1" ht="15" customHeight="1">
      <c r="B172" s="326"/>
      <c r="C172" s="301" t="s">
        <v>1200</v>
      </c>
      <c r="D172" s="301"/>
      <c r="E172" s="301"/>
      <c r="F172" s="324" t="s">
        <v>1201</v>
      </c>
      <c r="G172" s="301"/>
      <c r="H172" s="301" t="s">
        <v>1262</v>
      </c>
      <c r="I172" s="301" t="s">
        <v>1197</v>
      </c>
      <c r="J172" s="301">
        <v>50</v>
      </c>
      <c r="K172" s="349"/>
    </row>
    <row r="173" s="1" customFormat="1" ht="15" customHeight="1">
      <c r="B173" s="326"/>
      <c r="C173" s="301" t="s">
        <v>1203</v>
      </c>
      <c r="D173" s="301"/>
      <c r="E173" s="301"/>
      <c r="F173" s="324" t="s">
        <v>1195</v>
      </c>
      <c r="G173" s="301"/>
      <c r="H173" s="301" t="s">
        <v>1262</v>
      </c>
      <c r="I173" s="301" t="s">
        <v>1205</v>
      </c>
      <c r="J173" s="301"/>
      <c r="K173" s="349"/>
    </row>
    <row r="174" s="1" customFormat="1" ht="15" customHeight="1">
      <c r="B174" s="326"/>
      <c r="C174" s="301" t="s">
        <v>1214</v>
      </c>
      <c r="D174" s="301"/>
      <c r="E174" s="301"/>
      <c r="F174" s="324" t="s">
        <v>1201</v>
      </c>
      <c r="G174" s="301"/>
      <c r="H174" s="301" t="s">
        <v>1262</v>
      </c>
      <c r="I174" s="301" t="s">
        <v>1197</v>
      </c>
      <c r="J174" s="301">
        <v>50</v>
      </c>
      <c r="K174" s="349"/>
    </row>
    <row r="175" s="1" customFormat="1" ht="15" customHeight="1">
      <c r="B175" s="326"/>
      <c r="C175" s="301" t="s">
        <v>1222</v>
      </c>
      <c r="D175" s="301"/>
      <c r="E175" s="301"/>
      <c r="F175" s="324" t="s">
        <v>1201</v>
      </c>
      <c r="G175" s="301"/>
      <c r="H175" s="301" t="s">
        <v>1262</v>
      </c>
      <c r="I175" s="301" t="s">
        <v>1197</v>
      </c>
      <c r="J175" s="301">
        <v>50</v>
      </c>
      <c r="K175" s="349"/>
    </row>
    <row r="176" s="1" customFormat="1" ht="15" customHeight="1">
      <c r="B176" s="326"/>
      <c r="C176" s="301" t="s">
        <v>1220</v>
      </c>
      <c r="D176" s="301"/>
      <c r="E176" s="301"/>
      <c r="F176" s="324" t="s">
        <v>1201</v>
      </c>
      <c r="G176" s="301"/>
      <c r="H176" s="301" t="s">
        <v>1262</v>
      </c>
      <c r="I176" s="301" t="s">
        <v>1197</v>
      </c>
      <c r="J176" s="301">
        <v>50</v>
      </c>
      <c r="K176" s="349"/>
    </row>
    <row r="177" s="1" customFormat="1" ht="15" customHeight="1">
      <c r="B177" s="326"/>
      <c r="C177" s="301" t="s">
        <v>111</v>
      </c>
      <c r="D177" s="301"/>
      <c r="E177" s="301"/>
      <c r="F177" s="324" t="s">
        <v>1195</v>
      </c>
      <c r="G177" s="301"/>
      <c r="H177" s="301" t="s">
        <v>1263</v>
      </c>
      <c r="I177" s="301" t="s">
        <v>1264</v>
      </c>
      <c r="J177" s="301"/>
      <c r="K177" s="349"/>
    </row>
    <row r="178" s="1" customFormat="1" ht="15" customHeight="1">
      <c r="B178" s="326"/>
      <c r="C178" s="301" t="s">
        <v>61</v>
      </c>
      <c r="D178" s="301"/>
      <c r="E178" s="301"/>
      <c r="F178" s="324" t="s">
        <v>1195</v>
      </c>
      <c r="G178" s="301"/>
      <c r="H178" s="301" t="s">
        <v>1265</v>
      </c>
      <c r="I178" s="301" t="s">
        <v>1266</v>
      </c>
      <c r="J178" s="301">
        <v>1</v>
      </c>
      <c r="K178" s="349"/>
    </row>
    <row r="179" s="1" customFormat="1" ht="15" customHeight="1">
      <c r="B179" s="326"/>
      <c r="C179" s="301" t="s">
        <v>57</v>
      </c>
      <c r="D179" s="301"/>
      <c r="E179" s="301"/>
      <c r="F179" s="324" t="s">
        <v>1195</v>
      </c>
      <c r="G179" s="301"/>
      <c r="H179" s="301" t="s">
        <v>1267</v>
      </c>
      <c r="I179" s="301" t="s">
        <v>1197</v>
      </c>
      <c r="J179" s="301">
        <v>20</v>
      </c>
      <c r="K179" s="349"/>
    </row>
    <row r="180" s="1" customFormat="1" ht="15" customHeight="1">
      <c r="B180" s="326"/>
      <c r="C180" s="301" t="s">
        <v>58</v>
      </c>
      <c r="D180" s="301"/>
      <c r="E180" s="301"/>
      <c r="F180" s="324" t="s">
        <v>1195</v>
      </c>
      <c r="G180" s="301"/>
      <c r="H180" s="301" t="s">
        <v>1268</v>
      </c>
      <c r="I180" s="301" t="s">
        <v>1197</v>
      </c>
      <c r="J180" s="301">
        <v>255</v>
      </c>
      <c r="K180" s="349"/>
    </row>
    <row r="181" s="1" customFormat="1" ht="15" customHeight="1">
      <c r="B181" s="326"/>
      <c r="C181" s="301" t="s">
        <v>112</v>
      </c>
      <c r="D181" s="301"/>
      <c r="E181" s="301"/>
      <c r="F181" s="324" t="s">
        <v>1195</v>
      </c>
      <c r="G181" s="301"/>
      <c r="H181" s="301" t="s">
        <v>1159</v>
      </c>
      <c r="I181" s="301" t="s">
        <v>1197</v>
      </c>
      <c r="J181" s="301">
        <v>10</v>
      </c>
      <c r="K181" s="349"/>
    </row>
    <row r="182" s="1" customFormat="1" ht="15" customHeight="1">
      <c r="B182" s="326"/>
      <c r="C182" s="301" t="s">
        <v>113</v>
      </c>
      <c r="D182" s="301"/>
      <c r="E182" s="301"/>
      <c r="F182" s="324" t="s">
        <v>1195</v>
      </c>
      <c r="G182" s="301"/>
      <c r="H182" s="301" t="s">
        <v>1269</v>
      </c>
      <c r="I182" s="301" t="s">
        <v>1230</v>
      </c>
      <c r="J182" s="301"/>
      <c r="K182" s="349"/>
    </row>
    <row r="183" s="1" customFormat="1" ht="15" customHeight="1">
      <c r="B183" s="326"/>
      <c r="C183" s="301" t="s">
        <v>1270</v>
      </c>
      <c r="D183" s="301"/>
      <c r="E183" s="301"/>
      <c r="F183" s="324" t="s">
        <v>1195</v>
      </c>
      <c r="G183" s="301"/>
      <c r="H183" s="301" t="s">
        <v>1271</v>
      </c>
      <c r="I183" s="301" t="s">
        <v>1230</v>
      </c>
      <c r="J183" s="301"/>
      <c r="K183" s="349"/>
    </row>
    <row r="184" s="1" customFormat="1" ht="15" customHeight="1">
      <c r="B184" s="326"/>
      <c r="C184" s="301" t="s">
        <v>1259</v>
      </c>
      <c r="D184" s="301"/>
      <c r="E184" s="301"/>
      <c r="F184" s="324" t="s">
        <v>1195</v>
      </c>
      <c r="G184" s="301"/>
      <c r="H184" s="301" t="s">
        <v>1272</v>
      </c>
      <c r="I184" s="301" t="s">
        <v>1230</v>
      </c>
      <c r="J184" s="301"/>
      <c r="K184" s="349"/>
    </row>
    <row r="185" s="1" customFormat="1" ht="15" customHeight="1">
      <c r="B185" s="326"/>
      <c r="C185" s="301" t="s">
        <v>115</v>
      </c>
      <c r="D185" s="301"/>
      <c r="E185" s="301"/>
      <c r="F185" s="324" t="s">
        <v>1201</v>
      </c>
      <c r="G185" s="301"/>
      <c r="H185" s="301" t="s">
        <v>1273</v>
      </c>
      <c r="I185" s="301" t="s">
        <v>1197</v>
      </c>
      <c r="J185" s="301">
        <v>50</v>
      </c>
      <c r="K185" s="349"/>
    </row>
    <row r="186" s="1" customFormat="1" ht="15" customHeight="1">
      <c r="B186" s="326"/>
      <c r="C186" s="301" t="s">
        <v>1274</v>
      </c>
      <c r="D186" s="301"/>
      <c r="E186" s="301"/>
      <c r="F186" s="324" t="s">
        <v>1201</v>
      </c>
      <c r="G186" s="301"/>
      <c r="H186" s="301" t="s">
        <v>1275</v>
      </c>
      <c r="I186" s="301" t="s">
        <v>1276</v>
      </c>
      <c r="J186" s="301"/>
      <c r="K186" s="349"/>
    </row>
    <row r="187" s="1" customFormat="1" ht="15" customHeight="1">
      <c r="B187" s="326"/>
      <c r="C187" s="301" t="s">
        <v>1277</v>
      </c>
      <c r="D187" s="301"/>
      <c r="E187" s="301"/>
      <c r="F187" s="324" t="s">
        <v>1201</v>
      </c>
      <c r="G187" s="301"/>
      <c r="H187" s="301" t="s">
        <v>1278</v>
      </c>
      <c r="I187" s="301" t="s">
        <v>1276</v>
      </c>
      <c r="J187" s="301"/>
      <c r="K187" s="349"/>
    </row>
    <row r="188" s="1" customFormat="1" ht="15" customHeight="1">
      <c r="B188" s="326"/>
      <c r="C188" s="301" t="s">
        <v>1279</v>
      </c>
      <c r="D188" s="301"/>
      <c r="E188" s="301"/>
      <c r="F188" s="324" t="s">
        <v>1201</v>
      </c>
      <c r="G188" s="301"/>
      <c r="H188" s="301" t="s">
        <v>1280</v>
      </c>
      <c r="I188" s="301" t="s">
        <v>1276</v>
      </c>
      <c r="J188" s="301"/>
      <c r="K188" s="349"/>
    </row>
    <row r="189" s="1" customFormat="1" ht="15" customHeight="1">
      <c r="B189" s="326"/>
      <c r="C189" s="362" t="s">
        <v>1281</v>
      </c>
      <c r="D189" s="301"/>
      <c r="E189" s="301"/>
      <c r="F189" s="324" t="s">
        <v>1201</v>
      </c>
      <c r="G189" s="301"/>
      <c r="H189" s="301" t="s">
        <v>1282</v>
      </c>
      <c r="I189" s="301" t="s">
        <v>1283</v>
      </c>
      <c r="J189" s="363" t="s">
        <v>1284</v>
      </c>
      <c r="K189" s="349"/>
    </row>
    <row r="190" s="18" customFormat="1" ht="15" customHeight="1">
      <c r="B190" s="364"/>
      <c r="C190" s="365" t="s">
        <v>1285</v>
      </c>
      <c r="D190" s="366"/>
      <c r="E190" s="366"/>
      <c r="F190" s="367" t="s">
        <v>1201</v>
      </c>
      <c r="G190" s="366"/>
      <c r="H190" s="366" t="s">
        <v>1286</v>
      </c>
      <c r="I190" s="366" t="s">
        <v>1283</v>
      </c>
      <c r="J190" s="368" t="s">
        <v>1284</v>
      </c>
      <c r="K190" s="369"/>
    </row>
    <row r="191" s="1" customFormat="1" ht="15" customHeight="1">
      <c r="B191" s="326"/>
      <c r="C191" s="362" t="s">
        <v>46</v>
      </c>
      <c r="D191" s="301"/>
      <c r="E191" s="301"/>
      <c r="F191" s="324" t="s">
        <v>1195</v>
      </c>
      <c r="G191" s="301"/>
      <c r="H191" s="298" t="s">
        <v>1287</v>
      </c>
      <c r="I191" s="301" t="s">
        <v>1288</v>
      </c>
      <c r="J191" s="301"/>
      <c r="K191" s="349"/>
    </row>
    <row r="192" s="1" customFormat="1" ht="15" customHeight="1">
      <c r="B192" s="326"/>
      <c r="C192" s="362" t="s">
        <v>1289</v>
      </c>
      <c r="D192" s="301"/>
      <c r="E192" s="301"/>
      <c r="F192" s="324" t="s">
        <v>1195</v>
      </c>
      <c r="G192" s="301"/>
      <c r="H192" s="301" t="s">
        <v>1290</v>
      </c>
      <c r="I192" s="301" t="s">
        <v>1230</v>
      </c>
      <c r="J192" s="301"/>
      <c r="K192" s="349"/>
    </row>
    <row r="193" s="1" customFormat="1" ht="15" customHeight="1">
      <c r="B193" s="326"/>
      <c r="C193" s="362" t="s">
        <v>1291</v>
      </c>
      <c r="D193" s="301"/>
      <c r="E193" s="301"/>
      <c r="F193" s="324" t="s">
        <v>1195</v>
      </c>
      <c r="G193" s="301"/>
      <c r="H193" s="301" t="s">
        <v>1292</v>
      </c>
      <c r="I193" s="301" t="s">
        <v>1230</v>
      </c>
      <c r="J193" s="301"/>
      <c r="K193" s="349"/>
    </row>
    <row r="194" s="1" customFormat="1" ht="15" customHeight="1">
      <c r="B194" s="326"/>
      <c r="C194" s="362" t="s">
        <v>1293</v>
      </c>
      <c r="D194" s="301"/>
      <c r="E194" s="301"/>
      <c r="F194" s="324" t="s">
        <v>1201</v>
      </c>
      <c r="G194" s="301"/>
      <c r="H194" s="301" t="s">
        <v>1294</v>
      </c>
      <c r="I194" s="301" t="s">
        <v>1230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1295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1296</v>
      </c>
      <c r="D201" s="371"/>
      <c r="E201" s="371"/>
      <c r="F201" s="371" t="s">
        <v>1297</v>
      </c>
      <c r="G201" s="372"/>
      <c r="H201" s="371" t="s">
        <v>1298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1288</v>
      </c>
      <c r="D203" s="301"/>
      <c r="E203" s="301"/>
      <c r="F203" s="324" t="s">
        <v>47</v>
      </c>
      <c r="G203" s="301"/>
      <c r="H203" s="301" t="s">
        <v>1299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1300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51</v>
      </c>
      <c r="G205" s="301"/>
      <c r="H205" s="301" t="s">
        <v>1301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49</v>
      </c>
      <c r="G206" s="301"/>
      <c r="H206" s="301" t="s">
        <v>1302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50</v>
      </c>
      <c r="G207" s="301"/>
      <c r="H207" s="301" t="s">
        <v>1303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1242</v>
      </c>
      <c r="D209" s="301"/>
      <c r="E209" s="301"/>
      <c r="F209" s="324" t="s">
        <v>83</v>
      </c>
      <c r="G209" s="301"/>
      <c r="H209" s="301" t="s">
        <v>1304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1138</v>
      </c>
      <c r="G210" s="301"/>
      <c r="H210" s="301" t="s">
        <v>1139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1136</v>
      </c>
      <c r="G211" s="301"/>
      <c r="H211" s="301" t="s">
        <v>1305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88</v>
      </c>
      <c r="G212" s="362"/>
      <c r="H212" s="353" t="s">
        <v>1140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1141</v>
      </c>
      <c r="G213" s="362"/>
      <c r="H213" s="353" t="s">
        <v>1085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1266</v>
      </c>
      <c r="D215" s="301"/>
      <c r="E215" s="301"/>
      <c r="F215" s="324">
        <v>1</v>
      </c>
      <c r="G215" s="362"/>
      <c r="H215" s="353" t="s">
        <v>1306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1307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1308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1309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2024-01-17T14:49:24Z</dcterms:created>
  <dcterms:modified xsi:type="dcterms:W3CDTF">2024-01-17T14:49:27Z</dcterms:modified>
</cp:coreProperties>
</file>