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E:\Data\Pardubice\Bartolomějská\VÝKAZ VÝMĚR_2024_1R\"/>
    </mc:Choice>
  </mc:AlternateContent>
  <xr:revisionPtr revIDLastSave="0" documentId="8_{A204FCB7-4310-4876-9C03-E971BAA5116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813-1 - IO 01 - Vodovod u..." sheetId="2" r:id="rId2"/>
    <sheet name="813-10 - VON 01 - Vedlejš..." sheetId="3" r:id="rId3"/>
  </sheets>
  <definedNames>
    <definedName name="_xlnm._FilterDatabase" localSheetId="1" hidden="1">'813-1 - IO 01 - Vodovod u...'!$C$124:$K$831</definedName>
    <definedName name="_xlnm._FilterDatabase" localSheetId="2" hidden="1">'813-10 - VON 01 - Vedlejš...'!$C$123:$K$209</definedName>
    <definedName name="_xlnm.Print_Titles" localSheetId="1">'813-1 - IO 01 - Vodovod u...'!$124:$124</definedName>
    <definedName name="_xlnm.Print_Titles" localSheetId="2">'813-10 - VON 01 - Vedlejš...'!$123:$123</definedName>
    <definedName name="_xlnm.Print_Titles" localSheetId="0">'Rekapitulace stavby'!$92:$92</definedName>
    <definedName name="_xlnm.Print_Area" localSheetId="1">'813-1 - IO 01 - Vodovod u...'!$C$4:$J$76,'813-1 - IO 01 - Vodovod u...'!$C$82:$J$106,'813-1 - IO 01 - Vodovod u...'!$C$112:$K$831</definedName>
    <definedName name="_xlnm.Print_Area" localSheetId="2">'813-10 - VON 01 - Vedlejš...'!$C$4:$J$76,'813-10 - VON 01 - Vedlejš...'!$C$82:$J$105,'813-10 - VON 01 - Vedlejš...'!$C$111:$K$209</definedName>
    <definedName name="_xlnm.Print_Area" localSheetId="0">'Rekapitulace stavby'!$D$4:$AO$76,'Rekapitulace stavby'!$C$82:$AQ$97</definedName>
  </definedNames>
  <calcPr calcId="181029"/>
</workbook>
</file>

<file path=xl/calcChain.xml><?xml version="1.0" encoding="utf-8"?>
<calcChain xmlns="http://schemas.openxmlformats.org/spreadsheetml/2006/main">
  <c r="J125" i="3" l="1"/>
  <c r="J37" i="3"/>
  <c r="J36" i="3"/>
  <c r="AY96" i="1"/>
  <c r="J35" i="3"/>
  <c r="AX96" i="1"/>
  <c r="BI203" i="3"/>
  <c r="BH203" i="3"/>
  <c r="BG203" i="3"/>
  <c r="BF203" i="3"/>
  <c r="T203" i="3"/>
  <c r="T202" i="3"/>
  <c r="R203" i="3"/>
  <c r="R202" i="3"/>
  <c r="P203" i="3"/>
  <c r="P202" i="3"/>
  <c r="BI198" i="3"/>
  <c r="BH198" i="3"/>
  <c r="BG198" i="3"/>
  <c r="BF198" i="3"/>
  <c r="T198" i="3"/>
  <c r="R198" i="3"/>
  <c r="P198" i="3"/>
  <c r="BI194" i="3"/>
  <c r="BH194" i="3"/>
  <c r="BG194" i="3"/>
  <c r="BF194" i="3"/>
  <c r="T194" i="3"/>
  <c r="R194" i="3"/>
  <c r="P194" i="3"/>
  <c r="BI188" i="3"/>
  <c r="BH188" i="3"/>
  <c r="BG188" i="3"/>
  <c r="BF188" i="3"/>
  <c r="T188" i="3"/>
  <c r="R188" i="3"/>
  <c r="P188" i="3"/>
  <c r="BI184" i="3"/>
  <c r="BH184" i="3"/>
  <c r="BG184" i="3"/>
  <c r="BF184" i="3"/>
  <c r="T184" i="3"/>
  <c r="R184" i="3"/>
  <c r="P184" i="3"/>
  <c r="BI178" i="3"/>
  <c r="BH178" i="3"/>
  <c r="BG178" i="3"/>
  <c r="BF178" i="3"/>
  <c r="T178" i="3"/>
  <c r="R178" i="3"/>
  <c r="P178" i="3"/>
  <c r="BI174" i="3"/>
  <c r="BH174" i="3"/>
  <c r="BG174" i="3"/>
  <c r="BF174" i="3"/>
  <c r="T174" i="3"/>
  <c r="R174" i="3"/>
  <c r="P174" i="3"/>
  <c r="BI169" i="3"/>
  <c r="BH169" i="3"/>
  <c r="BG169" i="3"/>
  <c r="BF169" i="3"/>
  <c r="T169" i="3"/>
  <c r="R169" i="3"/>
  <c r="P169" i="3"/>
  <c r="BI163" i="3"/>
  <c r="BH163" i="3"/>
  <c r="BG163" i="3"/>
  <c r="BF163" i="3"/>
  <c r="T163" i="3"/>
  <c r="T162" i="3" s="1"/>
  <c r="R163" i="3"/>
  <c r="R162" i="3" s="1"/>
  <c r="P163" i="3"/>
  <c r="P162" i="3" s="1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R154" i="3"/>
  <c r="P154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2" i="3"/>
  <c r="BH142" i="3"/>
  <c r="BG142" i="3"/>
  <c r="BF142" i="3"/>
  <c r="T142" i="3"/>
  <c r="R142" i="3"/>
  <c r="P142" i="3"/>
  <c r="BI138" i="3"/>
  <c r="BH138" i="3"/>
  <c r="BG138" i="3"/>
  <c r="BF138" i="3"/>
  <c r="T138" i="3"/>
  <c r="R138" i="3"/>
  <c r="P138" i="3"/>
  <c r="BI133" i="3"/>
  <c r="BH133" i="3"/>
  <c r="BG133" i="3"/>
  <c r="BF133" i="3"/>
  <c r="T133" i="3"/>
  <c r="R133" i="3"/>
  <c r="P133" i="3"/>
  <c r="BI128" i="3"/>
  <c r="BH128" i="3"/>
  <c r="BG128" i="3"/>
  <c r="BF128" i="3"/>
  <c r="T128" i="3"/>
  <c r="T127" i="3" s="1"/>
  <c r="R128" i="3"/>
  <c r="R127" i="3" s="1"/>
  <c r="P128" i="3"/>
  <c r="P127" i="3" s="1"/>
  <c r="J97" i="3"/>
  <c r="J121" i="3"/>
  <c r="J120" i="3"/>
  <c r="F120" i="3"/>
  <c r="F118" i="3"/>
  <c r="E116" i="3"/>
  <c r="J92" i="3"/>
  <c r="J91" i="3"/>
  <c r="F91" i="3"/>
  <c r="F89" i="3"/>
  <c r="E87" i="3"/>
  <c r="J18" i="3"/>
  <c r="E18" i="3"/>
  <c r="F92" i="3"/>
  <c r="J17" i="3"/>
  <c r="J12" i="3"/>
  <c r="J89" i="3" s="1"/>
  <c r="E7" i="3"/>
  <c r="E85" i="3" s="1"/>
  <c r="J37" i="2"/>
  <c r="J36" i="2"/>
  <c r="AY95" i="1"/>
  <c r="J35" i="2"/>
  <c r="AX95" i="1" s="1"/>
  <c r="BI830" i="2"/>
  <c r="BH830" i="2"/>
  <c r="BG830" i="2"/>
  <c r="BF830" i="2"/>
  <c r="T830" i="2"/>
  <c r="T829" i="2"/>
  <c r="R830" i="2"/>
  <c r="R829" i="2" s="1"/>
  <c r="P830" i="2"/>
  <c r="P829" i="2"/>
  <c r="BI827" i="2"/>
  <c r="BH827" i="2"/>
  <c r="BG827" i="2"/>
  <c r="BF827" i="2"/>
  <c r="T827" i="2"/>
  <c r="R827" i="2"/>
  <c r="P827" i="2"/>
  <c r="BI825" i="2"/>
  <c r="BH825" i="2"/>
  <c r="BG825" i="2"/>
  <c r="BF825" i="2"/>
  <c r="T825" i="2"/>
  <c r="R825" i="2"/>
  <c r="P825" i="2"/>
  <c r="BI822" i="2"/>
  <c r="BH822" i="2"/>
  <c r="BG822" i="2"/>
  <c r="BF822" i="2"/>
  <c r="T822" i="2"/>
  <c r="R822" i="2"/>
  <c r="P822" i="2"/>
  <c r="BI820" i="2"/>
  <c r="BH820" i="2"/>
  <c r="BG820" i="2"/>
  <c r="BF820" i="2"/>
  <c r="T820" i="2"/>
  <c r="R820" i="2"/>
  <c r="P820" i="2"/>
  <c r="BI813" i="2"/>
  <c r="BH813" i="2"/>
  <c r="BG813" i="2"/>
  <c r="BF813" i="2"/>
  <c r="T813" i="2"/>
  <c r="R813" i="2"/>
  <c r="P813" i="2"/>
  <c r="BI807" i="2"/>
  <c r="BH807" i="2"/>
  <c r="BG807" i="2"/>
  <c r="BF807" i="2"/>
  <c r="T807" i="2"/>
  <c r="R807" i="2"/>
  <c r="P807" i="2"/>
  <c r="BI801" i="2"/>
  <c r="BH801" i="2"/>
  <c r="BG801" i="2"/>
  <c r="BF801" i="2"/>
  <c r="T801" i="2"/>
  <c r="R801" i="2"/>
  <c r="P801" i="2"/>
  <c r="BI795" i="2"/>
  <c r="BH795" i="2"/>
  <c r="BG795" i="2"/>
  <c r="BF795" i="2"/>
  <c r="T795" i="2"/>
  <c r="R795" i="2"/>
  <c r="P795" i="2"/>
  <c r="BI790" i="2"/>
  <c r="BH790" i="2"/>
  <c r="BG790" i="2"/>
  <c r="BF790" i="2"/>
  <c r="T790" i="2"/>
  <c r="R790" i="2"/>
  <c r="P790" i="2"/>
  <c r="BI782" i="2"/>
  <c r="BH782" i="2"/>
  <c r="BG782" i="2"/>
  <c r="BF782" i="2"/>
  <c r="T782" i="2"/>
  <c r="R782" i="2"/>
  <c r="P782" i="2"/>
  <c r="BI774" i="2"/>
  <c r="BH774" i="2"/>
  <c r="BG774" i="2"/>
  <c r="BF774" i="2"/>
  <c r="T774" i="2"/>
  <c r="R774" i="2"/>
  <c r="P774" i="2"/>
  <c r="BI768" i="2"/>
  <c r="BH768" i="2"/>
  <c r="BG768" i="2"/>
  <c r="BF768" i="2"/>
  <c r="T768" i="2"/>
  <c r="R768" i="2"/>
  <c r="P768" i="2"/>
  <c r="BI762" i="2"/>
  <c r="BH762" i="2"/>
  <c r="BG762" i="2"/>
  <c r="BF762" i="2"/>
  <c r="T762" i="2"/>
  <c r="R762" i="2"/>
  <c r="P762" i="2"/>
  <c r="BI757" i="2"/>
  <c r="BH757" i="2"/>
  <c r="BG757" i="2"/>
  <c r="BF757" i="2"/>
  <c r="T757" i="2"/>
  <c r="R757" i="2"/>
  <c r="P757" i="2"/>
  <c r="BI752" i="2"/>
  <c r="BH752" i="2"/>
  <c r="BG752" i="2"/>
  <c r="BF752" i="2"/>
  <c r="T752" i="2"/>
  <c r="R752" i="2"/>
  <c r="P752" i="2"/>
  <c r="BI747" i="2"/>
  <c r="BH747" i="2"/>
  <c r="BG747" i="2"/>
  <c r="BF747" i="2"/>
  <c r="T747" i="2"/>
  <c r="R747" i="2"/>
  <c r="P747" i="2"/>
  <c r="BI742" i="2"/>
  <c r="BH742" i="2"/>
  <c r="BG742" i="2"/>
  <c r="BF742" i="2"/>
  <c r="T742" i="2"/>
  <c r="R742" i="2"/>
  <c r="P742" i="2"/>
  <c r="BI737" i="2"/>
  <c r="BH737" i="2"/>
  <c r="BG737" i="2"/>
  <c r="BF737" i="2"/>
  <c r="T737" i="2"/>
  <c r="R737" i="2"/>
  <c r="P737" i="2"/>
  <c r="BI732" i="2"/>
  <c r="BH732" i="2"/>
  <c r="BG732" i="2"/>
  <c r="BF732" i="2"/>
  <c r="T732" i="2"/>
  <c r="R732" i="2"/>
  <c r="P732" i="2"/>
  <c r="BI727" i="2"/>
  <c r="BH727" i="2"/>
  <c r="BG727" i="2"/>
  <c r="BF727" i="2"/>
  <c r="T727" i="2"/>
  <c r="R727" i="2"/>
  <c r="P727" i="2"/>
  <c r="BI722" i="2"/>
  <c r="BH722" i="2"/>
  <c r="BG722" i="2"/>
  <c r="BF722" i="2"/>
  <c r="T722" i="2"/>
  <c r="R722" i="2"/>
  <c r="P722" i="2"/>
  <c r="BI717" i="2"/>
  <c r="BH717" i="2"/>
  <c r="BG717" i="2"/>
  <c r="BF717" i="2"/>
  <c r="T717" i="2"/>
  <c r="R717" i="2"/>
  <c r="P717" i="2"/>
  <c r="BI712" i="2"/>
  <c r="BH712" i="2"/>
  <c r="BG712" i="2"/>
  <c r="BF712" i="2"/>
  <c r="T712" i="2"/>
  <c r="R712" i="2"/>
  <c r="P712" i="2"/>
  <c r="BI707" i="2"/>
  <c r="BH707" i="2"/>
  <c r="BG707" i="2"/>
  <c r="BF707" i="2"/>
  <c r="T707" i="2"/>
  <c r="R707" i="2"/>
  <c r="P707" i="2"/>
  <c r="BI699" i="2"/>
  <c r="BH699" i="2"/>
  <c r="BG699" i="2"/>
  <c r="BF699" i="2"/>
  <c r="T699" i="2"/>
  <c r="R699" i="2"/>
  <c r="P699" i="2"/>
  <c r="BI693" i="2"/>
  <c r="BH693" i="2"/>
  <c r="BG693" i="2"/>
  <c r="BF693" i="2"/>
  <c r="T693" i="2"/>
  <c r="R693" i="2"/>
  <c r="P693" i="2"/>
  <c r="BI685" i="2"/>
  <c r="BH685" i="2"/>
  <c r="BG685" i="2"/>
  <c r="BF685" i="2"/>
  <c r="T685" i="2"/>
  <c r="R685" i="2"/>
  <c r="P685" i="2"/>
  <c r="BI679" i="2"/>
  <c r="BH679" i="2"/>
  <c r="BG679" i="2"/>
  <c r="BF679" i="2"/>
  <c r="T679" i="2"/>
  <c r="R679" i="2"/>
  <c r="P679" i="2"/>
  <c r="BI673" i="2"/>
  <c r="BH673" i="2"/>
  <c r="BG673" i="2"/>
  <c r="BF673" i="2"/>
  <c r="T673" i="2"/>
  <c r="R673" i="2"/>
  <c r="P673" i="2"/>
  <c r="BI668" i="2"/>
  <c r="BH668" i="2"/>
  <c r="BG668" i="2"/>
  <c r="BF668" i="2"/>
  <c r="T668" i="2"/>
  <c r="R668" i="2"/>
  <c r="P668" i="2"/>
  <c r="BI663" i="2"/>
  <c r="BH663" i="2"/>
  <c r="BG663" i="2"/>
  <c r="BF663" i="2"/>
  <c r="T663" i="2"/>
  <c r="R663" i="2"/>
  <c r="P663" i="2"/>
  <c r="BI657" i="2"/>
  <c r="BH657" i="2"/>
  <c r="BG657" i="2"/>
  <c r="BF657" i="2"/>
  <c r="T657" i="2"/>
  <c r="R657" i="2"/>
  <c r="P657" i="2"/>
  <c r="BI648" i="2"/>
  <c r="BH648" i="2"/>
  <c r="BG648" i="2"/>
  <c r="BF648" i="2"/>
  <c r="T648" i="2"/>
  <c r="R648" i="2"/>
  <c r="P648" i="2"/>
  <c r="BI643" i="2"/>
  <c r="BH643" i="2"/>
  <c r="BG643" i="2"/>
  <c r="BF643" i="2"/>
  <c r="T643" i="2"/>
  <c r="R643" i="2"/>
  <c r="P643" i="2"/>
  <c r="BI638" i="2"/>
  <c r="BH638" i="2"/>
  <c r="BG638" i="2"/>
  <c r="BF638" i="2"/>
  <c r="T638" i="2"/>
  <c r="R638" i="2"/>
  <c r="P638" i="2"/>
  <c r="BI633" i="2"/>
  <c r="BH633" i="2"/>
  <c r="BG633" i="2"/>
  <c r="BF633" i="2"/>
  <c r="T633" i="2"/>
  <c r="R633" i="2"/>
  <c r="P633" i="2"/>
  <c r="BI628" i="2"/>
  <c r="BH628" i="2"/>
  <c r="BG628" i="2"/>
  <c r="BF628" i="2"/>
  <c r="T628" i="2"/>
  <c r="R628" i="2"/>
  <c r="P628" i="2"/>
  <c r="BI623" i="2"/>
  <c r="BH623" i="2"/>
  <c r="BG623" i="2"/>
  <c r="BF623" i="2"/>
  <c r="T623" i="2"/>
  <c r="R623" i="2"/>
  <c r="P623" i="2"/>
  <c r="BI618" i="2"/>
  <c r="BH618" i="2"/>
  <c r="BG618" i="2"/>
  <c r="BF618" i="2"/>
  <c r="T618" i="2"/>
  <c r="R618" i="2"/>
  <c r="P618" i="2"/>
  <c r="BI613" i="2"/>
  <c r="BH613" i="2"/>
  <c r="BG613" i="2"/>
  <c r="BF613" i="2"/>
  <c r="T613" i="2"/>
  <c r="R613" i="2"/>
  <c r="P613" i="2"/>
  <c r="BI608" i="2"/>
  <c r="BH608" i="2"/>
  <c r="BG608" i="2"/>
  <c r="BF608" i="2"/>
  <c r="T608" i="2"/>
  <c r="R608" i="2"/>
  <c r="P608" i="2"/>
  <c r="BI603" i="2"/>
  <c r="BH603" i="2"/>
  <c r="BG603" i="2"/>
  <c r="BF603" i="2"/>
  <c r="T603" i="2"/>
  <c r="R603" i="2"/>
  <c r="P603" i="2"/>
  <c r="BI598" i="2"/>
  <c r="BH598" i="2"/>
  <c r="BG598" i="2"/>
  <c r="BF598" i="2"/>
  <c r="T598" i="2"/>
  <c r="R598" i="2"/>
  <c r="P598" i="2"/>
  <c r="BI593" i="2"/>
  <c r="BH593" i="2"/>
  <c r="BG593" i="2"/>
  <c r="BF593" i="2"/>
  <c r="T593" i="2"/>
  <c r="R593" i="2"/>
  <c r="P593" i="2"/>
  <c r="BI588" i="2"/>
  <c r="BH588" i="2"/>
  <c r="BG588" i="2"/>
  <c r="BF588" i="2"/>
  <c r="T588" i="2"/>
  <c r="R588" i="2"/>
  <c r="P588" i="2"/>
  <c r="BI583" i="2"/>
  <c r="BH583" i="2"/>
  <c r="BG583" i="2"/>
  <c r="BF583" i="2"/>
  <c r="T583" i="2"/>
  <c r="R583" i="2"/>
  <c r="P583" i="2"/>
  <c r="BI578" i="2"/>
  <c r="BH578" i="2"/>
  <c r="BG578" i="2"/>
  <c r="BF578" i="2"/>
  <c r="T578" i="2"/>
  <c r="R578" i="2"/>
  <c r="P578" i="2"/>
  <c r="BI573" i="2"/>
  <c r="BH573" i="2"/>
  <c r="BG573" i="2"/>
  <c r="BF573" i="2"/>
  <c r="T573" i="2"/>
  <c r="R573" i="2"/>
  <c r="P573" i="2"/>
  <c r="BI568" i="2"/>
  <c r="BH568" i="2"/>
  <c r="BG568" i="2"/>
  <c r="BF568" i="2"/>
  <c r="T568" i="2"/>
  <c r="R568" i="2"/>
  <c r="P568" i="2"/>
  <c r="BI563" i="2"/>
  <c r="BH563" i="2"/>
  <c r="BG563" i="2"/>
  <c r="BF563" i="2"/>
  <c r="T563" i="2"/>
  <c r="R563" i="2"/>
  <c r="P563" i="2"/>
  <c r="BI558" i="2"/>
  <c r="BH558" i="2"/>
  <c r="BG558" i="2"/>
  <c r="BF558" i="2"/>
  <c r="T558" i="2"/>
  <c r="R558" i="2"/>
  <c r="P558" i="2"/>
  <c r="BI552" i="2"/>
  <c r="BH552" i="2"/>
  <c r="BG552" i="2"/>
  <c r="BF552" i="2"/>
  <c r="T552" i="2"/>
  <c r="R552" i="2"/>
  <c r="P552" i="2"/>
  <c r="BI547" i="2"/>
  <c r="BH547" i="2"/>
  <c r="BG547" i="2"/>
  <c r="BF547" i="2"/>
  <c r="T547" i="2"/>
  <c r="R547" i="2"/>
  <c r="P547" i="2"/>
  <c r="BI542" i="2"/>
  <c r="BH542" i="2"/>
  <c r="BG542" i="2"/>
  <c r="BF542" i="2"/>
  <c r="T542" i="2"/>
  <c r="R542" i="2"/>
  <c r="P542" i="2"/>
  <c r="BI537" i="2"/>
  <c r="BH537" i="2"/>
  <c r="BG537" i="2"/>
  <c r="BF537" i="2"/>
  <c r="T537" i="2"/>
  <c r="R537" i="2"/>
  <c r="P537" i="2"/>
  <c r="BI532" i="2"/>
  <c r="BH532" i="2"/>
  <c r="BG532" i="2"/>
  <c r="BF532" i="2"/>
  <c r="T532" i="2"/>
  <c r="R532" i="2"/>
  <c r="P532" i="2"/>
  <c r="BI527" i="2"/>
  <c r="BH527" i="2"/>
  <c r="BG527" i="2"/>
  <c r="BF527" i="2"/>
  <c r="T527" i="2"/>
  <c r="R527" i="2"/>
  <c r="P527" i="2"/>
  <c r="BI521" i="2"/>
  <c r="BH521" i="2"/>
  <c r="BG521" i="2"/>
  <c r="BF521" i="2"/>
  <c r="T521" i="2"/>
  <c r="R521" i="2"/>
  <c r="P521" i="2"/>
  <c r="BI514" i="2"/>
  <c r="BH514" i="2"/>
  <c r="BG514" i="2"/>
  <c r="BF514" i="2"/>
  <c r="T514" i="2"/>
  <c r="R514" i="2"/>
  <c r="P514" i="2"/>
  <c r="BI508" i="2"/>
  <c r="BH508" i="2"/>
  <c r="BG508" i="2"/>
  <c r="BF508" i="2"/>
  <c r="T508" i="2"/>
  <c r="R508" i="2"/>
  <c r="P508" i="2"/>
  <c r="BI502" i="2"/>
  <c r="BH502" i="2"/>
  <c r="BG502" i="2"/>
  <c r="BF502" i="2"/>
  <c r="T502" i="2"/>
  <c r="R502" i="2"/>
  <c r="P502" i="2"/>
  <c r="BI495" i="2"/>
  <c r="BH495" i="2"/>
  <c r="BG495" i="2"/>
  <c r="BF495" i="2"/>
  <c r="T495" i="2"/>
  <c r="R495" i="2"/>
  <c r="P495" i="2"/>
  <c r="BI489" i="2"/>
  <c r="BH489" i="2"/>
  <c r="BG489" i="2"/>
  <c r="BF489" i="2"/>
  <c r="T489" i="2"/>
  <c r="R489" i="2"/>
  <c r="P489" i="2"/>
  <c r="BI482" i="2"/>
  <c r="BH482" i="2"/>
  <c r="BG482" i="2"/>
  <c r="BF482" i="2"/>
  <c r="T482" i="2"/>
  <c r="R482" i="2"/>
  <c r="P482" i="2"/>
  <c r="BI476" i="2"/>
  <c r="BH476" i="2"/>
  <c r="BG476" i="2"/>
  <c r="BF476" i="2"/>
  <c r="T476" i="2"/>
  <c r="R476" i="2"/>
  <c r="P476" i="2"/>
  <c r="BI470" i="2"/>
  <c r="BH470" i="2"/>
  <c r="BG470" i="2"/>
  <c r="BF470" i="2"/>
  <c r="T470" i="2"/>
  <c r="R470" i="2"/>
  <c r="P470" i="2"/>
  <c r="BI464" i="2"/>
  <c r="BH464" i="2"/>
  <c r="BG464" i="2"/>
  <c r="BF464" i="2"/>
  <c r="T464" i="2"/>
  <c r="R464" i="2"/>
  <c r="P464" i="2"/>
  <c r="BI458" i="2"/>
  <c r="BH458" i="2"/>
  <c r="BG458" i="2"/>
  <c r="BF458" i="2"/>
  <c r="T458" i="2"/>
  <c r="R458" i="2"/>
  <c r="P458" i="2"/>
  <c r="BI452" i="2"/>
  <c r="BH452" i="2"/>
  <c r="BG452" i="2"/>
  <c r="BF452" i="2"/>
  <c r="T452" i="2"/>
  <c r="R452" i="2"/>
  <c r="P452" i="2"/>
  <c r="BI445" i="2"/>
  <c r="BH445" i="2"/>
  <c r="BG445" i="2"/>
  <c r="BF445" i="2"/>
  <c r="T445" i="2"/>
  <c r="R445" i="2"/>
  <c r="P445" i="2"/>
  <c r="BI439" i="2"/>
  <c r="BH439" i="2"/>
  <c r="BG439" i="2"/>
  <c r="BF439" i="2"/>
  <c r="T439" i="2"/>
  <c r="R439" i="2"/>
  <c r="P439" i="2"/>
  <c r="BI432" i="2"/>
  <c r="BH432" i="2"/>
  <c r="BG432" i="2"/>
  <c r="BF432" i="2"/>
  <c r="T432" i="2"/>
  <c r="R432" i="2"/>
  <c r="P432" i="2"/>
  <c r="BI425" i="2"/>
  <c r="BH425" i="2"/>
  <c r="BG425" i="2"/>
  <c r="BF425" i="2"/>
  <c r="T425" i="2"/>
  <c r="R425" i="2"/>
  <c r="P425" i="2"/>
  <c r="BI419" i="2"/>
  <c r="BH419" i="2"/>
  <c r="BG419" i="2"/>
  <c r="BF419" i="2"/>
  <c r="T419" i="2"/>
  <c r="R419" i="2"/>
  <c r="P419" i="2"/>
  <c r="BI413" i="2"/>
  <c r="BH413" i="2"/>
  <c r="BG413" i="2"/>
  <c r="BF413" i="2"/>
  <c r="T413" i="2"/>
  <c r="R413" i="2"/>
  <c r="P413" i="2"/>
  <c r="BI408" i="2"/>
  <c r="BH408" i="2"/>
  <c r="BG408" i="2"/>
  <c r="BF408" i="2"/>
  <c r="T408" i="2"/>
  <c r="R408" i="2"/>
  <c r="P408" i="2"/>
  <c r="BI401" i="2"/>
  <c r="BH401" i="2"/>
  <c r="BG401" i="2"/>
  <c r="BF401" i="2"/>
  <c r="T401" i="2"/>
  <c r="R401" i="2"/>
  <c r="P401" i="2"/>
  <c r="BI394" i="2"/>
  <c r="BH394" i="2"/>
  <c r="BG394" i="2"/>
  <c r="BF394" i="2"/>
  <c r="T394" i="2"/>
  <c r="R394" i="2"/>
  <c r="P394" i="2"/>
  <c r="BI388" i="2"/>
  <c r="BH388" i="2"/>
  <c r="BG388" i="2"/>
  <c r="BF388" i="2"/>
  <c r="T388" i="2"/>
  <c r="R388" i="2"/>
  <c r="P388" i="2"/>
  <c r="BI382" i="2"/>
  <c r="BH382" i="2"/>
  <c r="BG382" i="2"/>
  <c r="BF382" i="2"/>
  <c r="T382" i="2"/>
  <c r="R382" i="2"/>
  <c r="P382" i="2"/>
  <c r="BI376" i="2"/>
  <c r="BH376" i="2"/>
  <c r="BG376" i="2"/>
  <c r="BF376" i="2"/>
  <c r="T376" i="2"/>
  <c r="R376" i="2"/>
  <c r="P376" i="2"/>
  <c r="BI370" i="2"/>
  <c r="BH370" i="2"/>
  <c r="BG370" i="2"/>
  <c r="BF370" i="2"/>
  <c r="T370" i="2"/>
  <c r="R370" i="2"/>
  <c r="P370" i="2"/>
  <c r="BI363" i="2"/>
  <c r="BH363" i="2"/>
  <c r="BG363" i="2"/>
  <c r="BF363" i="2"/>
  <c r="T363" i="2"/>
  <c r="R363" i="2"/>
  <c r="P363" i="2"/>
  <c r="BI357" i="2"/>
  <c r="BH357" i="2"/>
  <c r="BG357" i="2"/>
  <c r="BF357" i="2"/>
  <c r="T357" i="2"/>
  <c r="R357" i="2"/>
  <c r="P357" i="2"/>
  <c r="BI351" i="2"/>
  <c r="BH351" i="2"/>
  <c r="BG351" i="2"/>
  <c r="BF351" i="2"/>
  <c r="T351" i="2"/>
  <c r="R351" i="2"/>
  <c r="P351" i="2"/>
  <c r="BI345" i="2"/>
  <c r="BH345" i="2"/>
  <c r="BG345" i="2"/>
  <c r="BF345" i="2"/>
  <c r="T345" i="2"/>
  <c r="R345" i="2"/>
  <c r="P345" i="2"/>
  <c r="BI339" i="2"/>
  <c r="BH339" i="2"/>
  <c r="BG339" i="2"/>
  <c r="BF339" i="2"/>
  <c r="T339" i="2"/>
  <c r="R339" i="2"/>
  <c r="P339" i="2"/>
  <c r="BI333" i="2"/>
  <c r="BH333" i="2"/>
  <c r="BG333" i="2"/>
  <c r="BF333" i="2"/>
  <c r="T333" i="2"/>
  <c r="R333" i="2"/>
  <c r="P333" i="2"/>
  <c r="BI327" i="2"/>
  <c r="BH327" i="2"/>
  <c r="BG327" i="2"/>
  <c r="BF327" i="2"/>
  <c r="T327" i="2"/>
  <c r="R327" i="2"/>
  <c r="P327" i="2"/>
  <c r="BI321" i="2"/>
  <c r="BH321" i="2"/>
  <c r="BG321" i="2"/>
  <c r="BF321" i="2"/>
  <c r="T321" i="2"/>
  <c r="R321" i="2"/>
  <c r="P321" i="2"/>
  <c r="BI311" i="2"/>
  <c r="BH311" i="2"/>
  <c r="BG311" i="2"/>
  <c r="BF311" i="2"/>
  <c r="T311" i="2"/>
  <c r="R311" i="2"/>
  <c r="P311" i="2"/>
  <c r="BI302" i="2"/>
  <c r="BH302" i="2"/>
  <c r="BG302" i="2"/>
  <c r="BF302" i="2"/>
  <c r="T302" i="2"/>
  <c r="R302" i="2"/>
  <c r="P302" i="2"/>
  <c r="BI294" i="2"/>
  <c r="BH294" i="2"/>
  <c r="BG294" i="2"/>
  <c r="BF294" i="2"/>
  <c r="T294" i="2"/>
  <c r="R294" i="2"/>
  <c r="P294" i="2"/>
  <c r="BI286" i="2"/>
  <c r="BH286" i="2"/>
  <c r="BG286" i="2"/>
  <c r="BF286" i="2"/>
  <c r="T286" i="2"/>
  <c r="R286" i="2"/>
  <c r="P286" i="2"/>
  <c r="BI280" i="2"/>
  <c r="BH280" i="2"/>
  <c r="BG280" i="2"/>
  <c r="BF280" i="2"/>
  <c r="T280" i="2"/>
  <c r="T279" i="2"/>
  <c r="R280" i="2"/>
  <c r="R279" i="2" s="1"/>
  <c r="P280" i="2"/>
  <c r="P279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2" i="2"/>
  <c r="BH232" i="2"/>
  <c r="BG232" i="2"/>
  <c r="BF232" i="2"/>
  <c r="T232" i="2"/>
  <c r="R232" i="2"/>
  <c r="P232" i="2"/>
  <c r="BI224" i="2"/>
  <c r="BH224" i="2"/>
  <c r="BG224" i="2"/>
  <c r="BF224" i="2"/>
  <c r="T224" i="2"/>
  <c r="R224" i="2"/>
  <c r="P224" i="2"/>
  <c r="BI216" i="2"/>
  <c r="BH216" i="2"/>
  <c r="BG216" i="2"/>
  <c r="BF216" i="2"/>
  <c r="T216" i="2"/>
  <c r="R216" i="2"/>
  <c r="P216" i="2"/>
  <c r="BI210" i="2"/>
  <c r="BH210" i="2"/>
  <c r="BG210" i="2"/>
  <c r="BF210" i="2"/>
  <c r="T210" i="2"/>
  <c r="R210" i="2"/>
  <c r="P210" i="2"/>
  <c r="BI204" i="2"/>
  <c r="BH204" i="2"/>
  <c r="BG204" i="2"/>
  <c r="BF204" i="2"/>
  <c r="T204" i="2"/>
  <c r="R204" i="2"/>
  <c r="P204" i="2"/>
  <c r="BI198" i="2"/>
  <c r="BH198" i="2"/>
  <c r="BG198" i="2"/>
  <c r="BF198" i="2"/>
  <c r="T198" i="2"/>
  <c r="R198" i="2"/>
  <c r="P198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68" i="2"/>
  <c r="BH168" i="2"/>
  <c r="BG168" i="2"/>
  <c r="BF168" i="2"/>
  <c r="T168" i="2"/>
  <c r="R168" i="2"/>
  <c r="P168" i="2"/>
  <c r="BI160" i="2"/>
  <c r="BH160" i="2"/>
  <c r="BG160" i="2"/>
  <c r="BF160" i="2"/>
  <c r="T160" i="2"/>
  <c r="R160" i="2"/>
  <c r="P160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4" i="2"/>
  <c r="BH144" i="2"/>
  <c r="BG144" i="2"/>
  <c r="BF144" i="2"/>
  <c r="T144" i="2"/>
  <c r="R144" i="2"/>
  <c r="P144" i="2"/>
  <c r="BI136" i="2"/>
  <c r="BH136" i="2"/>
  <c r="BG136" i="2"/>
  <c r="BF136" i="2"/>
  <c r="T136" i="2"/>
  <c r="R136" i="2"/>
  <c r="P136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J18" i="2"/>
  <c r="E18" i="2"/>
  <c r="F92" i="2"/>
  <c r="J17" i="2"/>
  <c r="J12" i="2"/>
  <c r="J119" i="2" s="1"/>
  <c r="E7" i="2"/>
  <c r="E115" i="2"/>
  <c r="L90" i="1"/>
  <c r="AM90" i="1"/>
  <c r="AM89" i="1"/>
  <c r="L89" i="1"/>
  <c r="AM87" i="1"/>
  <c r="L87" i="1"/>
  <c r="L85" i="1"/>
  <c r="L84" i="1"/>
  <c r="BK813" i="2"/>
  <c r="J790" i="2"/>
  <c r="J747" i="2"/>
  <c r="BK727" i="2"/>
  <c r="J707" i="2"/>
  <c r="BK668" i="2"/>
  <c r="J633" i="2"/>
  <c r="J618" i="2"/>
  <c r="BK593" i="2"/>
  <c r="J573" i="2"/>
  <c r="J514" i="2"/>
  <c r="J470" i="2"/>
  <c r="BK445" i="2"/>
  <c r="J413" i="2"/>
  <c r="BK388" i="2"/>
  <c r="BK363" i="2"/>
  <c r="J333" i="2"/>
  <c r="J260" i="2"/>
  <c r="BK240" i="2"/>
  <c r="J192" i="2"/>
  <c r="J128" i="2"/>
  <c r="BK790" i="2"/>
  <c r="J762" i="2"/>
  <c r="BK737" i="2"/>
  <c r="BK663" i="2"/>
  <c r="J623" i="2"/>
  <c r="J603" i="2"/>
  <c r="BK583" i="2"/>
  <c r="J552" i="2"/>
  <c r="J537" i="2"/>
  <c r="J508" i="2"/>
  <c r="J452" i="2"/>
  <c r="J401" i="2"/>
  <c r="BK345" i="2"/>
  <c r="J286" i="2"/>
  <c r="J268" i="2"/>
  <c r="J204" i="2"/>
  <c r="BK160" i="2"/>
  <c r="J830" i="2"/>
  <c r="BK825" i="2"/>
  <c r="J822" i="2"/>
  <c r="J813" i="2"/>
  <c r="BK782" i="2"/>
  <c r="J752" i="2"/>
  <c r="J727" i="2"/>
  <c r="BK673" i="2"/>
  <c r="BK643" i="2"/>
  <c r="J578" i="2"/>
  <c r="BK532" i="2"/>
  <c r="BK470" i="2"/>
  <c r="J445" i="2"/>
  <c r="BK401" i="2"/>
  <c r="J370" i="2"/>
  <c r="J321" i="2"/>
  <c r="BK268" i="2"/>
  <c r="J243" i="2"/>
  <c r="J224" i="2"/>
  <c r="J188" i="2"/>
  <c r="J717" i="2"/>
  <c r="J679" i="2"/>
  <c r="BK603" i="2"/>
  <c r="J568" i="2"/>
  <c r="J547" i="2"/>
  <c r="J521" i="2"/>
  <c r="J482" i="2"/>
  <c r="BK432" i="2"/>
  <c r="BK413" i="2"/>
  <c r="BK311" i="2"/>
  <c r="BK204" i="2"/>
  <c r="BK180" i="2"/>
  <c r="J155" i="2"/>
  <c r="BK128" i="2"/>
  <c r="J163" i="3"/>
  <c r="BK142" i="3"/>
  <c r="BK194" i="3"/>
  <c r="J158" i="3"/>
  <c r="J194" i="3"/>
  <c r="BK154" i="3"/>
  <c r="BK133" i="3"/>
  <c r="J150" i="3"/>
  <c r="J476" i="2"/>
  <c r="BK333" i="2"/>
  <c r="J280" i="2"/>
  <c r="J248" i="2"/>
  <c r="J180" i="2"/>
  <c r="BK830" i="2"/>
  <c r="J827" i="2"/>
  <c r="BK822" i="2"/>
  <c r="J820" i="2"/>
  <c r="J801" i="2"/>
  <c r="BK768" i="2"/>
  <c r="J722" i="2"/>
  <c r="J668" i="2"/>
  <c r="BK633" i="2"/>
  <c r="BK558" i="2"/>
  <c r="BK495" i="2"/>
  <c r="BK452" i="2"/>
  <c r="BK327" i="2"/>
  <c r="BK280" i="2"/>
  <c r="BK248" i="2"/>
  <c r="BK210" i="2"/>
  <c r="J768" i="2"/>
  <c r="BK707" i="2"/>
  <c r="J673" i="2"/>
  <c r="BK623" i="2"/>
  <c r="J583" i="2"/>
  <c r="J558" i="2"/>
  <c r="J532" i="2"/>
  <c r="BK489" i="2"/>
  <c r="J425" i="2"/>
  <c r="J363" i="2"/>
  <c r="BK321" i="2"/>
  <c r="BK216" i="2"/>
  <c r="BK184" i="2"/>
  <c r="J160" i="2"/>
  <c r="BK136" i="2"/>
  <c r="BK174" i="3"/>
  <c r="J146" i="3"/>
  <c r="J198" i="3"/>
  <c r="J178" i="3"/>
  <c r="BK188" i="3"/>
  <c r="BK150" i="3"/>
  <c r="J128" i="3"/>
  <c r="J184" i="3"/>
  <c r="BK146" i="3"/>
  <c r="J807" i="2"/>
  <c r="BK752" i="2"/>
  <c r="J742" i="2"/>
  <c r="BK722" i="2"/>
  <c r="J685" i="2"/>
  <c r="J648" i="2"/>
  <c r="BK628" i="2"/>
  <c r="BK598" i="2"/>
  <c r="BK537" i="2"/>
  <c r="BK502" i="2"/>
  <c r="J464" i="2"/>
  <c r="BK439" i="2"/>
  <c r="J408" i="2"/>
  <c r="J376" i="2"/>
  <c r="J351" i="2"/>
  <c r="J327" i="2"/>
  <c r="J271" i="2"/>
  <c r="BK243" i="2"/>
  <c r="BK198" i="2"/>
  <c r="BK144" i="2"/>
  <c r="J782" i="2"/>
  <c r="BK757" i="2"/>
  <c r="BK717" i="2"/>
  <c r="J643" i="2"/>
  <c r="BK618" i="2"/>
  <c r="J598" i="2"/>
  <c r="BK568" i="2"/>
  <c r="BK542" i="2"/>
  <c r="BK521" i="2"/>
  <c r="J502" i="2"/>
  <c r="BK425" i="2"/>
  <c r="BK382" i="2"/>
  <c r="J302" i="2"/>
  <c r="BK271" i="2"/>
  <c r="BK232" i="2"/>
  <c r="J176" i="2"/>
  <c r="AS94" i="1"/>
  <c r="BK807" i="2"/>
  <c r="J774" i="2"/>
  <c r="J737" i="2"/>
  <c r="J699" i="2"/>
  <c r="BK657" i="2"/>
  <c r="J638" i="2"/>
  <c r="BK563" i="2"/>
  <c r="BK464" i="2"/>
  <c r="J432" i="2"/>
  <c r="J382" i="2"/>
  <c r="BK351" i="2"/>
  <c r="BK286" i="2"/>
  <c r="J257" i="2"/>
  <c r="J232" i="2"/>
  <c r="BK192" i="2"/>
  <c r="J136" i="2"/>
  <c r="BK712" i="2"/>
  <c r="J693" i="2"/>
  <c r="J628" i="2"/>
  <c r="BK588" i="2"/>
  <c r="BK573" i="2"/>
  <c r="J542" i="2"/>
  <c r="J495" i="2"/>
  <c r="J439" i="2"/>
  <c r="BK376" i="2"/>
  <c r="J339" i="2"/>
  <c r="BK246" i="2"/>
  <c r="BK188" i="2"/>
  <c r="BK176" i="2"/>
  <c r="J150" i="2"/>
  <c r="BK198" i="3"/>
  <c r="BK158" i="3"/>
  <c r="J133" i="3"/>
  <c r="BK184" i="3"/>
  <c r="J203" i="3"/>
  <c r="BK178" i="3"/>
  <c r="J142" i="3"/>
  <c r="J169" i="3"/>
  <c r="BK128" i="3"/>
  <c r="BK801" i="2"/>
  <c r="BK762" i="2"/>
  <c r="J732" i="2"/>
  <c r="J712" i="2"/>
  <c r="BK679" i="2"/>
  <c r="J663" i="2"/>
  <c r="J613" i="2"/>
  <c r="J588" i="2"/>
  <c r="J527" i="2"/>
  <c r="J489" i="2"/>
  <c r="BK458" i="2"/>
  <c r="J419" i="2"/>
  <c r="BK394" i="2"/>
  <c r="BK370" i="2"/>
  <c r="J345" i="2"/>
  <c r="J311" i="2"/>
  <c r="J246" i="2"/>
  <c r="BK224" i="2"/>
  <c r="BK155" i="2"/>
  <c r="BK795" i="2"/>
  <c r="BK774" i="2"/>
  <c r="BK747" i="2"/>
  <c r="BK693" i="2"/>
  <c r="BK638" i="2"/>
  <c r="BK613" i="2"/>
  <c r="J593" i="2"/>
  <c r="J563" i="2"/>
  <c r="BK514" i="2"/>
  <c r="BK482" i="2"/>
  <c r="BK408" i="2"/>
  <c r="J388" i="2"/>
  <c r="BK339" i="2"/>
  <c r="BK294" i="2"/>
  <c r="BK257" i="2"/>
  <c r="J210" i="2"/>
  <c r="J168" i="2"/>
  <c r="BK150" i="2"/>
  <c r="BK827" i="2"/>
  <c r="J825" i="2"/>
  <c r="BK820" i="2"/>
  <c r="J795" i="2"/>
  <c r="J757" i="2"/>
  <c r="BK732" i="2"/>
  <c r="BK685" i="2"/>
  <c r="BK648" i="2"/>
  <c r="BK608" i="2"/>
  <c r="BK547" i="2"/>
  <c r="BK508" i="2"/>
  <c r="J458" i="2"/>
  <c r="J394" i="2"/>
  <c r="BK357" i="2"/>
  <c r="J294" i="2"/>
  <c r="BK260" i="2"/>
  <c r="J240" i="2"/>
  <c r="J216" i="2"/>
  <c r="J184" i="2"/>
  <c r="BK742" i="2"/>
  <c r="BK699" i="2"/>
  <c r="J657" i="2"/>
  <c r="J608" i="2"/>
  <c r="BK578" i="2"/>
  <c r="BK552" i="2"/>
  <c r="BK527" i="2"/>
  <c r="BK476" i="2"/>
  <c r="BK419" i="2"/>
  <c r="J357" i="2"/>
  <c r="BK302" i="2"/>
  <c r="J198" i="2"/>
  <c r="BK168" i="2"/>
  <c r="J144" i="2"/>
  <c r="BK169" i="3"/>
  <c r="J154" i="3"/>
  <c r="J138" i="3"/>
  <c r="J188" i="3"/>
  <c r="BK163" i="3"/>
  <c r="BK203" i="3"/>
  <c r="J174" i="3"/>
  <c r="BK138" i="3"/>
  <c r="BK127" i="2" l="1"/>
  <c r="J127" i="2" s="1"/>
  <c r="J98" i="2" s="1"/>
  <c r="P285" i="2"/>
  <c r="P320" i="2"/>
  <c r="P369" i="2"/>
  <c r="BK819" i="2"/>
  <c r="J819" i="2"/>
  <c r="J104" i="2" s="1"/>
  <c r="P127" i="2"/>
  <c r="T285" i="2"/>
  <c r="R320" i="2"/>
  <c r="T369" i="2"/>
  <c r="T794" i="2"/>
  <c r="T819" i="2"/>
  <c r="R137" i="3"/>
  <c r="R126" i="3" s="1"/>
  <c r="R124" i="3" s="1"/>
  <c r="P168" i="3"/>
  <c r="T127" i="2"/>
  <c r="BK285" i="2"/>
  <c r="J285" i="2"/>
  <c r="J100" i="2" s="1"/>
  <c r="BK320" i="2"/>
  <c r="J320" i="2" s="1"/>
  <c r="J101" i="2" s="1"/>
  <c r="BK369" i="2"/>
  <c r="J369" i="2"/>
  <c r="J102" i="2" s="1"/>
  <c r="BK794" i="2"/>
  <c r="J794" i="2" s="1"/>
  <c r="J103" i="2" s="1"/>
  <c r="R794" i="2"/>
  <c r="R819" i="2"/>
  <c r="P137" i="3"/>
  <c r="R168" i="3"/>
  <c r="R193" i="3"/>
  <c r="R127" i="2"/>
  <c r="R285" i="2"/>
  <c r="T320" i="2"/>
  <c r="R369" i="2"/>
  <c r="P794" i="2"/>
  <c r="P819" i="2"/>
  <c r="BK137" i="3"/>
  <c r="J137" i="3"/>
  <c r="J100" i="3" s="1"/>
  <c r="T137" i="3"/>
  <c r="T126" i="3" s="1"/>
  <c r="T124" i="3" s="1"/>
  <c r="BK168" i="3"/>
  <c r="J168" i="3"/>
  <c r="J102" i="3" s="1"/>
  <c r="T168" i="3"/>
  <c r="BK193" i="3"/>
  <c r="J193" i="3"/>
  <c r="J103" i="3" s="1"/>
  <c r="P193" i="3"/>
  <c r="P126" i="3" s="1"/>
  <c r="P124" i="3" s="1"/>
  <c r="AU96" i="1" s="1"/>
  <c r="T193" i="3"/>
  <c r="BK279" i="2"/>
  <c r="J279" i="2" s="1"/>
  <c r="J99" i="2" s="1"/>
  <c r="BK127" i="3"/>
  <c r="J127" i="3"/>
  <c r="J99" i="3" s="1"/>
  <c r="BK162" i="3"/>
  <c r="J162" i="3" s="1"/>
  <c r="J101" i="3" s="1"/>
  <c r="BK829" i="2"/>
  <c r="J829" i="2"/>
  <c r="J105" i="2" s="1"/>
  <c r="BK202" i="3"/>
  <c r="J202" i="3" s="1"/>
  <c r="J104" i="3" s="1"/>
  <c r="E114" i="3"/>
  <c r="BE133" i="3"/>
  <c r="BE154" i="3"/>
  <c r="BE194" i="3"/>
  <c r="BE198" i="3"/>
  <c r="J118" i="3"/>
  <c r="F121" i="3"/>
  <c r="BE128" i="3"/>
  <c r="BE138" i="3"/>
  <c r="BE142" i="3"/>
  <c r="BE150" i="3"/>
  <c r="BE158" i="3"/>
  <c r="BE163" i="3"/>
  <c r="BE169" i="3"/>
  <c r="BE174" i="3"/>
  <c r="BE146" i="3"/>
  <c r="BE178" i="3"/>
  <c r="BE184" i="3"/>
  <c r="BE188" i="3"/>
  <c r="BE203" i="3"/>
  <c r="E85" i="2"/>
  <c r="F122" i="2"/>
  <c r="BE224" i="2"/>
  <c r="BE232" i="2"/>
  <c r="BE240" i="2"/>
  <c r="BE248" i="2"/>
  <c r="BE257" i="2"/>
  <c r="BE286" i="2"/>
  <c r="BE327" i="2"/>
  <c r="BE382" i="2"/>
  <c r="BE388" i="2"/>
  <c r="BE394" i="2"/>
  <c r="BE401" i="2"/>
  <c r="BE445" i="2"/>
  <c r="BE452" i="2"/>
  <c r="BE464" i="2"/>
  <c r="BE476" i="2"/>
  <c r="BE495" i="2"/>
  <c r="BE502" i="2"/>
  <c r="BE508" i="2"/>
  <c r="BE558" i="2"/>
  <c r="BE598" i="2"/>
  <c r="BE603" i="2"/>
  <c r="BE633" i="2"/>
  <c r="BE643" i="2"/>
  <c r="BE663" i="2"/>
  <c r="BE673" i="2"/>
  <c r="BE717" i="2"/>
  <c r="BE737" i="2"/>
  <c r="BE747" i="2"/>
  <c r="BE752" i="2"/>
  <c r="BE762" i="2"/>
  <c r="BE128" i="2"/>
  <c r="BE136" i="2"/>
  <c r="BE144" i="2"/>
  <c r="BE150" i="2"/>
  <c r="BE155" i="2"/>
  <c r="BE168" i="2"/>
  <c r="BE176" i="2"/>
  <c r="BE198" i="2"/>
  <c r="BE271" i="2"/>
  <c r="BE302" i="2"/>
  <c r="BE339" i="2"/>
  <c r="BE345" i="2"/>
  <c r="BE357" i="2"/>
  <c r="BE408" i="2"/>
  <c r="BE413" i="2"/>
  <c r="BE439" i="2"/>
  <c r="BE482" i="2"/>
  <c r="BE521" i="2"/>
  <c r="BE537" i="2"/>
  <c r="BE568" i="2"/>
  <c r="BE583" i="2"/>
  <c r="BE588" i="2"/>
  <c r="BE593" i="2"/>
  <c r="BE613" i="2"/>
  <c r="BE618" i="2"/>
  <c r="BE623" i="2"/>
  <c r="BE693" i="2"/>
  <c r="BE707" i="2"/>
  <c r="BE712" i="2"/>
  <c r="BE774" i="2"/>
  <c r="BE795" i="2"/>
  <c r="BE820" i="2"/>
  <c r="BE822" i="2"/>
  <c r="BE825" i="2"/>
  <c r="BE827" i="2"/>
  <c r="BE830" i="2"/>
  <c r="J89" i="2"/>
  <c r="BE188" i="2"/>
  <c r="BE192" i="2"/>
  <c r="BE216" i="2"/>
  <c r="BE243" i="2"/>
  <c r="BE246" i="2"/>
  <c r="BE311" i="2"/>
  <c r="BE321" i="2"/>
  <c r="BE363" i="2"/>
  <c r="BE370" i="2"/>
  <c r="BE419" i="2"/>
  <c r="BE432" i="2"/>
  <c r="BE458" i="2"/>
  <c r="BE489" i="2"/>
  <c r="BE527" i="2"/>
  <c r="BE573" i="2"/>
  <c r="BE608" i="2"/>
  <c r="BE628" i="2"/>
  <c r="BE668" i="2"/>
  <c r="BE679" i="2"/>
  <c r="BE699" i="2"/>
  <c r="BE722" i="2"/>
  <c r="BE727" i="2"/>
  <c r="BE742" i="2"/>
  <c r="BE768" i="2"/>
  <c r="BE160" i="2"/>
  <c r="BE180" i="2"/>
  <c r="BE184" i="2"/>
  <c r="BE204" i="2"/>
  <c r="BE210" i="2"/>
  <c r="BE260" i="2"/>
  <c r="BE268" i="2"/>
  <c r="BE280" i="2"/>
  <c r="BE294" i="2"/>
  <c r="BE333" i="2"/>
  <c r="BE351" i="2"/>
  <c r="BE376" i="2"/>
  <c r="BE425" i="2"/>
  <c r="BE470" i="2"/>
  <c r="BE514" i="2"/>
  <c r="BE532" i="2"/>
  <c r="BE542" i="2"/>
  <c r="BE547" i="2"/>
  <c r="BE552" i="2"/>
  <c r="BE563" i="2"/>
  <c r="BE578" i="2"/>
  <c r="BE638" i="2"/>
  <c r="BE648" i="2"/>
  <c r="BE657" i="2"/>
  <c r="BE685" i="2"/>
  <c r="BE732" i="2"/>
  <c r="BE757" i="2"/>
  <c r="BE782" i="2"/>
  <c r="BE790" i="2"/>
  <c r="BE801" i="2"/>
  <c r="BE807" i="2"/>
  <c r="BE813" i="2"/>
  <c r="F35" i="2"/>
  <c r="BB95" i="1" s="1"/>
  <c r="F35" i="3"/>
  <c r="BB96" i="1" s="1"/>
  <c r="F34" i="3"/>
  <c r="BA96" i="1" s="1"/>
  <c r="F36" i="2"/>
  <c r="BC95" i="1" s="1"/>
  <c r="F37" i="2"/>
  <c r="BD95" i="1" s="1"/>
  <c r="F34" i="2"/>
  <c r="BA95" i="1" s="1"/>
  <c r="J34" i="3"/>
  <c r="AW96" i="1" s="1"/>
  <c r="J34" i="2"/>
  <c r="AW95" i="1" s="1"/>
  <c r="F36" i="3"/>
  <c r="BC96" i="1" s="1"/>
  <c r="F37" i="3"/>
  <c r="BD96" i="1" s="1"/>
  <c r="R126" i="2" l="1"/>
  <c r="R125" i="2" s="1"/>
  <c r="T126" i="2"/>
  <c r="T125" i="2"/>
  <c r="P126" i="2"/>
  <c r="P125" i="2" s="1"/>
  <c r="AU95" i="1" s="1"/>
  <c r="AU94" i="1" s="1"/>
  <c r="BK126" i="3"/>
  <c r="J126" i="3" s="1"/>
  <c r="J98" i="3" s="1"/>
  <c r="BK126" i="2"/>
  <c r="J126" i="2"/>
  <c r="J97" i="2" s="1"/>
  <c r="F33" i="2"/>
  <c r="AZ95" i="1" s="1"/>
  <c r="J33" i="2"/>
  <c r="AV95" i="1" s="1"/>
  <c r="AT95" i="1" s="1"/>
  <c r="BA94" i="1"/>
  <c r="W30" i="1"/>
  <c r="BB94" i="1"/>
  <c r="W31" i="1"/>
  <c r="F33" i="3"/>
  <c r="AZ96" i="1"/>
  <c r="BD94" i="1"/>
  <c r="W33" i="1"/>
  <c r="J33" i="3"/>
  <c r="AV96" i="1"/>
  <c r="AT96" i="1"/>
  <c r="BC94" i="1"/>
  <c r="AY94" i="1" s="1"/>
  <c r="BK124" i="3" l="1"/>
  <c r="J124" i="3"/>
  <c r="J96" i="3" s="1"/>
  <c r="BK125" i="2"/>
  <c r="J125" i="2" s="1"/>
  <c r="J96" i="2" s="1"/>
  <c r="AX94" i="1"/>
  <c r="W32" i="1"/>
  <c r="AZ94" i="1"/>
  <c r="AV94" i="1"/>
  <c r="AK29" i="1"/>
  <c r="AW94" i="1"/>
  <c r="AK30" i="1" s="1"/>
  <c r="J30" i="3" l="1"/>
  <c r="AG96" i="1"/>
  <c r="J30" i="2"/>
  <c r="AG95" i="1"/>
  <c r="AT94" i="1"/>
  <c r="W29" i="1"/>
  <c r="J39" i="2" l="1"/>
  <c r="J39" i="3"/>
  <c r="AN95" i="1"/>
  <c r="AN96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<sst xmlns="http://schemas.openxmlformats.org/spreadsheetml/2006/main" count="7802" uniqueCount="897">
  <si>
    <t>Export Komplet</t>
  </si>
  <si>
    <t/>
  </si>
  <si>
    <t>2.0</t>
  </si>
  <si>
    <t>ZAMOK</t>
  </si>
  <si>
    <t>False</t>
  </si>
  <si>
    <t>{2a1d6ee3-554f-4793-b456-f6c174647de2}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</si>
  <si>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</si>
  <si>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</si>
  <si>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</si>
  <si>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</si>
  <si>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</si>
  <si>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</si>
  <si>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</si>
  <si>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</si>
  <si>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813-2024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</si>
  <si>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</si>
  <si>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</si>
  <si>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Pardubice, ul. Bartolomějská - vodovod</t>
  </si>
  <si>
    <t>KSO:</t>
  </si>
  <si>
    <t>CC-CZ:</t>
  </si>
  <si>
    <t>Místo:</t>
  </si>
  <si>
    <t>Pardubice</t>
  </si>
  <si>
    <t>Datum:</t>
  </si>
  <si>
    <t>27. 6. 2024</t>
  </si>
  <si>
    <t>Zadavatel:</t>
  </si>
  <si>
    <t>IČ:</t>
  </si>
  <si>
    <t>60108631</t>
  </si>
  <si>
    <t>Vodovody a kanalizace, a.s.</t>
  </si>
  <si>
    <t>DIČ:</t>
  </si>
  <si>
    <t>CZ60108631</t>
  </si>
  <si>
    <t>Uchazeč:</t>
  </si>
  <si>
    <t>Vyplň údaj</t>
  </si>
  <si>
    <t>Projektant:</t>
  </si>
  <si>
    <t>64826431</t>
  </si>
  <si>
    <t>VK PROJEKT, spol. s r.o.</t>
  </si>
  <si>
    <t>CZ64826431</t>
  </si>
  <si>
    <t>True</t>
  </si>
  <si>
    <t>Zpracovatel:</t>
  </si>
  <si>
    <t>Ladislav Konvalina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</si>
  <si>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</si>
  <si>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</si>
  <si>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</si>
  <si>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</si>
  <si>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</si>
  <si>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</si>
  <si>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</si>
  <si>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</si>
  <si>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</si>
  <si>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</si>
  <si>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</si>
  <si>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</si>
  <si>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</si>
  <si>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</si>
  <si>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</si>
  <si>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</si>
  <si>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</si>
  <si>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</si>
  <si>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</si>
  <si>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</si>
  <si>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</si>
  <si>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</si>
  <si>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</si>
  <si>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</si>
  <si>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</si>
  <si>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</si>
  <si>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</si>
  <si>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</si>
  <si>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</si>
  <si>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</si>
  <si>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</si>
  <si>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</si>
  <si>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</si>
  <si>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</si>
  <si>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</si>
  <si>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</si>
  <si>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</si>
  <si>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</si>
  <si>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</si>
  <si>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</si>
  <si>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</si>
  <si>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</si>
  <si>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</si>
  <si>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</si>
  <si>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</si>
  <si>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</si>
  <si>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813-1</t>
  </si>
  <si>
    <t>IO 01 - Vodovod ul. Bartolomějská</t>
  </si>
  <si>
    <t>ING</t>
  </si>
  <si>
    <t>1</t>
  </si>
  <si>
    <t>{ea6e06e9-5177-42f1-b248-985a9b33de67}</t>
  </si>
  <si>
    <t>2</t>
  </si>
  <si>
    <t>813-10</t>
  </si>
  <si>
    <t>VON 01 - Vedlejší a ostatní náklady</t>
  </si>
  <si>
    <t>VON</t>
  </si>
  <si>
    <t>{ca24a196-9cd0-44bb-a6fc-afc3dcf917b2}</t>
  </si>
  <si>
    <t>KRYCÍ LIST SOUPISU PRACÍ</t>
  </si>
  <si>
    <t>Objekt:</t>
  </si>
  <si>
    <t>813-1 - IO 01 - Vodovod ul. Bartolomějská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</si>
  <si>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</si>
  <si>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</si>
  <si>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</si>
  <si>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</si>
  <si>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</si>
  <si>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</si>
  <si>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</si>
  <si>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</si>
  <si>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</si>
  <si>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</si>
  <si>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</si>
  <si>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</si>
  <si>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</si>
  <si>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</si>
  <si>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</si>
  <si>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</si>
  <si>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</si>
  <si>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</si>
  <si>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</si>
  <si>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</si>
  <si>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</si>
  <si>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</si>
  <si>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</si>
  <si>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</si>
  <si>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</si>
  <si>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</si>
  <si>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</si>
  <si>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</si>
  <si>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</si>
  <si>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</si>
  <si>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</si>
  <si>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</si>
  <si>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113106151</t>
  </si>
  <si>
    <t>Rozebrání dlažeb vozovek z velkých kostek s ložem z kameniva ručně</t>
  </si>
  <si>
    <t>m2</t>
  </si>
  <si>
    <t>CS ÚRS 2020 01</t>
  </si>
  <si>
    <t>4</t>
  </si>
  <si>
    <t>-1978272243</t>
  </si>
  <si>
    <t>PP</t>
  </si>
  <si>
    <t>Rozebrání dlažeb a dílců vozovek a ploch s přemístěním hmot na skládku na vzdálenost do 3 m nebo s naložením na dopravní prostředek, s jakoukoliv výplní spár ručně z velkých kostek s ložem z kameniva</t>
  </si>
  <si>
    <t>VV</t>
  </si>
  <si>
    <t>př.č. C.2, D.1.02, D.1.03, D.1.06</t>
  </si>
  <si>
    <t>vodovodní řad</t>
  </si>
  <si>
    <t>57*3</t>
  </si>
  <si>
    <t>vodovodní přípojky</t>
  </si>
  <si>
    <t>34*3</t>
  </si>
  <si>
    <t>Součet</t>
  </si>
  <si>
    <t>113107225</t>
  </si>
  <si>
    <t>Odstranění podkladu z kameniva drceného tl 500 mm strojně pl přes 200 m2</t>
  </si>
  <si>
    <t>-440981079</t>
  </si>
  <si>
    <t>Odstranění podkladů nebo krytů strojně plochy jednotlivě přes 200 m2 s přemístěním hmot na skládku na vzdálenost do 20 m nebo s naložením na dopravní prostředek z kameniva hrubého drceného, o tl. vrstvy přes 400 do 500 mm</t>
  </si>
  <si>
    <t>př.č. C.2, D.1.02, D.1.03, D.2.06</t>
  </si>
  <si>
    <t>57*1,1</t>
  </si>
  <si>
    <t>34*0,8</t>
  </si>
  <si>
    <t>3</t>
  </si>
  <si>
    <t>113201112</t>
  </si>
  <si>
    <t>Vytrhání obrub silničních ležatých</t>
  </si>
  <si>
    <t>m</t>
  </si>
  <si>
    <t>-1772761602</t>
  </si>
  <si>
    <t>Vytrhání obrub s vybouráním lože, s přemístěním hmot na skládku na vzdálenost do 3 m nebo s naložením na dopravní prostředek silničních ležatých</t>
  </si>
  <si>
    <t>př.č. C.2, D.1.01, D.1.02, D.1.03, D.1.06</t>
  </si>
  <si>
    <t>2*11</t>
  </si>
  <si>
    <t>115101201</t>
  </si>
  <si>
    <t>Čerpání vody na dopravní výšku do 10 m průměrný přítok do 500 l/min</t>
  </si>
  <si>
    <t>hod</t>
  </si>
  <si>
    <t>-879388873</t>
  </si>
  <si>
    <t>Čerpání vody na dopravní výšku do 10 m s uvažovaným průměrným přítokem do 500 l/min</t>
  </si>
  <si>
    <t>př.č.  D.1.01</t>
  </si>
  <si>
    <t>vodovod a přípojky</t>
  </si>
  <si>
    <t>20*24</t>
  </si>
  <si>
    <t>5</t>
  </si>
  <si>
    <t>115101301</t>
  </si>
  <si>
    <t>Pohotovost čerpací soupravy pro dopravní výšku do 10 m přítok do 500 l/min</t>
  </si>
  <si>
    <t>den</t>
  </si>
  <si>
    <t>-1900102173</t>
  </si>
  <si>
    <t>Pohotovost záložní čerpací soupravy pro dopravní výšku do 10 m s uvažovaným průměrným přítokem do 500 l/min</t>
  </si>
  <si>
    <t>20</t>
  </si>
  <si>
    <t>6</t>
  </si>
  <si>
    <t>119001401</t>
  </si>
  <si>
    <t>Dočasné zajištění potrubí ocelového nebo litinového DN do 200</t>
  </si>
  <si>
    <t>-613976946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</si>
  <si>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</si>
  <si>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př.č. C.2, D.1.02,</t>
  </si>
  <si>
    <t>vodovod</t>
  </si>
  <si>
    <t>2*1,1</t>
  </si>
  <si>
    <t>přípojky</t>
  </si>
  <si>
    <t>10*0,8</t>
  </si>
  <si>
    <t>7</t>
  </si>
  <si>
    <t>119001421</t>
  </si>
  <si>
    <t>Dočasné zajištění kabelů a kabelových tratí ze 3 volně ložených kabelů</t>
  </si>
  <si>
    <t>1767936054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</si>
  <si>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</si>
  <si>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14*1,1</t>
  </si>
  <si>
    <t>33*0,8</t>
  </si>
  <si>
    <t>8</t>
  </si>
  <si>
    <t>119002121</t>
  </si>
  <si>
    <t>Pomocné konstrukce při zabezpečení výkopů přechodovou lávkou l do 2 m včetně zábradlí zřízení</t>
  </si>
  <si>
    <t>kus</t>
  </si>
  <si>
    <t>-698401363</t>
  </si>
  <si>
    <t>Pomocné konstrukce při zabezpečení výkopu vodorovné pochůzné přechodová lávka do délky 2 000 mm včetně zábradlí zřízení</t>
  </si>
  <si>
    <t>9</t>
  </si>
  <si>
    <t>119002122</t>
  </si>
  <si>
    <t>Pomocné konstrukce při zabezpečení výkopů přechodovou lávkou l do 2 m včetně zábradlí odstranění</t>
  </si>
  <si>
    <t>-1670035882</t>
  </si>
  <si>
    <t>Pomocné konstrukce při zabezpečení výkopu vodorovné pochůzné přechodová lávka do délky 2 000 mm včetně zábradlí odstranění</t>
  </si>
  <si>
    <t>10</t>
  </si>
  <si>
    <t>119002411</t>
  </si>
  <si>
    <t>Pojezdový ocelový plech pro zabezpečení výkopu zřízení</t>
  </si>
  <si>
    <t>72952287</t>
  </si>
  <si>
    <t>Pomocné konstrukce při zabezpečení výkopu vodorovné pojízdné z tlustého ocelového plechu šířky výkopu do 1 m zřízení</t>
  </si>
  <si>
    <t>2*(3*3)</t>
  </si>
  <si>
    <t>11</t>
  </si>
  <si>
    <t>119002412</t>
  </si>
  <si>
    <t>Pojezdový ocelový plech pro zabezpečení výkopu odstranění</t>
  </si>
  <si>
    <t>-1821708160</t>
  </si>
  <si>
    <t>Pomocné konstrukce při zabezpečení výkopu vodorovné pojízdné z tlustého ocelového plechu šířky výkopu do 1 m odstranění</t>
  </si>
  <si>
    <t>119003223</t>
  </si>
  <si>
    <t>Mobilní plotová zábrana s profilovaným plechem výšky do 2,2 m pro zabezpečení výkopu zřízení</t>
  </si>
  <si>
    <t>1623820159</t>
  </si>
  <si>
    <t>Pomocné konstrukce při zabezpečení výkopu svislé ocelové mobilní oplocení, výšky do 2,2 m panely vyplněné profilovaným plechem zřízení</t>
  </si>
  <si>
    <t>zajištění řadu</t>
  </si>
  <si>
    <t>57+57</t>
  </si>
  <si>
    <t>13</t>
  </si>
  <si>
    <t>119003224</t>
  </si>
  <si>
    <t>Mobilní plotová zábrana s profilovaným plechem výšky do 2,2 m pro zabezpečení výkopu odstranění</t>
  </si>
  <si>
    <t>-948739526</t>
  </si>
  <si>
    <t>Pomocné konstrukce při zabezpečení výkopu svislé ocelové mobilní oplocení, výšky do 2,2 m panely vyplněné profilovaným plechem odstranění</t>
  </si>
  <si>
    <t>14</t>
  </si>
  <si>
    <t>132212111</t>
  </si>
  <si>
    <t>Hloubení rýh š do 800 mm v soudržných horninách třídy těžitelnosti I, skupiny 3 ručně</t>
  </si>
  <si>
    <t>m3</t>
  </si>
  <si>
    <t>763777659</t>
  </si>
  <si>
    <t>Hloubení rýh šířky do 800 mm ručně zapažených i nezapažených, s urovnáním dna do předepsaného profilu a spádu v hornině třídy těžitelnosti I skupiny 3 soudržných</t>
  </si>
  <si>
    <t>př.č. D.1.01, D.1.06</t>
  </si>
  <si>
    <t>34*0,8*1,5</t>
  </si>
  <si>
    <t>15</t>
  </si>
  <si>
    <t>132212211</t>
  </si>
  <si>
    <t>Hloubení rýh š do 2000 mm v soudržných horninách třídy těžitelnosti I, skupiny 3 ručně</t>
  </si>
  <si>
    <t>-1405266617</t>
  </si>
  <si>
    <t>Hloubení rýh šířky přes 800 do 2 000 mm ručně zapažených i nezapažených, s urovnáním dna do předepsaného profilu a spádu v hornině třídy těžitelnosti I skupiny 3 soudržných</t>
  </si>
  <si>
    <t xml:space="preserve">př.č. C.2, D.1.02, D.1.03, </t>
  </si>
  <si>
    <t>57*1,1*1,5</t>
  </si>
  <si>
    <t>16</t>
  </si>
  <si>
    <t>151101101</t>
  </si>
  <si>
    <t>Zřízení příložného pažení a rozepření stěn rýh hl do 2 m</t>
  </si>
  <si>
    <t>-1083147402</t>
  </si>
  <si>
    <t>Zřízení pažení a rozepření stěn rýh pro podzemní vedení pro všechny šířky rýhy příložné pro jakoukoliv mezerovitost, hloubky do 2 m</t>
  </si>
  <si>
    <t>př.č. D.1.01, D.1.02, D.1.03, D.2.06.</t>
  </si>
  <si>
    <t>52*2*1,5</t>
  </si>
  <si>
    <t>přepojení přípojek</t>
  </si>
  <si>
    <t>34*2*1,5</t>
  </si>
  <si>
    <t>17</t>
  </si>
  <si>
    <t>151101111</t>
  </si>
  <si>
    <t>Odstranění příložného pažení a rozepření stěn rýh hl do 2 m</t>
  </si>
  <si>
    <t>1715296318</t>
  </si>
  <si>
    <t>Odstranění pažení a rozepření stěn rýh pro podzemní vedení s uložením materiálu na vzdálenost do 3 m od kraje výkopu příložné, hloubky do 2 m</t>
  </si>
  <si>
    <t>18</t>
  </si>
  <si>
    <t>162751117</t>
  </si>
  <si>
    <t>Vodorovné přemístění do 10000 m výkopku/sypaniny z horniny třídy těžitelnosti I, skupiny 1 až 3</t>
  </si>
  <si>
    <t>881939733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</si>
  <si>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</si>
  <si>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př.č. C.2, D.1.02, D.1.03, d.1.06</t>
  </si>
  <si>
    <t>19</t>
  </si>
  <si>
    <t>162751119</t>
  </si>
  <si>
    <t>Příplatek k vodorovnému přemístění výkopku/sypaniny z horniny třídy těžitelnosti I, skupiny 1 až 3 ZKD 1000 m přes 10000 m</t>
  </si>
  <si>
    <t>254187543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</si>
  <si>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</si>
  <si>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134,85*20 'Přepočtené koeficientem množství</t>
  </si>
  <si>
    <t>171201221</t>
  </si>
  <si>
    <t>Poplatek za uložení na skládce (skládkovné) zeminy a kamení kód odpadu 17 05 04</t>
  </si>
  <si>
    <t>t</t>
  </si>
  <si>
    <t>668385799</t>
  </si>
  <si>
    <t>Poplatek za uložení stavebního odpadu na skládce (skládkovné) zeminy a kamení zatříděného do Katalogu odpadů pod kódem 17 05 04</t>
  </si>
  <si>
    <t>134,85*2 'Přepočtené koeficientem množství</t>
  </si>
  <si>
    <t>171251201</t>
  </si>
  <si>
    <t>Uložení sypaniny na skládky nebo meziskládky</t>
  </si>
  <si>
    <t>1021631568</t>
  </si>
  <si>
    <t>Uložení sypaniny na skládky nebo meziskládky bez hutnění s upravením uložené sypaniny do předepsaného tvaru</t>
  </si>
  <si>
    <t>22</t>
  </si>
  <si>
    <t>174101101</t>
  </si>
  <si>
    <t>Zásyp jam, šachet rýh nebo kolem objektů sypaninou se zhutněním</t>
  </si>
  <si>
    <t>-1024306418</t>
  </si>
  <si>
    <t>Zásyp sypaninou z jakékoliv horniny s uložením výkopku ve vrstvách se zhutněním jam, šachet, rýh nebo kolem objektů v těchto vykopávkách</t>
  </si>
  <si>
    <t>př.č. D.1.01, D.1.02, D.1.03, D.1.06</t>
  </si>
  <si>
    <t>nevhodná zemina</t>
  </si>
  <si>
    <t>57*1,1*1,1</t>
  </si>
  <si>
    <t>34*0,8*1,1</t>
  </si>
  <si>
    <t>23</t>
  </si>
  <si>
    <t>M</t>
  </si>
  <si>
    <t>58331200</t>
  </si>
  <si>
    <t>štěrkopísek netříděný</t>
  </si>
  <si>
    <t>548935272</t>
  </si>
  <si>
    <t>98,89*2 'Přepočtené koeficientem množství</t>
  </si>
  <si>
    <t>24</t>
  </si>
  <si>
    <t>175111101</t>
  </si>
  <si>
    <t>Obsypání potrubí ručně sypaninou bez prohození, uloženou do 3 m</t>
  </si>
  <si>
    <t>2133840627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</si>
  <si>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</si>
  <si>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57*1,1*0,3</t>
  </si>
  <si>
    <t>34*0,8*0,3</t>
  </si>
  <si>
    <t>25</t>
  </si>
  <si>
    <t>58337303</t>
  </si>
  <si>
    <t>štěrkopísek frakce 0/8</t>
  </si>
  <si>
    <t>-551986767</t>
  </si>
  <si>
    <t>26,97*2 'Přepočtené koeficientem množství</t>
  </si>
  <si>
    <t>26</t>
  </si>
  <si>
    <t>34571355</t>
  </si>
  <si>
    <t>trubka elektroinstalační ohebná dvouplášťová korugovaná (chránička) D 94/110mm, HDPE+LDPE</t>
  </si>
  <si>
    <t>-1642756115</t>
  </si>
  <si>
    <t xml:space="preserve">př.č.C.2, D.1.01, </t>
  </si>
  <si>
    <t>řad</t>
  </si>
  <si>
    <t>2*1,5</t>
  </si>
  <si>
    <t>10*1</t>
  </si>
  <si>
    <t>Zakládání</t>
  </si>
  <si>
    <t>27</t>
  </si>
  <si>
    <t>212752101</t>
  </si>
  <si>
    <t>Trativod z drenážních trubek korugovaných PE-HD SN 4 perforace 360° včetně lože otevřený výkop DN 100 pro liniové stavby</t>
  </si>
  <si>
    <t>-754671170</t>
  </si>
  <si>
    <t>Trativody z drenážních trubek pro liniové stavby a komunikace se zřízením štěrkového lože pod trubky a s jejich obsypem v otevřeném výkopu trubka korugovaná sendvičová PE-HD SN 4 celoperforovaná 360° DN 100</t>
  </si>
  <si>
    <t>př.č. C.2, D.1.01, D.1.03,</t>
  </si>
  <si>
    <t>57</t>
  </si>
  <si>
    <t>Vodorovné konstrukce</t>
  </si>
  <si>
    <t>28</t>
  </si>
  <si>
    <t>451573111</t>
  </si>
  <si>
    <t>Lože pod potrubí otevřený výkop ze štěrkopísku</t>
  </si>
  <si>
    <t>-1937185370</t>
  </si>
  <si>
    <t>Lože pod potrubí, stoky a drobné objekty v otevřeném výkopu z písku a štěrkopísku do 63 mm</t>
  </si>
  <si>
    <t>57*1,1*0,1</t>
  </si>
  <si>
    <t>34*0,8*0,1</t>
  </si>
  <si>
    <t>29</t>
  </si>
  <si>
    <t>452313131</t>
  </si>
  <si>
    <t>Podkladní bloky z betonu prostého tř. C 12/15 otevřený výkop</t>
  </si>
  <si>
    <t>-1983419931</t>
  </si>
  <si>
    <t>Podkladní a zajišťovací konstrukce z betonu prostého v otevřeném výkopu bloky pro potrubí z betonu tř. C 12/15</t>
  </si>
  <si>
    <t>př.č.D.1.07</t>
  </si>
  <si>
    <t>B1</t>
  </si>
  <si>
    <t>(0,65*0,55*0,7)+(0,4*0,15*0,2)*1</t>
  </si>
  <si>
    <t>B2</t>
  </si>
  <si>
    <t>(0,4*0,25*0,15)+(0,15*0,25*0,15)*1</t>
  </si>
  <si>
    <t>30</t>
  </si>
  <si>
    <t>452353111</t>
  </si>
  <si>
    <t>Bednění podkladních bloků pod potrubí, stoky a drobné objekty otevřený výkop zřízení</t>
  </si>
  <si>
    <t>CS ÚRS 2024 02</t>
  </si>
  <si>
    <t>1900843234</t>
  </si>
  <si>
    <t>Bednění podkladních a zajišťovacích konstrukcí v otevřeném výkopu bloků pro potrubí zřízení</t>
  </si>
  <si>
    <t>Online PSC</t>
  </si>
  <si>
    <t>https://podminky.urs.cz/item/CS_URS_2024_02/452353111</t>
  </si>
  <si>
    <t>((0,55*0,75)*2+(0,15*0,2)*2+(0,75*0,65)+(0,4*0,2))*1</t>
  </si>
  <si>
    <t>((0,3*0,25)*2+(0,4*0,15)*2+(0,15*0,15)*2)*1</t>
  </si>
  <si>
    <t>31</t>
  </si>
  <si>
    <t>452353112</t>
  </si>
  <si>
    <t>Bednění podkladních bloků pod potrubí, stoky a drobné objekty otevřený výkop odstranění</t>
  </si>
  <si>
    <t>415848695</t>
  </si>
  <si>
    <t>Bednění podkladních a zajišťovacích konstrukcí v otevřeném výkopu bloků pro potrubí odstranění</t>
  </si>
  <si>
    <t>https://podminky.urs.cz/item/CS_URS_2024_02/452353112</t>
  </si>
  <si>
    <t>Komunikace pozemní</t>
  </si>
  <si>
    <t>32</t>
  </si>
  <si>
    <t>564831111</t>
  </si>
  <si>
    <t>Podklad ze štěrkodrtě ŠD tl 100 mm</t>
  </si>
  <si>
    <t>1962327673</t>
  </si>
  <si>
    <t>Podklad ze štěrkodrti ŠD  s rozprostřením a zhutněním, po zhutnění tl. 100 mm</t>
  </si>
  <si>
    <t>vodovodní přípojky-vrchní vrstva fr. 0-32</t>
  </si>
  <si>
    <t>33</t>
  </si>
  <si>
    <t>564851111</t>
  </si>
  <si>
    <t>Podklad ze štěrkodrtě ŠD tl 150 mm</t>
  </si>
  <si>
    <t>-125508890</t>
  </si>
  <si>
    <t>Podklad ze štěrkodrti ŠD  s rozprostřením a zhutněním, po zhutnění tl. 150 mm</t>
  </si>
  <si>
    <t>34</t>
  </si>
  <si>
    <t>564861111</t>
  </si>
  <si>
    <t>Podklad ze štěrkodrtě ŠD tl 200 mm</t>
  </si>
  <si>
    <t>-1565557658</t>
  </si>
  <si>
    <t>Podklad ze štěrkodrti ŠD  s rozprostřením a zhutněním, po zhutnění tl. 200 mm</t>
  </si>
  <si>
    <t>vodovodní řad-vrchní vrstva fr. 0-32</t>
  </si>
  <si>
    <t>35</t>
  </si>
  <si>
    <t>564871111</t>
  </si>
  <si>
    <t>Podklad ze štěrkodrtě ŠD tl 250 mm</t>
  </si>
  <si>
    <t>1350680357</t>
  </si>
  <si>
    <t>Podklad ze štěrkodrti ŠD  s rozprostřením a zhutněním, po zhutnění tl. 250 mm</t>
  </si>
  <si>
    <t>36</t>
  </si>
  <si>
    <t>567122111</t>
  </si>
  <si>
    <t>Podklad ze směsi stmelené cementem SC C 8/10 (KSC I) tl 120 mm</t>
  </si>
  <si>
    <t>-1090886706</t>
  </si>
  <si>
    <t>Podklad ze směsi stmelené cementem SC bez dilatačních spár, s rozprostřením a zhutněním SC C 8/10 (KSC I), po zhutnění tl. 120 mm</t>
  </si>
  <si>
    <t>37</t>
  </si>
  <si>
    <t>567122114</t>
  </si>
  <si>
    <t>Podklad ze směsi stmelené cementem SC C 8/10 (KSC I) tl 150 mm</t>
  </si>
  <si>
    <t>365128677</t>
  </si>
  <si>
    <t>Podklad ze směsi stmelené cementem bez dilatačních spár, s rozprostřením a zhutněním SC C 8/10 (KSC I), po zhutnění tl. 150 mm</t>
  </si>
  <si>
    <t>38</t>
  </si>
  <si>
    <t>591111111</t>
  </si>
  <si>
    <t>Kladení dlažby z kostek velkých z kamene do lože z kameniva těženého tl 50 mm</t>
  </si>
  <si>
    <t>508077818</t>
  </si>
  <si>
    <t>Kladení dlažby z kostek  s provedením lože do tl. 50 mm, s vyplněním spár, s dvojím beraněním a se smetením přebytečného materiálu na krajnici velkých z kamene, do lože z kameniva těženého</t>
  </si>
  <si>
    <t>vodovodní řad-Pernštýnské náměstí</t>
  </si>
  <si>
    <t>10*3</t>
  </si>
  <si>
    <t>39</t>
  </si>
  <si>
    <t>591211111</t>
  </si>
  <si>
    <t>Kladení dlažby z kostek drobných z kamene do lože z kameniva těženého tl 50 mm</t>
  </si>
  <si>
    <t>-916180879</t>
  </si>
  <si>
    <t>Kladení dlažby z kostek  s provedením lože do tl. 50 mm, s vyplněním spár, s dvojím beraněním a se smetením přebytečného materiálu na krajnici drobných z kamene, do lože z kameniva těženého</t>
  </si>
  <si>
    <t>10*1,5</t>
  </si>
  <si>
    <t>Trubní vedení</t>
  </si>
  <si>
    <t>40</t>
  </si>
  <si>
    <t>850265121</t>
  </si>
  <si>
    <t>Výřez nebo výsek na potrubí z trub litinových tlakových DN 100</t>
  </si>
  <si>
    <t>2128227844</t>
  </si>
  <si>
    <t>př.č.D.1.004, D.1.05</t>
  </si>
  <si>
    <t>41</t>
  </si>
  <si>
    <t>851261131</t>
  </si>
  <si>
    <t>Montáž potrubí z trub litinových hrdlových s integrovaným těsněním otevřený výkop DN 100</t>
  </si>
  <si>
    <t>-1911484482</t>
  </si>
  <si>
    <t>Montáž potrubí z trub litinových tlakových hrdlových v otevřeném výkopu s integrovaným těsněním DN 100</t>
  </si>
  <si>
    <t>př.č.D.1.04, D.1.05</t>
  </si>
  <si>
    <t>42</t>
  </si>
  <si>
    <t>55253016_1</t>
  </si>
  <si>
    <t>trouba vodovodní litinová hrdlová dl 6m DN 100</t>
  </si>
  <si>
    <t>2068753729</t>
  </si>
  <si>
    <t>trouba vodovodní litinová hrdlová dl 6m DN 100, vnitřní polyuretanová vrstva, vnější izolace aktivní zinko-hliníková vrstva v množství 400 g/m2.</t>
  </si>
  <si>
    <t>43</t>
  </si>
  <si>
    <t>55251327</t>
  </si>
  <si>
    <t>spoj zámkový pro tvarovku vodovodní vícefunkční DN 100</t>
  </si>
  <si>
    <t>2146171118</t>
  </si>
  <si>
    <t>44</t>
  </si>
  <si>
    <t>851311131_1</t>
  </si>
  <si>
    <t>Montáž potrubí z trub litinových hrdlových s integrovaným těsněním otevřený výkop DN 125</t>
  </si>
  <si>
    <t>-550682357</t>
  </si>
  <si>
    <t>Montáž potrubí z trub litinových tlakových hrdlových  v otevřeném výkopu s integrovaným těsněním DN 125</t>
  </si>
  <si>
    <t>https://podminky.urs.cz/item/CS_URS_2024_02/851311131_1</t>
  </si>
  <si>
    <t>45</t>
  </si>
  <si>
    <t>55253002_1</t>
  </si>
  <si>
    <t>trouba vodovodní litinová hrdlová Pz dl 6m DN 125</t>
  </si>
  <si>
    <t>1836616590</t>
  </si>
  <si>
    <t>trouba vodovodní litinová hrdlová dl 6m DN 125, vnitřní polyuretanová vrstva, vnější izolace aktivní zinko-hliníková vrstva v množství 400 g/m2.</t>
  </si>
  <si>
    <t>6*1,01 'Přepočtené koeficientem množství</t>
  </si>
  <si>
    <t>46</t>
  </si>
  <si>
    <t>857242121</t>
  </si>
  <si>
    <t>Montáž litinových tvarovek jednoosých přírubových otevřený výkop DN 80</t>
  </si>
  <si>
    <t>258642654</t>
  </si>
  <si>
    <t>Montáž litinových tvarovek na potrubí litinovém tlakovém jednoosých na potrubí z trub přírubových v otevřeném výkopu, kanálu nebo v šachtě DN 80</t>
  </si>
  <si>
    <t>47</t>
  </si>
  <si>
    <t>55250642</t>
  </si>
  <si>
    <t>koleno přírubové s patkou PP litinové DN 80</t>
  </si>
  <si>
    <t>-1930821906</t>
  </si>
  <si>
    <t>1*1,01 'Přepočtené koeficientem množství</t>
  </si>
  <si>
    <t>48</t>
  </si>
  <si>
    <t>857261131</t>
  </si>
  <si>
    <t>Montáž litinových tvarovek jednoosých hrdlových otevřený výkop s integrovaným těsněním DN 100</t>
  </si>
  <si>
    <t>-1778874063</t>
  </si>
  <si>
    <t>Montáž litinových tvarovek na potrubí litinovém tlakovém jednoosých na potrubí z trub hrdlových v otevřeném výkopu, kanálu nebo v šachtě s integrovaným těsněním DN 100</t>
  </si>
  <si>
    <t>2+1</t>
  </si>
  <si>
    <t>49</t>
  </si>
  <si>
    <t>55253905</t>
  </si>
  <si>
    <t>koleno hrdlové z tvárné litiny,práškový epoxid tl 250µm MMK-kus DN 100-11,25°</t>
  </si>
  <si>
    <t>6197442</t>
  </si>
  <si>
    <t>2*1,01 'Přepočtené koeficientem množství</t>
  </si>
  <si>
    <t>50</t>
  </si>
  <si>
    <t>55253917</t>
  </si>
  <si>
    <t>koleno hrdlové z tvárné litiny,práškový epoxid tl 250µm MMK-kus DN 100-22,5°</t>
  </si>
  <si>
    <t>-1467815324</t>
  </si>
  <si>
    <t>51</t>
  </si>
  <si>
    <t>857262122</t>
  </si>
  <si>
    <t>Montáž litinových tvarovek jednoosých přírubových otevřený výkop DN 100</t>
  </si>
  <si>
    <t>938019494</t>
  </si>
  <si>
    <t>Montáž litinových tvarovek na potrubí litinovém tlakovém jednoosých na potrubí z trub přírubových v otevřeném výkopu, kanálu nebo v šachtě DN 100</t>
  </si>
  <si>
    <t>1+1</t>
  </si>
  <si>
    <t>52</t>
  </si>
  <si>
    <t>55253893</t>
  </si>
  <si>
    <t>tvarovka přírubová s hrdlem z tvárné litiny,práškový epoxid tl 250µm EU-kus dl 130mm DN 100</t>
  </si>
  <si>
    <t>1740653151</t>
  </si>
  <si>
    <t>53</t>
  </si>
  <si>
    <t>55253490</t>
  </si>
  <si>
    <t>tvarovka přírubová litinová s hladkým koncem,práškový epoxid tl 250µm F-kus DN 100</t>
  </si>
  <si>
    <t>1891081414</t>
  </si>
  <si>
    <t>54</t>
  </si>
  <si>
    <t>857263131</t>
  </si>
  <si>
    <t>Montáž litinových tvarovek odbočných hrdlových otevřený výkop s integrovaným těsněním DN 100</t>
  </si>
  <si>
    <t>1560743445</t>
  </si>
  <si>
    <t>Montáž litinových tvarovek na potrubí litinovém tlakovém odbočných na potrubí z trub hrdlových v otevřeném výkopu, kanálu nebo v šachtě s integrovaným těsněním DN 100</t>
  </si>
  <si>
    <t>př.č. D.2.04,  D.2.05</t>
  </si>
  <si>
    <t>55</t>
  </si>
  <si>
    <t>55253745</t>
  </si>
  <si>
    <t>tvarovka hrdlová s přírubovou odbočkou z tvárné litiny,práškový epoxid tl 250µm MMA-kus DN 100/80</t>
  </si>
  <si>
    <t>1626127300</t>
  </si>
  <si>
    <t>56</t>
  </si>
  <si>
    <t>857264122</t>
  </si>
  <si>
    <t>Montáž litinových tvarovek odbočných přírubových otevřený výkop DN 100</t>
  </si>
  <si>
    <t>-1339474914</t>
  </si>
  <si>
    <t>Montáž litinových tvarovek na potrubí litinovém tlakovém odbočných na potrubí z trub přírubových v otevřeném výkopu, kanálu nebo v šachtě DN 100</t>
  </si>
  <si>
    <t>55253517</t>
  </si>
  <si>
    <t>tvarovka přírubová litinová s přírubovou odbočkou,práškový epoxid tl 250µm T-kus DN 100/100</t>
  </si>
  <si>
    <t>152906608</t>
  </si>
  <si>
    <t>př.č.D.2.04, D.2.05</t>
  </si>
  <si>
    <t>58</t>
  </si>
  <si>
    <t>857311131_1</t>
  </si>
  <si>
    <t>Montáž litinových tvarovek jednoosých hrdlových otevřený výkop s integrovaným těsněním DN 125</t>
  </si>
  <si>
    <t>-1845493776</t>
  </si>
  <si>
    <t>Montáž litinových tvarovek na potrubí litinovém tlakovém jednoosých na potrubí z trub hrdlových v otevřeném výkopu, kanálu nebo v šachtě s integrovaným těsněním DN 125</t>
  </si>
  <si>
    <t>https://podminky.urs.cz/item/CS_URS_2024_02/857311131_1</t>
  </si>
  <si>
    <t>59</t>
  </si>
  <si>
    <t>HWL.797412500016</t>
  </si>
  <si>
    <t>SYNOFLEX - SPOJKA 125 (131-160), WAGA  SPOJKA HRDLO-HRDLO DN 125/125</t>
  </si>
  <si>
    <t>1729932615</t>
  </si>
  <si>
    <t>SYNOFLEX - SPOJKA 125 (131-160)</t>
  </si>
  <si>
    <t>60</t>
  </si>
  <si>
    <t>857312122_1R</t>
  </si>
  <si>
    <t>Montáž litinových tvarovek jednoosých přírubových otevřený výkop DN 125</t>
  </si>
  <si>
    <t>921483889</t>
  </si>
  <si>
    <t>Montáž litinových tvarovek na potrubí litinovém tlakovém jednoosých na potrubí z trub přírubových v otevřeném výkopu, kanálu nebo v šachtě DN 125</t>
  </si>
  <si>
    <t>https://podminky.urs.cz/item/CS_URS_2024_02/857312122_1R</t>
  </si>
  <si>
    <t>61</t>
  </si>
  <si>
    <t>55253491</t>
  </si>
  <si>
    <t>tvarovka přírubová litinová s hladkým koncem,práškový epoxid tl 250µm F-kus DN 125</t>
  </si>
  <si>
    <t>696857363</t>
  </si>
  <si>
    <t>62</t>
  </si>
  <si>
    <t>55259818</t>
  </si>
  <si>
    <t>přechod přírubový tvárná litina dl 200mm DN 125/100</t>
  </si>
  <si>
    <t>-1171801745</t>
  </si>
  <si>
    <t>63</t>
  </si>
  <si>
    <t>857314122_1R</t>
  </si>
  <si>
    <t>Montáž litinových tvarovek odbočných přírubových otevřený výkop DN 125</t>
  </si>
  <si>
    <t>1386411873</t>
  </si>
  <si>
    <t>Montáž litinových tvarovek na potrubí litinovém tlakovém odbočných na potrubí z trub přírubových v otevřeném výkopu, kanálu nebo v šachtě DN 125</t>
  </si>
  <si>
    <t>https://podminky.urs.cz/item/CS_URS_2024_02/857314122_1R</t>
  </si>
  <si>
    <t>64</t>
  </si>
  <si>
    <t>55253523</t>
  </si>
  <si>
    <t>tvarovka přírubová litinová vodovodní s přírubovou odbočkou PN10/16 T-kus DN 125/125</t>
  </si>
  <si>
    <t>1135348880</t>
  </si>
  <si>
    <t>65</t>
  </si>
  <si>
    <t>871161141</t>
  </si>
  <si>
    <t>Montáž potrubí z PE100 SDR 11 otevřený výkop svařovaných na tupo D 32 x 3,0 mm</t>
  </si>
  <si>
    <t>1995789169</t>
  </si>
  <si>
    <t>Montáž vodovodního potrubí z plastů v otevřeném výkopu z polyetylenu PE 100 svařovaných na tupo SDR 11/PN16 D 32 x 3,0 mm</t>
  </si>
  <si>
    <t>66</t>
  </si>
  <si>
    <t>28613110_1R</t>
  </si>
  <si>
    <t>potrubí vodovodní PE100 RC2 PN 16 SDR11 6m 100m 32x3,0mm</t>
  </si>
  <si>
    <t>535181781</t>
  </si>
  <si>
    <t>potrubí vodovodní PE100 PN 16 SDR11 6m 100m 32x3,0mm</t>
  </si>
  <si>
    <t>67</t>
  </si>
  <si>
    <t>630003203216</t>
  </si>
  <si>
    <t>TVAROVKA ISO SPOJKA DN 32-32</t>
  </si>
  <si>
    <t>-218070136</t>
  </si>
  <si>
    <t>TVAROVKY ISO SPOJKA DN 32-32</t>
  </si>
  <si>
    <t>68</t>
  </si>
  <si>
    <t>630003200116_1R</t>
  </si>
  <si>
    <t>PŘECHODKA PE/OCEL 32-1"</t>
  </si>
  <si>
    <t>350458680</t>
  </si>
  <si>
    <t>69</t>
  </si>
  <si>
    <t>871171141</t>
  </si>
  <si>
    <t>Montáž potrubí z PE100 SDR 11 otevřený výkop svařovaných na tupo D 40 x 3,7 mm</t>
  </si>
  <si>
    <t>-974569427</t>
  </si>
  <si>
    <t>Montáž vodovodního potrubí z plastů v otevřeném výkopu z polyetylenu PE 100 svařovaných na tupo SDR 11/PN16 D 40 x 3,7 mm</t>
  </si>
  <si>
    <t>70</t>
  </si>
  <si>
    <t>28613111_1R</t>
  </si>
  <si>
    <t>potrubí vodovodní PE100 RC2 PN 16 SDR11 6m 100m 40x3,7mm</t>
  </si>
  <si>
    <t>-1798539744</t>
  </si>
  <si>
    <t>potrubí vodovodní PE100 PN 16 SDR11 6m 100m 40x3,7mm</t>
  </si>
  <si>
    <t>3*1,015 'Přepočtené koeficientem množství</t>
  </si>
  <si>
    <t>71</t>
  </si>
  <si>
    <t>620004005416_1R</t>
  </si>
  <si>
    <t>TVAROVKA ISO SPOJKA DN 40-5/4"</t>
  </si>
  <si>
    <t>-228665485</t>
  </si>
  <si>
    <t>72</t>
  </si>
  <si>
    <t>879171111</t>
  </si>
  <si>
    <t>Montáž vodovodní přípojky na potrubí DN 32</t>
  </si>
  <si>
    <t>536582697</t>
  </si>
  <si>
    <t>Montáž napojení vodovodní přípojky v otevřeném výkopu ve sklonu přes 20 % DN 32</t>
  </si>
  <si>
    <t>73</t>
  </si>
  <si>
    <t>879181111</t>
  </si>
  <si>
    <t>Montáž vodovodní přípojky na potrubí DN 40</t>
  </si>
  <si>
    <t>-280374267</t>
  </si>
  <si>
    <t>Montáž napojení vodovodní přípojky v otevřeném výkopu ve sklonu přes 20 % DN 40</t>
  </si>
  <si>
    <t>74</t>
  </si>
  <si>
    <t>891173911</t>
  </si>
  <si>
    <t>Výměna vodovodního ventilu hlavního pro přípojky DN 32</t>
  </si>
  <si>
    <t>1040045309</t>
  </si>
  <si>
    <t>Výměna vodovodních armatur na potrubí ventilů hlavních pro přípojky DN 32</t>
  </si>
  <si>
    <t>75</t>
  </si>
  <si>
    <t>280000103216_1R</t>
  </si>
  <si>
    <t>ŠOUPÁTKO ISO DOMOVNÍ PŘÍPOJKY DN 32-1"</t>
  </si>
  <si>
    <t>120573414</t>
  </si>
  <si>
    <t>ŠOUPÁTKO DOMOVNÍ PŘÍPOJKY ISO LITINA DN 32-5/4"</t>
  </si>
  <si>
    <t>76</t>
  </si>
  <si>
    <t>960113018004</t>
  </si>
  <si>
    <t>SOUPRAVA ZEMNÍ TELESKOPICKÁ DOM. ŠOUPÁTKA-1,3-1,8</t>
  </si>
  <si>
    <t>-1862654686</t>
  </si>
  <si>
    <t>ZEMNÍ SOUPRAVY ŠOUPÁTKOVÉ TELESKOPICKÉ 3/4"-2" (1,3-1,8m)</t>
  </si>
  <si>
    <t>77</t>
  </si>
  <si>
    <t>891183911</t>
  </si>
  <si>
    <t>Výměna vodovodního ventilu hlavního pro přípojky DN 40</t>
  </si>
  <si>
    <t>-35634998</t>
  </si>
  <si>
    <t>Výměna vodovodních armatur na potrubí ventilů hlavních pro přípojky DN 40</t>
  </si>
  <si>
    <t>78</t>
  </si>
  <si>
    <t>280005404016_1R</t>
  </si>
  <si>
    <t>ŠOUPÁTKO ISO DOMOVNÍ PŘÍPOJKY 40-5/4"</t>
  </si>
  <si>
    <t>-801839285</t>
  </si>
  <si>
    <t>79</t>
  </si>
  <si>
    <t>891241111</t>
  </si>
  <si>
    <t>Montáž vodovodních šoupátek otevřený výkop DN 80</t>
  </si>
  <si>
    <t>-1914376938</t>
  </si>
  <si>
    <t>Montáž vodovodních armatur na potrubí šoupátek v otevřeném výkopu nebo v šachtách s osazením zemní soupravy (bez poklopů) DN 80</t>
  </si>
  <si>
    <t>80</t>
  </si>
  <si>
    <t>HWL.400208000016</t>
  </si>
  <si>
    <t>ŠOUPĚ E2 PŘÍRUBOVÉ KRÁTKÉ 80</t>
  </si>
  <si>
    <t>1204615763</t>
  </si>
  <si>
    <t>81</t>
  </si>
  <si>
    <t>950205010003</t>
  </si>
  <si>
    <t>SOUPRAVA ZEMNÍ TELESKOPICKÁ E2-1,3 -1,8</t>
  </si>
  <si>
    <t>1741407330</t>
  </si>
  <si>
    <t>ZEMNÍ SOUPRAVY ŠOUPÁTKOVÉ TELESKOPICKÉ 50-100 (1,3-1,8m)</t>
  </si>
  <si>
    <t>82</t>
  </si>
  <si>
    <t>891247111</t>
  </si>
  <si>
    <t>Montáž hydrantů podzemních DN 80</t>
  </si>
  <si>
    <t>-729988867</t>
  </si>
  <si>
    <t>Montáž vodovodních armatur na potrubí hydrantů podzemních (bez osazení poklopů) DN 80</t>
  </si>
  <si>
    <t>83</t>
  </si>
  <si>
    <t>HWL.K24008015016</t>
  </si>
  <si>
    <t>HYDRANT DUO PODZEMNÍ 80/1,5 m</t>
  </si>
  <si>
    <t>-1168255032</t>
  </si>
  <si>
    <t>84</t>
  </si>
  <si>
    <t>348200000000_1</t>
  </si>
  <si>
    <t>HYDRANTOVÁ DRENÁŽ</t>
  </si>
  <si>
    <t>1839803939</t>
  </si>
  <si>
    <t>85</t>
  </si>
  <si>
    <t>891261111</t>
  </si>
  <si>
    <t>Montáž vodovodních šoupátek otevřený výkop DN 100</t>
  </si>
  <si>
    <t>446077757</t>
  </si>
  <si>
    <t>Montáž vodovodních armatur na potrubí šoupátek v otevřeném výkopu nebo v šachtách s osazením zemní soupravy (bez poklopů) DN 100</t>
  </si>
  <si>
    <t>86</t>
  </si>
  <si>
    <t>HWL.400210000016</t>
  </si>
  <si>
    <t>ŠOUPĚ E2 PŘÍRUBOVÉ KRÁTKÉ 100</t>
  </si>
  <si>
    <t>-1107579233</t>
  </si>
  <si>
    <t>87</t>
  </si>
  <si>
    <t>-496509842</t>
  </si>
  <si>
    <t>88</t>
  </si>
  <si>
    <t>891269111</t>
  </si>
  <si>
    <t>Montáž navrtávacích pasů na potrubí z jakýchkoli trub DN 100</t>
  </si>
  <si>
    <t>1422774380</t>
  </si>
  <si>
    <t>Montáž vodovodních armatur na potrubí navrtávacích pasů s ventilem Jt 1 MPa, na potrubí z trub litinových, ocelových nebo plastických hmot DN 100</t>
  </si>
  <si>
    <t>89</t>
  </si>
  <si>
    <t>42271414</t>
  </si>
  <si>
    <t>pás navrtávací z tvárné litiny DN 100mm, rozsah (114-119), odbočky 1",5/4",6/4",2"</t>
  </si>
  <si>
    <t>418507368</t>
  </si>
  <si>
    <t>navrtací pas DN 100/1"</t>
  </si>
  <si>
    <t>navrtací pas DN 100/5/4"</t>
  </si>
  <si>
    <t>90</t>
  </si>
  <si>
    <t>891311112_1R</t>
  </si>
  <si>
    <t>Montáž vodovodních šoupátek otevřený výkop DN 125</t>
  </si>
  <si>
    <t>327074650</t>
  </si>
  <si>
    <t>Montáž vodovodních armatur na potrubí šoupátek nebo klapek uzavíracích v otevřeném výkopu nebo v šachtách s osazením zemní soupravy (bez poklopů) DN 125</t>
  </si>
  <si>
    <t>https://podminky.urs.cz/item/CS_URS_2024_02/891311112_1R</t>
  </si>
  <si>
    <t>91</t>
  </si>
  <si>
    <t>HWL.400212500016</t>
  </si>
  <si>
    <t>ŠOUPĚ E2 PŘÍRUBOVÉ KRÁTKÉ 125</t>
  </si>
  <si>
    <t>-2010016138</t>
  </si>
  <si>
    <t>92</t>
  </si>
  <si>
    <t>-1147117089</t>
  </si>
  <si>
    <t>93</t>
  </si>
  <si>
    <t>892241111</t>
  </si>
  <si>
    <t>Tlaková zkouška vodou potrubí do 80</t>
  </si>
  <si>
    <t>-77800987</t>
  </si>
  <si>
    <t>Tlakové zkoušky vodou na potrubí DN do 80</t>
  </si>
  <si>
    <t>př.č.D.1.01</t>
  </si>
  <si>
    <t>94</t>
  </si>
  <si>
    <t>892271111</t>
  </si>
  <si>
    <t>Tlaková zkouška vodou potrubí DN 100 nebo 125</t>
  </si>
  <si>
    <t>-907562292</t>
  </si>
  <si>
    <t>Tlakové zkoušky vodou na potrubí DN 100 nebo 125</t>
  </si>
  <si>
    <t>95</t>
  </si>
  <si>
    <t>892273122</t>
  </si>
  <si>
    <t>Proplach a dezinfekce vodovodního potrubí DN od 80 do 125</t>
  </si>
  <si>
    <t>-1715324538</t>
  </si>
  <si>
    <t>96</t>
  </si>
  <si>
    <t>892372111</t>
  </si>
  <si>
    <t>Zabezpečení konců potrubí DN do 300 při tlakových zkouškách vodou</t>
  </si>
  <si>
    <t>-1533188908</t>
  </si>
  <si>
    <t>Tlakové zkoušky vodou zabezpečení konců potrubí při tlakových zkouškách DN do 300</t>
  </si>
  <si>
    <t>97</t>
  </si>
  <si>
    <t>899101211</t>
  </si>
  <si>
    <t>Demontáž poklopů litinových nebo ocelových včetně rámů hmotnosti do 50 kg</t>
  </si>
  <si>
    <t>378094925</t>
  </si>
  <si>
    <t>Demontáž poklopů litinových a ocelových včetně rámů, hmotnosti jednotlivě do 50 kg</t>
  </si>
  <si>
    <t>řad-šoupátkové poklopy</t>
  </si>
  <si>
    <t>98</t>
  </si>
  <si>
    <t>891181811</t>
  </si>
  <si>
    <t>Demontáž vodovodních šoupátek otevřený výkop DN 40</t>
  </si>
  <si>
    <t>836976518</t>
  </si>
  <si>
    <t>Demontáž vodovodních armatur na potrubí šoupátek nebo klapek uzavíracích v otevřeném výkopu nebo v šachtách DN 40</t>
  </si>
  <si>
    <t>99</t>
  </si>
  <si>
    <t>891261811</t>
  </si>
  <si>
    <t>Demontáž vodovodních šoupátek otevřený výkop DN 100</t>
  </si>
  <si>
    <t>1628165372</t>
  </si>
  <si>
    <t>Demontáž vodovodních armatur na potrubí šoupátek nebo klapek uzavíracích v otevřeném výkopu nebo v šachtách DN 100</t>
  </si>
  <si>
    <t>100</t>
  </si>
  <si>
    <t>899401111</t>
  </si>
  <si>
    <t>Osazení poklopů litinových ventilových</t>
  </si>
  <si>
    <t>-899366218</t>
  </si>
  <si>
    <t>101</t>
  </si>
  <si>
    <t>165000000001</t>
  </si>
  <si>
    <t>POKLOP ULIČNÍ TĚŽKÝ DN VODA</t>
  </si>
  <si>
    <t>1418394679</t>
  </si>
  <si>
    <t>POKLOPY DOMOVNÍ PŘÍPOJKY ULIČNÍ TĚŽKÝ VODA</t>
  </si>
  <si>
    <t>102</t>
  </si>
  <si>
    <t>348100000000</t>
  </si>
  <si>
    <t>PODKLAD. DESKA UNI</t>
  </si>
  <si>
    <t>1664124407</t>
  </si>
  <si>
    <t>PODKLADOVÁ DESKA UNIVERZÁLNÍ ŠOUPÁTKOVÁ</t>
  </si>
  <si>
    <t>103</t>
  </si>
  <si>
    <t>899401112</t>
  </si>
  <si>
    <t>Osazení poklopů litinových šoupátkových</t>
  </si>
  <si>
    <t>-1902146040</t>
  </si>
  <si>
    <t>104</t>
  </si>
  <si>
    <t>175000000001</t>
  </si>
  <si>
    <t>POKLOP ULIČNÍ ŠOUP. DN VODA</t>
  </si>
  <si>
    <t>-1073866308</t>
  </si>
  <si>
    <t>POKLOPY ŠOUPATA ULIČNÍ VODA</t>
  </si>
  <si>
    <t>105</t>
  </si>
  <si>
    <t>505198441</t>
  </si>
  <si>
    <t>106</t>
  </si>
  <si>
    <t>899401113</t>
  </si>
  <si>
    <t>Osazení poklopů litinových hydrantových</t>
  </si>
  <si>
    <t>1986686037</t>
  </si>
  <si>
    <t>107</t>
  </si>
  <si>
    <t>195000000000_1R</t>
  </si>
  <si>
    <t>POKLOP K PODZEMNÍ HYDRANT DN LITINA</t>
  </si>
  <si>
    <t>-2139903289</t>
  </si>
  <si>
    <t>108</t>
  </si>
  <si>
    <t>348200000000</t>
  </si>
  <si>
    <t>PODKLAD. DESKA POD HYDRANT.POKLOP</t>
  </si>
  <si>
    <t>-1303219483</t>
  </si>
  <si>
    <t>PODKLADOVÁ DESKA POD HYDRANTOVÝ POKLOP</t>
  </si>
  <si>
    <t>109</t>
  </si>
  <si>
    <t>899712111</t>
  </si>
  <si>
    <t>Orientační tabulky na zdivu</t>
  </si>
  <si>
    <t>-931901784</t>
  </si>
  <si>
    <t>Orientační tabulky na vodovodních a kanalizačních řadech na zdivu</t>
  </si>
  <si>
    <t xml:space="preserve">př.č.D.1.05, </t>
  </si>
  <si>
    <t>110</t>
  </si>
  <si>
    <t>562890400</t>
  </si>
  <si>
    <t>tabule orientační z plastu velká</t>
  </si>
  <si>
    <t>662627615</t>
  </si>
  <si>
    <t>Součásti tvářené z plastů pro výrobní spotřebu ostatní tabulky, čísla a znaky vodárenské orientační tabule velká 105 x 150 mm</t>
  </si>
  <si>
    <t>111</t>
  </si>
  <si>
    <t>899721111</t>
  </si>
  <si>
    <t>Signalizační vodič DN do 150 mm na potrubí PVC</t>
  </si>
  <si>
    <t>253753310</t>
  </si>
  <si>
    <t>Signalizační vodič na potrubí PVC DN do 150 mm</t>
  </si>
  <si>
    <t xml:space="preserve">př.č.D.2.05, </t>
  </si>
  <si>
    <t>112</t>
  </si>
  <si>
    <t>899722113</t>
  </si>
  <si>
    <t>Krytí potrubí z plastů výstražnou fólií z PVC 34cm</t>
  </si>
  <si>
    <t>1217834634</t>
  </si>
  <si>
    <t>Krytí potrubí z plastů výstražnou fólií z PVC šířky 34cm</t>
  </si>
  <si>
    <t>113</t>
  </si>
  <si>
    <t>309856300_2R</t>
  </si>
  <si>
    <t>Příplatek za nerezové šrouby a izolační bandáž spojů</t>
  </si>
  <si>
    <t>kpl</t>
  </si>
  <si>
    <t>-1182366414</t>
  </si>
  <si>
    <t>výkr.č.D.2.05, D.2.06</t>
  </si>
  <si>
    <t>Ostatní konstrukce a práce-bourání</t>
  </si>
  <si>
    <t>114</t>
  </si>
  <si>
    <t>916241213</t>
  </si>
  <si>
    <t>Osazení obrubníku kamenného stojatého s boční opěrou do lože z betonu prostého</t>
  </si>
  <si>
    <t>-992475177</t>
  </si>
  <si>
    <t>Osazení obrubníku kamenného se zřízením lože, s vyplněním a zatřením spár cementovou maltou stojatého s boční opěrou z betonu prostého, do lože z betonu prostého</t>
  </si>
  <si>
    <t>115</t>
  </si>
  <si>
    <t>979024443</t>
  </si>
  <si>
    <t>Očištění vybouraných obrubníků a krajníků silničních</t>
  </si>
  <si>
    <t>-360810282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</si>
  <si>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</si>
  <si>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116</t>
  </si>
  <si>
    <t>979071111</t>
  </si>
  <si>
    <t>Očištění dlažebních kostek velkých s původním spárováním kamenivem těženým</t>
  </si>
  <si>
    <t>-625354982</t>
  </si>
  <si>
    <t>Očištění vybouraných dlažebních kostek  od spojovacího materiálu, s uložením očištěných kostek na skládku, s odklizením odpadových hmot na hromady a s odklizením vybouraných kostek na vzdálenost do 3 m velkých, s původním vyplněním spár kamenivem těženým</t>
  </si>
  <si>
    <t>117</t>
  </si>
  <si>
    <t>979071121</t>
  </si>
  <si>
    <t>Očištění dlažebních kostek drobných s původním spárováním kamenivem těženým</t>
  </si>
  <si>
    <t>904876253</t>
  </si>
  <si>
    <t>Očištění vybouraných dlažebních kostek  od spojovacího materiálu, s uložením očištěných kostek na skládku, s odklizením odpadových hmot na hromady a s odklizením vybouraných kostek na vzdálenost do 3 m drobných, s původním vyplněním spár kamenivem těženým</t>
  </si>
  <si>
    <t>997</t>
  </si>
  <si>
    <t>Přesun sutě</t>
  </si>
  <si>
    <t>118</t>
  </si>
  <si>
    <t>997006512</t>
  </si>
  <si>
    <t>Vodorovné doprava suti s naložením a složením na skládku do 1 km</t>
  </si>
  <si>
    <t>1371642500</t>
  </si>
  <si>
    <t>Vodorovná doprava suti na skládku s naložením na dopravní prostředek a složením přes 100 m do 1 km</t>
  </si>
  <si>
    <t>119</t>
  </si>
  <si>
    <t>997006519</t>
  </si>
  <si>
    <t>Příplatek k vodorovnému přemístění suti na skládku ZKD 1 km přes 1 km</t>
  </si>
  <si>
    <t>-598684321</t>
  </si>
  <si>
    <t>Vodorovná doprava suti na skládku s naložením na dopravní prostředek a složením Příplatek k ceně za každý další i započatý 1 km</t>
  </si>
  <si>
    <t>188,498*20 'Přepočtené koeficientem množství</t>
  </si>
  <si>
    <t>120</t>
  </si>
  <si>
    <t>997006551</t>
  </si>
  <si>
    <t>Hrubé urovnání suti na skládce bez zhutnění</t>
  </si>
  <si>
    <t>996790147</t>
  </si>
  <si>
    <t>121</t>
  </si>
  <si>
    <t>997221655</t>
  </si>
  <si>
    <t>-164698901</t>
  </si>
  <si>
    <t>998</t>
  </si>
  <si>
    <t>Přesun hmot</t>
  </si>
  <si>
    <t>122</t>
  </si>
  <si>
    <t>998273102</t>
  </si>
  <si>
    <t>Přesun hmot pro trubní vedení z trub litinových otevřený výkop</t>
  </si>
  <si>
    <t>24963285</t>
  </si>
  <si>
    <t>Přesun hmot pro trubní vedení hloubené z trub litinových pro vodovody nebo kanalizace v otevřeném výkopu dopravní vzdálenost do 15 m</t>
  </si>
  <si>
    <t>813-10 - VON 01 - Vedlejší a ostatní náklady</t>
  </si>
  <si>
    <t>VRN - Vedlejší rozpočtové náklady</t>
  </si>
  <si>
    <t xml:space="preserve">    0 -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</si>
  <si>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</si>
  <si>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</si>
  <si>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</si>
  <si>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</si>
  <si>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</si>
  <si>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>VRN</t>
  </si>
  <si>
    <t>Vedlejší rozpočtové náklady</t>
  </si>
  <si>
    <t>002100002_1R</t>
  </si>
  <si>
    <t>Vytýčení veškerých inž. sítí</t>
  </si>
  <si>
    <t>-1303881726</t>
  </si>
  <si>
    <t>větně zpětného protokolárního předání jejich správcům</t>
  </si>
  <si>
    <t>002100002_2R</t>
  </si>
  <si>
    <t>Zajištění dodávky vody v průběhu stavby</t>
  </si>
  <si>
    <t>45127368</t>
  </si>
  <si>
    <t>Náhradní dodávka vody</t>
  </si>
  <si>
    <t>57+34</t>
  </si>
  <si>
    <t>VRN1</t>
  </si>
  <si>
    <t>Průzkumné, geodetické a projektové práce</t>
  </si>
  <si>
    <t>012103000</t>
  </si>
  <si>
    <t>Geodetické práce před výstavbou - vytyčení inženýrských sítí</t>
  </si>
  <si>
    <t>soubor</t>
  </si>
  <si>
    <t>1299675417</t>
  </si>
  <si>
    <t>012303000</t>
  </si>
  <si>
    <t>Geodetické práce po výstavbě</t>
  </si>
  <si>
    <t>CS ÚRS 2015 01</t>
  </si>
  <si>
    <t>1348144106</t>
  </si>
  <si>
    <t>Průzkumné, geodetické a projektové práce geodetické práce po výstavbě</t>
  </si>
  <si>
    <t>012303000_1</t>
  </si>
  <si>
    <t>Geodetické práce po výstavbě-geometrický plán</t>
  </si>
  <si>
    <t>1024</t>
  </si>
  <si>
    <t>-1824058639</t>
  </si>
  <si>
    <t>Vypracování geometrického plánu v celém rozsahu stavby</t>
  </si>
  <si>
    <t>013244000_1R</t>
  </si>
  <si>
    <t>Plán zásad organizace výstavby</t>
  </si>
  <si>
    <t>698546523</t>
  </si>
  <si>
    <t>013244000_2R</t>
  </si>
  <si>
    <t>Prováděcí dokumentace organizace dopravy v průběhu stavby</t>
  </si>
  <si>
    <t>-1967656212</t>
  </si>
  <si>
    <t>013254000_1R</t>
  </si>
  <si>
    <t>Dokumentace skutečného provedení stavby</t>
  </si>
  <si>
    <t>-242268721</t>
  </si>
  <si>
    <t>VRN2</t>
  </si>
  <si>
    <t>Příprava staveniště</t>
  </si>
  <si>
    <t>022002000</t>
  </si>
  <si>
    <t>Přeložení konstrukcí</t>
  </si>
  <si>
    <t>-1049302667</t>
  </si>
  <si>
    <t>Odstranění a znovu zřízení části venkovní zahrádky u objektu Galery+ odstranění zábrany</t>
  </si>
  <si>
    <t>Odstranění a znovu zřízení části venkovní zahrádky u objektu Galery</t>
  </si>
  <si>
    <t>+ odstranění zábrany</t>
  </si>
  <si>
    <t>VRN3</t>
  </si>
  <si>
    <t>Zařízení staveniště</t>
  </si>
  <si>
    <t>030001000_1R</t>
  </si>
  <si>
    <t>Zajištění kompletního zařízení staveniště včetně připojení na inž. sítě</t>
  </si>
  <si>
    <t>-153100425</t>
  </si>
  <si>
    <t>dle plánu zása organizace výstavby</t>
  </si>
  <si>
    <t>034103000</t>
  </si>
  <si>
    <t>Oplocení staveniště</t>
  </si>
  <si>
    <t>-2146521180</t>
  </si>
  <si>
    <t>034203000</t>
  </si>
  <si>
    <t>Zajištění přístupu na pozemky sousedících se staveništěm</t>
  </si>
  <si>
    <t>-761127468</t>
  </si>
  <si>
    <t>10x přejezdový plech</t>
  </si>
  <si>
    <t>50x lávka</t>
  </si>
  <si>
    <t>034403000</t>
  </si>
  <si>
    <t>Dopravní značení na staveništi</t>
  </si>
  <si>
    <t>1047933710</t>
  </si>
  <si>
    <t>039103000_1R</t>
  </si>
  <si>
    <t>Rozebrání, bourání a odvoz zařízení staveniště</t>
  </si>
  <si>
    <t>-947635746</t>
  </si>
  <si>
    <t>Likvidace zařízení staveniště</t>
  </si>
  <si>
    <t>VRN4</t>
  </si>
  <si>
    <t>Inženýrská činnost</t>
  </si>
  <si>
    <t>041903000</t>
  </si>
  <si>
    <t>Dozor jiné osoby</t>
  </si>
  <si>
    <t>343376434</t>
  </si>
  <si>
    <t>Inženýrská činnost dozory dozor jiné osoby</t>
  </si>
  <si>
    <t>042503000</t>
  </si>
  <si>
    <t>Plán BOZP na staveništi</t>
  </si>
  <si>
    <t>1582536036</t>
  </si>
  <si>
    <t>Inženýrská činnost posudky plán BOZP na staveništi</t>
  </si>
  <si>
    <t>VRN5</t>
  </si>
  <si>
    <t>Finanční náklady</t>
  </si>
  <si>
    <t>053002000</t>
  </si>
  <si>
    <t>Poplatky</t>
  </si>
  <si>
    <t>CS ÚRS 2024 01</t>
  </si>
  <si>
    <t>-361411943</t>
  </si>
  <si>
    <t>https://podminky.urs.cz/item/CS_URS_2024_01/053002000</t>
  </si>
  <si>
    <t>př C.2</t>
  </si>
  <si>
    <t>poplatek za veřejné prostranství</t>
  </si>
  <si>
    <t>(60*4,0)*120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</si>
</sst>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.xml"/><Relationship Id="rId3" Type="http://schemas.openxmlformats.org/officeDocument/2006/relationships/hyperlink" Target="https://podminky.urs.cz/item/CS_URS_2024_02/851311131_1" TargetMode="External"/><Relationship Id="rId7" Type="http://schemas.openxmlformats.org/officeDocument/2006/relationships/hyperlink" Target="https://podminky.urs.cz/item/CS_URS_2024_02/891311112_1R" TargetMode="External"/><Relationship Id="rId2" Type="http://schemas.openxmlformats.org/officeDocument/2006/relationships/hyperlink" Target="https://podminky.urs.cz/item/CS_URS_2024_02/452353112" TargetMode="External"/><Relationship Id="rId1" Type="http://schemas.openxmlformats.org/officeDocument/2006/relationships/hyperlink" Target="https://podminky.urs.cz/item/CS_URS_2024_02/452353111" TargetMode="External"/><Relationship Id="rId6" Type="http://schemas.openxmlformats.org/officeDocument/2006/relationships/hyperlink" Target="https://podminky.urs.cz/item/CS_URS_2024_02/857314122_1R" TargetMode="External"/><Relationship Id="rId5" Type="http://schemas.openxmlformats.org/officeDocument/2006/relationships/hyperlink" Target="https://podminky.urs.cz/item/CS_URS_2024_02/857312122_1R" TargetMode="External"/><Relationship Id="rId4" Type="http://schemas.openxmlformats.org/officeDocument/2006/relationships/hyperlink" Target="https://podminky.urs.cz/item/CS_URS_2024_02/857311131_1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podminky.urs.cz/item/CS_URS_2024_01/05300200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90"/>
      <c r="AS2" s="190"/>
      <c r="AT2" s="190"/>
      <c r="AU2" s="190"/>
      <c r="AV2" s="190"/>
      <c r="AW2" s="190"/>
      <c r="AX2" s="190"/>
      <c r="AY2" s="190"/>
      <c r="AZ2" s="190"/>
      <c r="BA2" s="190"/>
      <c r="BB2" s="190"/>
      <c r="BC2" s="190"/>
      <c r="BD2" s="190"/>
      <c r="BE2" s="190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89" t="s">
        <v>14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R5" s="19"/>
      <c r="BE5" s="186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91" t="s">
        <v>17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R6" s="19"/>
      <c r="BE6" s="187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7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7"/>
      <c r="BS8" s="16" t="s">
        <v>6</v>
      </c>
    </row>
    <row r="9" spans="1:74" ht="14.45" customHeight="1">
      <c r="B9" s="19"/>
      <c r="AR9" s="19"/>
      <c r="BE9" s="187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26</v>
      </c>
      <c r="AR10" s="19"/>
      <c r="BE10" s="187"/>
      <c r="BS10" s="16" t="s">
        <v>6</v>
      </c>
    </row>
    <row r="11" spans="1:74" ht="18.399999999999999" customHeight="1">
      <c r="B11" s="19"/>
      <c r="E11" s="24" t="s">
        <v>27</v>
      </c>
      <c r="AK11" s="26" t="s">
        <v>28</v>
      </c>
      <c r="AN11" s="24" t="s">
        <v>29</v>
      </c>
      <c r="AR11" s="19"/>
      <c r="BE11" s="187"/>
      <c r="BS11" s="16" t="s">
        <v>6</v>
      </c>
    </row>
    <row r="12" spans="1:74" ht="6.95" customHeight="1">
      <c r="B12" s="19"/>
      <c r="AR12" s="19"/>
      <c r="BE12" s="187"/>
      <c r="BS12" s="16" t="s">
        <v>6</v>
      </c>
    </row>
    <row r="13" spans="1:74" ht="12" customHeight="1">
      <c r="B13" s="19"/>
      <c r="D13" s="26" t="s">
        <v>30</v>
      </c>
      <c r="AK13" s="26" t="s">
        <v>25</v>
      </c>
      <c r="AN13" s="28" t="s">
        <v>31</v>
      </c>
      <c r="AR13" s="19"/>
      <c r="BE13" s="187"/>
      <c r="BS13" s="16" t="s">
        <v>6</v>
      </c>
    </row>
    <row r="14" spans="1:74" ht="12.75">
      <c r="B14" s="19"/>
      <c r="E14" s="192" t="s">
        <v>31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26" t="s">
        <v>28</v>
      </c>
      <c r="AN14" s="28" t="s">
        <v>31</v>
      </c>
      <c r="AR14" s="19"/>
      <c r="BE14" s="187"/>
      <c r="BS14" s="16" t="s">
        <v>6</v>
      </c>
    </row>
    <row r="15" spans="1:74" ht="6.95" customHeight="1">
      <c r="B15" s="19"/>
      <c r="AR15" s="19"/>
      <c r="BE15" s="187"/>
      <c r="BS15" s="16" t="s">
        <v>4</v>
      </c>
    </row>
    <row r="16" spans="1:74" ht="12" customHeight="1">
      <c r="B16" s="19"/>
      <c r="D16" s="26" t="s">
        <v>32</v>
      </c>
      <c r="AK16" s="26" t="s">
        <v>25</v>
      </c>
      <c r="AN16" s="24" t="s">
        <v>33</v>
      </c>
      <c r="AR16" s="19"/>
      <c r="BE16" s="187"/>
      <c r="BS16" s="16" t="s">
        <v>4</v>
      </c>
    </row>
    <row r="17" spans="2:71" ht="18.399999999999999" customHeight="1">
      <c r="B17" s="19"/>
      <c r="E17" s="24" t="s">
        <v>34</v>
      </c>
      <c r="AK17" s="26" t="s">
        <v>28</v>
      </c>
      <c r="AN17" s="24" t="s">
        <v>35</v>
      </c>
      <c r="AR17" s="19"/>
      <c r="BE17" s="187"/>
      <c r="BS17" s="16" t="s">
        <v>36</v>
      </c>
    </row>
    <row r="18" spans="2:71" ht="6.95" customHeight="1">
      <c r="B18" s="19"/>
      <c r="AR18" s="19"/>
      <c r="BE18" s="187"/>
      <c r="BS18" s="16" t="s">
        <v>6</v>
      </c>
    </row>
    <row r="19" spans="2:71" ht="12" customHeight="1">
      <c r="B19" s="19"/>
      <c r="D19" s="26" t="s">
        <v>37</v>
      </c>
      <c r="AK19" s="26" t="s">
        <v>25</v>
      </c>
      <c r="AN19" s="24" t="s">
        <v>1</v>
      </c>
      <c r="AR19" s="19"/>
      <c r="BE19" s="187"/>
      <c r="BS19" s="16" t="s">
        <v>6</v>
      </c>
    </row>
    <row r="20" spans="2:71" ht="18.399999999999999" customHeight="1">
      <c r="B20" s="19"/>
      <c r="E20" s="24" t="s">
        <v>38</v>
      </c>
      <c r="AK20" s="26" t="s">
        <v>28</v>
      </c>
      <c r="AN20" s="24" t="s">
        <v>1</v>
      </c>
      <c r="AR20" s="19"/>
      <c r="BE20" s="187"/>
      <c r="BS20" s="16" t="s">
        <v>36</v>
      </c>
    </row>
    <row r="21" spans="2:71" ht="6.95" customHeight="1">
      <c r="B21" s="19"/>
      <c r="AR21" s="19"/>
      <c r="BE21" s="187"/>
    </row>
    <row r="22" spans="2:71" ht="12" customHeight="1">
      <c r="B22" s="19"/>
      <c r="D22" s="26" t="s">
        <v>39</v>
      </c>
      <c r="AR22" s="19"/>
      <c r="BE22" s="187"/>
    </row>
    <row r="23" spans="2:71" ht="16.5" customHeight="1">
      <c r="B23" s="19"/>
      <c r="E23" s="194" t="s">
        <v>1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R23" s="19"/>
      <c r="BE23" s="187"/>
    </row>
    <row r="24" spans="2:71" ht="6.95" customHeight="1">
      <c r="B24" s="19"/>
      <c r="AR24" s="19"/>
      <c r="BE24" s="187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7"/>
    </row>
    <row r="26" spans="2:71" s="1" customFormat="1" ht="25.9" customHeight="1">
      <c r="B26" s="31"/>
      <c r="D26" s="32" t="s">
        <v>40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5">
        <f>ROUND(AG94,2)</f>
        <v>0</v>
      </c>
      <c r="AL26" s="196"/>
      <c r="AM26" s="196"/>
      <c r="AN26" s="196"/>
      <c r="AO26" s="196"/>
      <c r="AR26" s="31"/>
      <c r="BE26" s="187"/>
    </row>
    <row r="27" spans="2:71" s="1" customFormat="1" ht="6.95" customHeight="1">
      <c r="B27" s="31"/>
      <c r="AR27" s="31"/>
      <c r="BE27" s="187"/>
    </row>
    <row r="28" spans="2:71" s="1" customFormat="1" ht="12.75">
      <c r="B28" s="31"/>
      <c r="L28" s="197" t="s">
        <v>41</v>
      </c>
      <c r="M28" s="197"/>
      <c r="N28" s="197"/>
      <c r="O28" s="197"/>
      <c r="P28" s="197"/>
      <c r="W28" s="197" t="s">
        <v>42</v>
      </c>
      <c r="X28" s="197"/>
      <c r="Y28" s="197"/>
      <c r="Z28" s="197"/>
      <c r="AA28" s="197"/>
      <c r="AB28" s="197"/>
      <c r="AC28" s="197"/>
      <c r="AD28" s="197"/>
      <c r="AE28" s="197"/>
      <c r="AK28" s="197" t="s">
        <v>43</v>
      </c>
      <c r="AL28" s="197"/>
      <c r="AM28" s="197"/>
      <c r="AN28" s="197"/>
      <c r="AO28" s="197"/>
      <c r="AR28" s="31"/>
      <c r="BE28" s="187"/>
    </row>
    <row r="29" spans="2:71" s="2" customFormat="1" ht="14.45" customHeight="1">
      <c r="B29" s="35"/>
      <c r="D29" s="26" t="s">
        <v>44</v>
      </c>
      <c r="F29" s="26" t="s">
        <v>45</v>
      </c>
      <c r="L29" s="200">
        <v>0.21</v>
      </c>
      <c r="M29" s="199"/>
      <c r="N29" s="199"/>
      <c r="O29" s="199"/>
      <c r="P29" s="199"/>
      <c r="W29" s="198">
        <f>ROUND(AZ94, 2)</f>
        <v>0</v>
      </c>
      <c r="X29" s="199"/>
      <c r="Y29" s="199"/>
      <c r="Z29" s="199"/>
      <c r="AA29" s="199"/>
      <c r="AB29" s="199"/>
      <c r="AC29" s="199"/>
      <c r="AD29" s="199"/>
      <c r="AE29" s="199"/>
      <c r="AK29" s="198">
        <f>ROUND(AV94, 2)</f>
        <v>0</v>
      </c>
      <c r="AL29" s="199"/>
      <c r="AM29" s="199"/>
      <c r="AN29" s="199"/>
      <c r="AO29" s="199"/>
      <c r="AR29" s="35"/>
      <c r="BE29" s="188"/>
    </row>
    <row r="30" spans="2:71" s="2" customFormat="1" ht="14.45" customHeight="1">
      <c r="B30" s="35"/>
      <c r="F30" s="26" t="s">
        <v>46</v>
      </c>
      <c r="L30" s="200">
        <v>0.12</v>
      </c>
      <c r="M30" s="199"/>
      <c r="N30" s="199"/>
      <c r="O30" s="199"/>
      <c r="P30" s="199"/>
      <c r="W30" s="198">
        <f>ROUND(BA94, 2)</f>
        <v>0</v>
      </c>
      <c r="X30" s="199"/>
      <c r="Y30" s="199"/>
      <c r="Z30" s="199"/>
      <c r="AA30" s="199"/>
      <c r="AB30" s="199"/>
      <c r="AC30" s="199"/>
      <c r="AD30" s="199"/>
      <c r="AE30" s="199"/>
      <c r="AK30" s="198">
        <f>ROUND(AW94, 2)</f>
        <v>0</v>
      </c>
      <c r="AL30" s="199"/>
      <c r="AM30" s="199"/>
      <c r="AN30" s="199"/>
      <c r="AO30" s="199"/>
      <c r="AR30" s="35"/>
      <c r="BE30" s="188"/>
    </row>
    <row r="31" spans="2:71" s="2" customFormat="1" ht="14.45" hidden="1" customHeight="1">
      <c r="B31" s="35"/>
      <c r="F31" s="26" t="s">
        <v>47</v>
      </c>
      <c r="L31" s="200">
        <v>0.21</v>
      </c>
      <c r="M31" s="199"/>
      <c r="N31" s="199"/>
      <c r="O31" s="199"/>
      <c r="P31" s="199"/>
      <c r="W31" s="198">
        <f>ROUND(BB94, 2)</f>
        <v>0</v>
      </c>
      <c r="X31" s="199"/>
      <c r="Y31" s="199"/>
      <c r="Z31" s="199"/>
      <c r="AA31" s="199"/>
      <c r="AB31" s="199"/>
      <c r="AC31" s="199"/>
      <c r="AD31" s="199"/>
      <c r="AE31" s="199"/>
      <c r="AK31" s="198">
        <v>0</v>
      </c>
      <c r="AL31" s="199"/>
      <c r="AM31" s="199"/>
      <c r="AN31" s="199"/>
      <c r="AO31" s="199"/>
      <c r="AR31" s="35"/>
      <c r="BE31" s="188"/>
    </row>
    <row r="32" spans="2:71" s="2" customFormat="1" ht="14.45" hidden="1" customHeight="1">
      <c r="B32" s="35"/>
      <c r="F32" s="26" t="s">
        <v>48</v>
      </c>
      <c r="L32" s="200">
        <v>0.12</v>
      </c>
      <c r="M32" s="199"/>
      <c r="N32" s="199"/>
      <c r="O32" s="199"/>
      <c r="P32" s="199"/>
      <c r="W32" s="198">
        <f>ROUND(BC94, 2)</f>
        <v>0</v>
      </c>
      <c r="X32" s="199"/>
      <c r="Y32" s="199"/>
      <c r="Z32" s="199"/>
      <c r="AA32" s="199"/>
      <c r="AB32" s="199"/>
      <c r="AC32" s="199"/>
      <c r="AD32" s="199"/>
      <c r="AE32" s="199"/>
      <c r="AK32" s="198">
        <v>0</v>
      </c>
      <c r="AL32" s="199"/>
      <c r="AM32" s="199"/>
      <c r="AN32" s="199"/>
      <c r="AO32" s="199"/>
      <c r="AR32" s="35"/>
      <c r="BE32" s="188"/>
    </row>
    <row r="33" spans="2:57" s="2" customFormat="1" ht="14.45" hidden="1" customHeight="1">
      <c r="B33" s="35"/>
      <c r="F33" s="26" t="s">
        <v>49</v>
      </c>
      <c r="L33" s="200">
        <v>0</v>
      </c>
      <c r="M33" s="199"/>
      <c r="N33" s="199"/>
      <c r="O33" s="199"/>
      <c r="P33" s="199"/>
      <c r="W33" s="198">
        <f>ROUND(BD94, 2)</f>
        <v>0</v>
      </c>
      <c r="X33" s="199"/>
      <c r="Y33" s="199"/>
      <c r="Z33" s="199"/>
      <c r="AA33" s="199"/>
      <c r="AB33" s="199"/>
      <c r="AC33" s="199"/>
      <c r="AD33" s="199"/>
      <c r="AE33" s="199"/>
      <c r="AK33" s="198">
        <v>0</v>
      </c>
      <c r="AL33" s="199"/>
      <c r="AM33" s="199"/>
      <c r="AN33" s="199"/>
      <c r="AO33" s="199"/>
      <c r="AR33" s="35"/>
      <c r="BE33" s="188"/>
    </row>
    <row r="34" spans="2:57" s="1" customFormat="1" ht="6.95" customHeight="1">
      <c r="B34" s="31"/>
      <c r="AR34" s="31"/>
      <c r="BE34" s="187"/>
    </row>
    <row r="35" spans="2:57" s="1" customFormat="1" ht="25.9" customHeight="1">
      <c r="B35" s="31"/>
      <c r="C35" s="36"/>
      <c r="D35" s="37" t="s">
        <v>50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51</v>
      </c>
      <c r="U35" s="38"/>
      <c r="V35" s="38"/>
      <c r="W35" s="38"/>
      <c r="X35" s="201" t="s">
        <v>52</v>
      </c>
      <c r="Y35" s="202"/>
      <c r="Z35" s="202"/>
      <c r="AA35" s="202"/>
      <c r="AB35" s="202"/>
      <c r="AC35" s="38"/>
      <c r="AD35" s="38"/>
      <c r="AE35" s="38"/>
      <c r="AF35" s="38"/>
      <c r="AG35" s="38"/>
      <c r="AH35" s="38"/>
      <c r="AI35" s="38"/>
      <c r="AJ35" s="38"/>
      <c r="AK35" s="203">
        <f>SUM(AK26:AK33)</f>
        <v>0</v>
      </c>
      <c r="AL35" s="202"/>
      <c r="AM35" s="202"/>
      <c r="AN35" s="202"/>
      <c r="AO35" s="204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54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55</v>
      </c>
      <c r="AI60" s="33"/>
      <c r="AJ60" s="33"/>
      <c r="AK60" s="33"/>
      <c r="AL60" s="33"/>
      <c r="AM60" s="42" t="s">
        <v>56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57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58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55</v>
      </c>
      <c r="AI75" s="33"/>
      <c r="AJ75" s="33"/>
      <c r="AK75" s="33"/>
      <c r="AL75" s="33"/>
      <c r="AM75" s="42" t="s">
        <v>56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59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813-2024</v>
      </c>
      <c r="AR84" s="47"/>
    </row>
    <row r="85" spans="1:91" s="4" customFormat="1" ht="36.950000000000003" customHeight="1">
      <c r="B85" s="48"/>
      <c r="C85" s="49" t="s">
        <v>16</v>
      </c>
      <c r="L85" s="205" t="str">
        <f>K6</f>
        <v>Pardubice, ul. Bartolomějská - vodovod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Pardubice</v>
      </c>
      <c r="AI87" s="26" t="s">
        <v>22</v>
      </c>
      <c r="AM87" s="207" t="str">
        <f>IF(AN8= "","",AN8)</f>
        <v>27. 6. 2024</v>
      </c>
      <c r="AN87" s="207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Vodovody a kanalizace, a.s.</v>
      </c>
      <c r="AI89" s="26" t="s">
        <v>32</v>
      </c>
      <c r="AM89" s="208" t="str">
        <f>IF(E17="","",E17)</f>
        <v>VK PROJEKT, spol. s r.o.</v>
      </c>
      <c r="AN89" s="209"/>
      <c r="AO89" s="209"/>
      <c r="AP89" s="209"/>
      <c r="AR89" s="31"/>
      <c r="AS89" s="210" t="s">
        <v>60</v>
      </c>
      <c r="AT89" s="211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30</v>
      </c>
      <c r="L90" s="3" t="str">
        <f>IF(E14= "Vyplň údaj","",E14)</f>
        <v/>
      </c>
      <c r="AI90" s="26" t="s">
        <v>37</v>
      </c>
      <c r="AM90" s="208" t="str">
        <f>IF(E20="","",E20)</f>
        <v>Ladislav Konvalina</v>
      </c>
      <c r="AN90" s="209"/>
      <c r="AO90" s="209"/>
      <c r="AP90" s="209"/>
      <c r="AR90" s="31"/>
      <c r="AS90" s="212"/>
      <c r="AT90" s="213"/>
      <c r="BD90" s="55"/>
    </row>
    <row r="91" spans="1:91" s="1" customFormat="1" ht="10.9" customHeight="1">
      <c r="B91" s="31"/>
      <c r="AR91" s="31"/>
      <c r="AS91" s="212"/>
      <c r="AT91" s="213"/>
      <c r="BD91" s="55"/>
    </row>
    <row r="92" spans="1:91" s="1" customFormat="1" ht="29.25" customHeight="1">
      <c r="B92" s="31"/>
      <c r="C92" s="214" t="s">
        <v>61</v>
      </c>
      <c r="D92" s="215"/>
      <c r="E92" s="215"/>
      <c r="F92" s="215"/>
      <c r="G92" s="215"/>
      <c r="H92" s="56"/>
      <c r="I92" s="216" t="s">
        <v>62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17" t="s">
        <v>63</v>
      </c>
      <c r="AH92" s="215"/>
      <c r="AI92" s="215"/>
      <c r="AJ92" s="215"/>
      <c r="AK92" s="215"/>
      <c r="AL92" s="215"/>
      <c r="AM92" s="215"/>
      <c r="AN92" s="216" t="s">
        <v>64</v>
      </c>
      <c r="AO92" s="215"/>
      <c r="AP92" s="218"/>
      <c r="AQ92" s="57" t="s">
        <v>65</v>
      </c>
      <c r="AR92" s="31"/>
      <c r="AS92" s="58" t="s">
        <v>66</v>
      </c>
      <c r="AT92" s="59" t="s">
        <v>67</v>
      </c>
      <c r="AU92" s="59" t="s">
        <v>68</v>
      </c>
      <c r="AV92" s="59" t="s">
        <v>69</v>
      </c>
      <c r="AW92" s="59" t="s">
        <v>70</v>
      </c>
      <c r="AX92" s="59" t="s">
        <v>71</v>
      </c>
      <c r="AY92" s="59" t="s">
        <v>72</v>
      </c>
      <c r="AZ92" s="59" t="s">
        <v>73</v>
      </c>
      <c r="BA92" s="59" t="s">
        <v>74</v>
      </c>
      <c r="BB92" s="59" t="s">
        <v>75</v>
      </c>
      <c r="BC92" s="59" t="s">
        <v>76</v>
      </c>
      <c r="BD92" s="60" t="s">
        <v>77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78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2">
        <f>ROUND(SUM(AG95:AG96),2)</f>
        <v>0</v>
      </c>
      <c r="AH94" s="222"/>
      <c r="AI94" s="222"/>
      <c r="AJ94" s="222"/>
      <c r="AK94" s="222"/>
      <c r="AL94" s="222"/>
      <c r="AM94" s="222"/>
      <c r="AN94" s="223">
        <f>SUM(AG94,AT94)</f>
        <v>0</v>
      </c>
      <c r="AO94" s="223"/>
      <c r="AP94" s="223"/>
      <c r="AQ94" s="66" t="s">
        <v>1</v>
      </c>
      <c r="AR94" s="62"/>
      <c r="AS94" s="67">
        <f>ROUND(SUM(AS95:AS96),2)</f>
        <v>0</v>
      </c>
      <c r="AT94" s="68">
        <f>ROUND(SUM(AV94:AW94),2)</f>
        <v>0</v>
      </c>
      <c r="AU94" s="69">
        <f>ROUND(SUM(AU95:AU96),5)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0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79</v>
      </c>
      <c r="BT94" s="71" t="s">
        <v>80</v>
      </c>
      <c r="BU94" s="72" t="s">
        <v>81</v>
      </c>
      <c r="BV94" s="71" t="s">
        <v>82</v>
      </c>
      <c r="BW94" s="71" t="s">
        <v>5</v>
      </c>
      <c r="BX94" s="71" t="s">
        <v>83</v>
      </c>
      <c r="CL94" s="71" t="s">
        <v>1</v>
      </c>
    </row>
    <row r="95" spans="1:91" s="6" customFormat="1" ht="16.5" customHeight="1">
      <c r="A95" s="73" t="s">
        <v>84</v>
      </c>
      <c r="B95" s="74"/>
      <c r="C95" s="75"/>
      <c r="D95" s="221" t="s">
        <v>85</v>
      </c>
      <c r="E95" s="221"/>
      <c r="F95" s="221"/>
      <c r="G95" s="221"/>
      <c r="H95" s="221"/>
      <c r="I95" s="76"/>
      <c r="J95" s="221" t="s">
        <v>86</v>
      </c>
      <c r="K95" s="221"/>
      <c r="L95" s="221"/>
      <c r="M95" s="221"/>
      <c r="N95" s="221"/>
      <c r="O95" s="221"/>
      <c r="P95" s="221"/>
      <c r="Q95" s="221"/>
      <c r="R95" s="221"/>
      <c r="S95" s="221"/>
      <c r="T95" s="221"/>
      <c r="U95" s="221"/>
      <c r="V95" s="221"/>
      <c r="W95" s="221"/>
      <c r="X95" s="221"/>
      <c r="Y95" s="221"/>
      <c r="Z95" s="221"/>
      <c r="AA95" s="221"/>
      <c r="AB95" s="221"/>
      <c r="AC95" s="221"/>
      <c r="AD95" s="221"/>
      <c r="AE95" s="221"/>
      <c r="AF95" s="221"/>
      <c r="AG95" s="219">
        <f>'813-1 - IO 01 - Vodovod u...'!J30</f>
        <v>0</v>
      </c>
      <c r="AH95" s="220"/>
      <c r="AI95" s="220"/>
      <c r="AJ95" s="220"/>
      <c r="AK95" s="220"/>
      <c r="AL95" s="220"/>
      <c r="AM95" s="220"/>
      <c r="AN95" s="219">
        <f>SUM(AG95,AT95)</f>
        <v>0</v>
      </c>
      <c r="AO95" s="220"/>
      <c r="AP95" s="220"/>
      <c r="AQ95" s="77" t="s">
        <v>87</v>
      </c>
      <c r="AR95" s="74"/>
      <c r="AS95" s="78">
        <v>0</v>
      </c>
      <c r="AT95" s="79">
        <f>ROUND(SUM(AV95:AW95),2)</f>
        <v>0</v>
      </c>
      <c r="AU95" s="80">
        <f>'813-1 - IO 01 - Vodovod u...'!P125</f>
        <v>0</v>
      </c>
      <c r="AV95" s="79">
        <f>'813-1 - IO 01 - Vodovod u...'!J33</f>
        <v>0</v>
      </c>
      <c r="AW95" s="79">
        <f>'813-1 - IO 01 - Vodovod u...'!J34</f>
        <v>0</v>
      </c>
      <c r="AX95" s="79">
        <f>'813-1 - IO 01 - Vodovod u...'!J35</f>
        <v>0</v>
      </c>
      <c r="AY95" s="79">
        <f>'813-1 - IO 01 - Vodovod u...'!J36</f>
        <v>0</v>
      </c>
      <c r="AZ95" s="79">
        <f>'813-1 - IO 01 - Vodovod u...'!F33</f>
        <v>0</v>
      </c>
      <c r="BA95" s="79">
        <f>'813-1 - IO 01 - Vodovod u...'!F34</f>
        <v>0</v>
      </c>
      <c r="BB95" s="79">
        <f>'813-1 - IO 01 - Vodovod u...'!F35</f>
        <v>0</v>
      </c>
      <c r="BC95" s="79">
        <f>'813-1 - IO 01 - Vodovod u...'!F36</f>
        <v>0</v>
      </c>
      <c r="BD95" s="81">
        <f>'813-1 - IO 01 - Vodovod u...'!F37</f>
        <v>0</v>
      </c>
      <c r="BT95" s="82" t="s">
        <v>88</v>
      </c>
      <c r="BV95" s="82" t="s">
        <v>82</v>
      </c>
      <c r="BW95" s="82" t="s">
        <v>89</v>
      </c>
      <c r="BX95" s="82" t="s">
        <v>5</v>
      </c>
      <c r="CL95" s="82" t="s">
        <v>1</v>
      </c>
      <c r="CM95" s="82" t="s">
        <v>90</v>
      </c>
    </row>
    <row r="96" spans="1:91" s="6" customFormat="1" ht="16.5" customHeight="1">
      <c r="A96" s="73" t="s">
        <v>84</v>
      </c>
      <c r="B96" s="74"/>
      <c r="C96" s="75"/>
      <c r="D96" s="221" t="s">
        <v>91</v>
      </c>
      <c r="E96" s="221"/>
      <c r="F96" s="221"/>
      <c r="G96" s="221"/>
      <c r="H96" s="221"/>
      <c r="I96" s="76"/>
      <c r="J96" s="221" t="s">
        <v>92</v>
      </c>
      <c r="K96" s="221"/>
      <c r="L96" s="221"/>
      <c r="M96" s="221"/>
      <c r="N96" s="221"/>
      <c r="O96" s="221"/>
      <c r="P96" s="221"/>
      <c r="Q96" s="221"/>
      <c r="R96" s="221"/>
      <c r="S96" s="221"/>
      <c r="T96" s="221"/>
      <c r="U96" s="221"/>
      <c r="V96" s="221"/>
      <c r="W96" s="221"/>
      <c r="X96" s="221"/>
      <c r="Y96" s="221"/>
      <c r="Z96" s="221"/>
      <c r="AA96" s="221"/>
      <c r="AB96" s="221"/>
      <c r="AC96" s="221"/>
      <c r="AD96" s="221"/>
      <c r="AE96" s="221"/>
      <c r="AF96" s="221"/>
      <c r="AG96" s="219">
        <f>'813-10 - VON 01 - Vedlejš...'!J30</f>
        <v>0</v>
      </c>
      <c r="AH96" s="220"/>
      <c r="AI96" s="220"/>
      <c r="AJ96" s="220"/>
      <c r="AK96" s="220"/>
      <c r="AL96" s="220"/>
      <c r="AM96" s="220"/>
      <c r="AN96" s="219">
        <f>SUM(AG96,AT96)</f>
        <v>0</v>
      </c>
      <c r="AO96" s="220"/>
      <c r="AP96" s="220"/>
      <c r="AQ96" s="77" t="s">
        <v>93</v>
      </c>
      <c r="AR96" s="74"/>
      <c r="AS96" s="83">
        <v>0</v>
      </c>
      <c r="AT96" s="84">
        <f>ROUND(SUM(AV96:AW96),2)</f>
        <v>0</v>
      </c>
      <c r="AU96" s="85">
        <f>'813-10 - VON 01 - Vedlejš...'!P124</f>
        <v>0</v>
      </c>
      <c r="AV96" s="84">
        <f>'813-10 - VON 01 - Vedlejš...'!J33</f>
        <v>0</v>
      </c>
      <c r="AW96" s="84">
        <f>'813-10 - VON 01 - Vedlejš...'!J34</f>
        <v>0</v>
      </c>
      <c r="AX96" s="84">
        <f>'813-10 - VON 01 - Vedlejš...'!J35</f>
        <v>0</v>
      </c>
      <c r="AY96" s="84">
        <f>'813-10 - VON 01 - Vedlejš...'!J36</f>
        <v>0</v>
      </c>
      <c r="AZ96" s="84">
        <f>'813-10 - VON 01 - Vedlejš...'!F33</f>
        <v>0</v>
      </c>
      <c r="BA96" s="84">
        <f>'813-10 - VON 01 - Vedlejš...'!F34</f>
        <v>0</v>
      </c>
      <c r="BB96" s="84">
        <f>'813-10 - VON 01 - Vedlejš...'!F35</f>
        <v>0</v>
      </c>
      <c r="BC96" s="84">
        <f>'813-10 - VON 01 - Vedlejš...'!F36</f>
        <v>0</v>
      </c>
      <c r="BD96" s="86">
        <f>'813-10 - VON 01 - Vedlejš...'!F37</f>
        <v>0</v>
      </c>
      <c r="BT96" s="82" t="s">
        <v>88</v>
      </c>
      <c r="BV96" s="82" t="s">
        <v>82</v>
      </c>
      <c r="BW96" s="82" t="s">
        <v>94</v>
      </c>
      <c r="BX96" s="82" t="s">
        <v>5</v>
      </c>
      <c r="CL96" s="82" t="s">
        <v>1</v>
      </c>
      <c r="CM96" s="82" t="s">
        <v>90</v>
      </c>
    </row>
    <row r="97" spans="2:44" s="1" customFormat="1" ht="30" customHeight="1">
      <c r="B97" s="31"/>
      <c r="AR97" s="31"/>
    </row>
    <row r="98" spans="2:44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31"/>
    </row>
  </sheetData>
  <sheetProtection algorithmName="SHA-512" hashValue="u2OR3LuhiDg/pcbtKvDN4/ts7YMLQnseEv6b5wQEFzdDECe5kamRvsxf2EQz/vfyZaMuEAfO87ANg99R8kghSA==" saltValue="wEJbcGCfVWHX2qmn2YtoTeUCxZx5+2Dcuca006e5P+oW/xdjeqdszAsXLvI2Ioh67DuhYuE25/HwxvRybd7YMQ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813-1 - IO 01 - Vodovod u...'!C2" display="/" xr:uid="{00000000-0004-0000-0000-000000000000}"/>
    <hyperlink ref="A96" location="'813-10 - VON 01 - Vedlejš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83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6" t="s">
        <v>89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90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4" t="str">
        <f>'Rekapitulace stavby'!K6</f>
        <v>Pardubice, ul. Bartolomějská - vodovod</v>
      </c>
      <c r="F7" s="225"/>
      <c r="G7" s="225"/>
      <c r="H7" s="225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205" t="s">
        <v>97</v>
      </c>
      <c r="F9" s="226"/>
      <c r="G9" s="226"/>
      <c r="H9" s="226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27. 6. 2024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189"/>
      <c r="G18" s="189"/>
      <c r="H18" s="189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8"/>
      <c r="E27" s="194" t="s">
        <v>1</v>
      </c>
      <c r="F27" s="194"/>
      <c r="G27" s="194"/>
      <c r="H27" s="194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40</v>
      </c>
      <c r="J30" s="65">
        <f>ROUND(J125,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4" t="s">
        <v>44</v>
      </c>
      <c r="E33" s="26" t="s">
        <v>45</v>
      </c>
      <c r="F33" s="90">
        <f>ROUND((SUM(BE125:BE831)),  2)</f>
        <v>0</v>
      </c>
      <c r="I33" s="91">
        <v>0.21</v>
      </c>
      <c r="J33" s="90">
        <f>ROUND(((SUM(BE125:BE831))*I33),  2)</f>
        <v>0</v>
      </c>
      <c r="L33" s="31"/>
    </row>
    <row r="34" spans="2:12" s="1" customFormat="1" ht="14.45" customHeight="1">
      <c r="B34" s="31"/>
      <c r="E34" s="26" t="s">
        <v>46</v>
      </c>
      <c r="F34" s="90">
        <f>ROUND((SUM(BF125:BF831)),  2)</f>
        <v>0</v>
      </c>
      <c r="I34" s="91">
        <v>0.12</v>
      </c>
      <c r="J34" s="90">
        <f>ROUND(((SUM(BF125:BF831))*I34),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90">
        <f>ROUND((SUM(BG125:BG831)),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90">
        <f>ROUND((SUM(BH125:BH831)),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90">
        <f>ROUND((SUM(BI125:BI831)),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50</v>
      </c>
      <c r="E39" s="56"/>
      <c r="F39" s="56"/>
      <c r="G39" s="94" t="s">
        <v>51</v>
      </c>
      <c r="H39" s="95" t="s">
        <v>52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98" t="s">
        <v>56</v>
      </c>
      <c r="G61" s="42" t="s">
        <v>55</v>
      </c>
      <c r="H61" s="33"/>
      <c r="I61" s="33"/>
      <c r="J61" s="99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98" t="s">
        <v>56</v>
      </c>
      <c r="G76" s="42" t="s">
        <v>55</v>
      </c>
      <c r="H76" s="33"/>
      <c r="I76" s="33"/>
      <c r="J76" s="99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4" t="str">
        <f>E7</f>
        <v>Pardubice, ul. Bartolomějská - vodovod</v>
      </c>
      <c r="F85" s="225"/>
      <c r="G85" s="225"/>
      <c r="H85" s="225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205" t="str">
        <f>E9</f>
        <v>813-1 - IO 01 - Vodovod ul. Bartolomějská</v>
      </c>
      <c r="F87" s="226"/>
      <c r="G87" s="226"/>
      <c r="H87" s="226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Pardubice</v>
      </c>
      <c r="I89" s="26" t="s">
        <v>22</v>
      </c>
      <c r="J89" s="51" t="str">
        <f>IF(J12="","",J12)</f>
        <v>27. 6. 2024</v>
      </c>
      <c r="L89" s="31"/>
    </row>
    <row r="90" spans="2:47" s="1" customFormat="1" ht="6.95" customHeight="1">
      <c r="B90" s="31"/>
      <c r="L90" s="31"/>
    </row>
    <row r="91" spans="2:47" s="1" customFormat="1" ht="25.7" customHeight="1">
      <c r="B91" s="31"/>
      <c r="C91" s="26" t="s">
        <v>24</v>
      </c>
      <c r="F91" s="24" t="str">
        <f>E15</f>
        <v>Vodovody a kanalizace, a.s.</v>
      </c>
      <c r="I91" s="26" t="s">
        <v>32</v>
      </c>
      <c r="J91" s="29" t="str">
        <f>E21</f>
        <v>VK PROJEKT, spol. s r.o.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37</v>
      </c>
      <c r="J92" s="29" t="str">
        <f>E24</f>
        <v>Ladislav Konvalina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J125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103</v>
      </c>
      <c r="E97" s="105"/>
      <c r="F97" s="105"/>
      <c r="G97" s="105"/>
      <c r="H97" s="105"/>
      <c r="I97" s="105"/>
      <c r="J97" s="106">
        <f>J126</f>
        <v>0</v>
      </c>
      <c r="L97" s="103"/>
    </row>
    <row r="98" spans="2:12" s="9" customFormat="1" ht="19.899999999999999" customHeight="1">
      <c r="B98" s="107"/>
      <c r="D98" s="108" t="s">
        <v>104</v>
      </c>
      <c r="E98" s="109"/>
      <c r="F98" s="109"/>
      <c r="G98" s="109"/>
      <c r="H98" s="109"/>
      <c r="I98" s="109"/>
      <c r="J98" s="110">
        <f>J127</f>
        <v>0</v>
      </c>
      <c r="L98" s="107"/>
    </row>
    <row r="99" spans="2:12" s="9" customFormat="1" ht="19.899999999999999" customHeight="1">
      <c r="B99" s="107"/>
      <c r="D99" s="108" t="s">
        <v>105</v>
      </c>
      <c r="E99" s="109"/>
      <c r="F99" s="109"/>
      <c r="G99" s="109"/>
      <c r="H99" s="109"/>
      <c r="I99" s="109"/>
      <c r="J99" s="110">
        <f>J279</f>
        <v>0</v>
      </c>
      <c r="L99" s="107"/>
    </row>
    <row r="100" spans="2:12" s="9" customFormat="1" ht="19.899999999999999" customHeight="1">
      <c r="B100" s="107"/>
      <c r="D100" s="108" t="s">
        <v>106</v>
      </c>
      <c r="E100" s="109"/>
      <c r="F100" s="109"/>
      <c r="G100" s="109"/>
      <c r="H100" s="109"/>
      <c r="I100" s="109"/>
      <c r="J100" s="110">
        <f>J285</f>
        <v>0</v>
      </c>
      <c r="L100" s="107"/>
    </row>
    <row r="101" spans="2:12" s="9" customFormat="1" ht="19.899999999999999" customHeight="1">
      <c r="B101" s="107"/>
      <c r="D101" s="108" t="s">
        <v>107</v>
      </c>
      <c r="E101" s="109"/>
      <c r="F101" s="109"/>
      <c r="G101" s="109"/>
      <c r="H101" s="109"/>
      <c r="I101" s="109"/>
      <c r="J101" s="110">
        <f>J320</f>
        <v>0</v>
      </c>
      <c r="L101" s="107"/>
    </row>
    <row r="102" spans="2:12" s="9" customFormat="1" ht="19.899999999999999" customHeight="1">
      <c r="B102" s="107"/>
      <c r="D102" s="108" t="s">
        <v>108</v>
      </c>
      <c r="E102" s="109"/>
      <c r="F102" s="109"/>
      <c r="G102" s="109"/>
      <c r="H102" s="109"/>
      <c r="I102" s="109"/>
      <c r="J102" s="110">
        <f>J369</f>
        <v>0</v>
      </c>
      <c r="L102" s="107"/>
    </row>
    <row r="103" spans="2:12" s="9" customFormat="1" ht="19.899999999999999" customHeight="1">
      <c r="B103" s="107"/>
      <c r="D103" s="108" t="s">
        <v>109</v>
      </c>
      <c r="E103" s="109"/>
      <c r="F103" s="109"/>
      <c r="G103" s="109"/>
      <c r="H103" s="109"/>
      <c r="I103" s="109"/>
      <c r="J103" s="110">
        <f>J794</f>
        <v>0</v>
      </c>
      <c r="L103" s="107"/>
    </row>
    <row r="104" spans="2:12" s="9" customFormat="1" ht="19.899999999999999" customHeight="1">
      <c r="B104" s="107"/>
      <c r="D104" s="108" t="s">
        <v>110</v>
      </c>
      <c r="E104" s="109"/>
      <c r="F104" s="109"/>
      <c r="G104" s="109"/>
      <c r="H104" s="109"/>
      <c r="I104" s="109"/>
      <c r="J104" s="110">
        <f>J819</f>
        <v>0</v>
      </c>
      <c r="L104" s="107"/>
    </row>
    <row r="105" spans="2:12" s="9" customFormat="1" ht="19.899999999999999" customHeight="1">
      <c r="B105" s="107"/>
      <c r="D105" s="108" t="s">
        <v>111</v>
      </c>
      <c r="E105" s="109"/>
      <c r="F105" s="109"/>
      <c r="G105" s="109"/>
      <c r="H105" s="109"/>
      <c r="I105" s="109"/>
      <c r="J105" s="110">
        <f>J829</f>
        <v>0</v>
      </c>
      <c r="L105" s="107"/>
    </row>
    <row r="106" spans="2:12" s="1" customFormat="1" ht="21.75" customHeight="1">
      <c r="B106" s="31"/>
      <c r="L106" s="31"/>
    </row>
    <row r="107" spans="2:12" s="1" customFormat="1" ht="6.95" customHeight="1">
      <c r="B107" s="43"/>
      <c r="C107" s="44"/>
      <c r="D107" s="44"/>
      <c r="E107" s="44"/>
      <c r="F107" s="44"/>
      <c r="G107" s="44"/>
      <c r="H107" s="44"/>
      <c r="I107" s="44"/>
      <c r="J107" s="44"/>
      <c r="K107" s="44"/>
      <c r="L107" s="31"/>
    </row>
    <row r="111" spans="2:12" s="1" customFormat="1" ht="6.95" customHeight="1">
      <c r="B111" s="45"/>
      <c r="C111" s="46"/>
      <c r="D111" s="46"/>
      <c r="E111" s="46"/>
      <c r="F111" s="46"/>
      <c r="G111" s="46"/>
      <c r="H111" s="46"/>
      <c r="I111" s="46"/>
      <c r="J111" s="46"/>
      <c r="K111" s="46"/>
      <c r="L111" s="31"/>
    </row>
    <row r="112" spans="2:12" s="1" customFormat="1" ht="24.95" customHeight="1">
      <c r="B112" s="31"/>
      <c r="C112" s="20" t="s">
        <v>112</v>
      </c>
      <c r="L112" s="31"/>
    </row>
    <row r="113" spans="2:65" s="1" customFormat="1" ht="6.95" customHeight="1">
      <c r="B113" s="31"/>
      <c r="L113" s="31"/>
    </row>
    <row r="114" spans="2:65" s="1" customFormat="1" ht="12" customHeight="1">
      <c r="B114" s="31"/>
      <c r="C114" s="26" t="s">
        <v>16</v>
      </c>
      <c r="L114" s="31"/>
    </row>
    <row r="115" spans="2:65" s="1" customFormat="1" ht="16.5" customHeight="1">
      <c r="B115" s="31"/>
      <c r="E115" s="224" t="str">
        <f>E7</f>
        <v>Pardubice, ul. Bartolomějská - vodovod</v>
      </c>
      <c r="F115" s="225"/>
      <c r="G115" s="225"/>
      <c r="H115" s="225"/>
      <c r="L115" s="31"/>
    </row>
    <row r="116" spans="2:65" s="1" customFormat="1" ht="12" customHeight="1">
      <c r="B116" s="31"/>
      <c r="C116" s="26" t="s">
        <v>96</v>
      </c>
      <c r="L116" s="31"/>
    </row>
    <row r="117" spans="2:65" s="1" customFormat="1" ht="16.5" customHeight="1">
      <c r="B117" s="31"/>
      <c r="E117" s="205" t="str">
        <f>E9</f>
        <v>813-1 - IO 01 - Vodovod ul. Bartolomějská</v>
      </c>
      <c r="F117" s="226"/>
      <c r="G117" s="226"/>
      <c r="H117" s="226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20</v>
      </c>
      <c r="F119" s="24" t="str">
        <f>F12</f>
        <v>Pardubice</v>
      </c>
      <c r="I119" s="26" t="s">
        <v>22</v>
      </c>
      <c r="J119" s="51" t="str">
        <f>IF(J12="","",J12)</f>
        <v>27. 6. 2024</v>
      </c>
      <c r="L119" s="31"/>
    </row>
    <row r="120" spans="2:65" s="1" customFormat="1" ht="6.95" customHeight="1">
      <c r="B120" s="31"/>
      <c r="L120" s="31"/>
    </row>
    <row r="121" spans="2:65" s="1" customFormat="1" ht="25.7" customHeight="1">
      <c r="B121" s="31"/>
      <c r="C121" s="26" t="s">
        <v>24</v>
      </c>
      <c r="F121" s="24" t="str">
        <f>E15</f>
        <v>Vodovody a kanalizace, a.s.</v>
      </c>
      <c r="I121" s="26" t="s">
        <v>32</v>
      </c>
      <c r="J121" s="29" t="str">
        <f>E21</f>
        <v>VK PROJEKT, spol. s r.o.</v>
      </c>
      <c r="L121" s="31"/>
    </row>
    <row r="122" spans="2:65" s="1" customFormat="1" ht="15.2" customHeight="1">
      <c r="B122" s="31"/>
      <c r="C122" s="26" t="s">
        <v>30</v>
      </c>
      <c r="F122" s="24" t="str">
        <f>IF(E18="","",E18)</f>
        <v>Vyplň údaj</v>
      </c>
      <c r="I122" s="26" t="s">
        <v>37</v>
      </c>
      <c r="J122" s="29" t="str">
        <f>E24</f>
        <v>Ladislav Konvalina</v>
      </c>
      <c r="L122" s="31"/>
    </row>
    <row r="123" spans="2:65" s="1" customFormat="1" ht="10.35" customHeight="1">
      <c r="B123" s="31"/>
      <c r="L123" s="31"/>
    </row>
    <row r="124" spans="2:65" s="10" customFormat="1" ht="29.25" customHeight="1">
      <c r="B124" s="111"/>
      <c r="C124" s="112" t="s">
        <v>113</v>
      </c>
      <c r="D124" s="113" t="s">
        <v>65</v>
      </c>
      <c r="E124" s="113" t="s">
        <v>61</v>
      </c>
      <c r="F124" s="113" t="s">
        <v>62</v>
      </c>
      <c r="G124" s="113" t="s">
        <v>114</v>
      </c>
      <c r="H124" s="113" t="s">
        <v>115</v>
      </c>
      <c r="I124" s="113" t="s">
        <v>116</v>
      </c>
      <c r="J124" s="113" t="s">
        <v>100</v>
      </c>
      <c r="K124" s="114" t="s">
        <v>117</v>
      </c>
      <c r="L124" s="111"/>
      <c r="M124" s="58" t="s">
        <v>1</v>
      </c>
      <c r="N124" s="59" t="s">
        <v>44</v>
      </c>
      <c r="O124" s="59" t="s">
        <v>118</v>
      </c>
      <c r="P124" s="59" t="s">
        <v>119</v>
      </c>
      <c r="Q124" s="59" t="s">
        <v>120</v>
      </c>
      <c r="R124" s="59" t="s">
        <v>121</v>
      </c>
      <c r="S124" s="59" t="s">
        <v>122</v>
      </c>
      <c r="T124" s="60" t="s">
        <v>123</v>
      </c>
    </row>
    <row r="125" spans="2:65" s="1" customFormat="1" ht="22.9" customHeight="1">
      <c r="B125" s="31"/>
      <c r="C125" s="63" t="s">
        <v>124</v>
      </c>
      <c r="J125" s="115">
        <f>BK125</f>
        <v>0</v>
      </c>
      <c r="L125" s="31"/>
      <c r="M125" s="61"/>
      <c r="N125" s="52"/>
      <c r="O125" s="52"/>
      <c r="P125" s="116">
        <f>P126</f>
        <v>0</v>
      </c>
      <c r="Q125" s="52"/>
      <c r="R125" s="116">
        <f>R126</f>
        <v>279.40135093999999</v>
      </c>
      <c r="S125" s="52"/>
      <c r="T125" s="117">
        <f>T126</f>
        <v>188.49828000000002</v>
      </c>
      <c r="AT125" s="16" t="s">
        <v>79</v>
      </c>
      <c r="AU125" s="16" t="s">
        <v>102</v>
      </c>
      <c r="BK125" s="118">
        <f>BK126</f>
        <v>0</v>
      </c>
    </row>
    <row r="126" spans="2:65" s="11" customFormat="1" ht="25.9" customHeight="1">
      <c r="B126" s="119"/>
      <c r="D126" s="120" t="s">
        <v>79</v>
      </c>
      <c r="E126" s="121" t="s">
        <v>125</v>
      </c>
      <c r="F126" s="121" t="s">
        <v>126</v>
      </c>
      <c r="I126" s="122"/>
      <c r="J126" s="123">
        <f>BK126</f>
        <v>0</v>
      </c>
      <c r="L126" s="119"/>
      <c r="M126" s="124"/>
      <c r="P126" s="125">
        <f>P127+P279+P285+P320+P369+P794+P819+P829</f>
        <v>0</v>
      </c>
      <c r="R126" s="125">
        <f>R127+R279+R285+R320+R369+R794+R819+R829</f>
        <v>279.40135093999999</v>
      </c>
      <c r="T126" s="126">
        <f>T127+T279+T285+T320+T369+T794+T819+T829</f>
        <v>188.49828000000002</v>
      </c>
      <c r="AR126" s="120" t="s">
        <v>88</v>
      </c>
      <c r="AT126" s="127" t="s">
        <v>79</v>
      </c>
      <c r="AU126" s="127" t="s">
        <v>80</v>
      </c>
      <c r="AY126" s="120" t="s">
        <v>127</v>
      </c>
      <c r="BK126" s="128">
        <f>BK127+BK279+BK285+BK320+BK369+BK794+BK819+BK829</f>
        <v>0</v>
      </c>
    </row>
    <row r="127" spans="2:65" s="11" customFormat="1" ht="22.9" customHeight="1">
      <c r="B127" s="119"/>
      <c r="D127" s="120" t="s">
        <v>79</v>
      </c>
      <c r="E127" s="129" t="s">
        <v>88</v>
      </c>
      <c r="F127" s="129" t="s">
        <v>128</v>
      </c>
      <c r="I127" s="122"/>
      <c r="J127" s="130">
        <f>BK127</f>
        <v>0</v>
      </c>
      <c r="L127" s="119"/>
      <c r="M127" s="124"/>
      <c r="P127" s="125">
        <f>SUM(P128:P278)</f>
        <v>0</v>
      </c>
      <c r="R127" s="125">
        <f>SUM(R128:R278)</f>
        <v>253.640016</v>
      </c>
      <c r="T127" s="126">
        <f>SUM(T128:T278)</f>
        <v>187.64600000000002</v>
      </c>
      <c r="AR127" s="120" t="s">
        <v>88</v>
      </c>
      <c r="AT127" s="127" t="s">
        <v>79</v>
      </c>
      <c r="AU127" s="127" t="s">
        <v>88</v>
      </c>
      <c r="AY127" s="120" t="s">
        <v>127</v>
      </c>
      <c r="BK127" s="128">
        <f>SUM(BK128:BK278)</f>
        <v>0</v>
      </c>
    </row>
    <row r="128" spans="2:65" s="1" customFormat="1" ht="24.2" customHeight="1">
      <c r="B128" s="31"/>
      <c r="C128" s="131" t="s">
        <v>88</v>
      </c>
      <c r="D128" s="131" t="s">
        <v>129</v>
      </c>
      <c r="E128" s="132" t="s">
        <v>130</v>
      </c>
      <c r="F128" s="133" t="s">
        <v>131</v>
      </c>
      <c r="G128" s="134" t="s">
        <v>132</v>
      </c>
      <c r="H128" s="135">
        <v>273</v>
      </c>
      <c r="I128" s="136"/>
      <c r="J128" s="137">
        <f>ROUND(I128*H128,2)</f>
        <v>0</v>
      </c>
      <c r="K128" s="133" t="s">
        <v>133</v>
      </c>
      <c r="L128" s="31"/>
      <c r="M128" s="138" t="s">
        <v>1</v>
      </c>
      <c r="N128" s="139" t="s">
        <v>45</v>
      </c>
      <c r="P128" s="140">
        <f>O128*H128</f>
        <v>0</v>
      </c>
      <c r="Q128" s="140">
        <v>0</v>
      </c>
      <c r="R128" s="140">
        <f>Q128*H128</f>
        <v>0</v>
      </c>
      <c r="S128" s="140">
        <v>0.41699999999999998</v>
      </c>
      <c r="T128" s="141">
        <f>S128*H128</f>
        <v>113.84099999999999</v>
      </c>
      <c r="AR128" s="142" t="s">
        <v>134</v>
      </c>
      <c r="AT128" s="142" t="s">
        <v>129</v>
      </c>
      <c r="AU128" s="142" t="s">
        <v>90</v>
      </c>
      <c r="AY128" s="16" t="s">
        <v>127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88</v>
      </c>
      <c r="BK128" s="143">
        <f>ROUND(I128*H128,2)</f>
        <v>0</v>
      </c>
      <c r="BL128" s="16" t="s">
        <v>134</v>
      </c>
      <c r="BM128" s="142" t="s">
        <v>135</v>
      </c>
    </row>
    <row r="129" spans="2:65" s="1" customFormat="1" ht="39">
      <c r="B129" s="31"/>
      <c r="D129" s="144" t="s">
        <v>136</v>
      </c>
      <c r="F129" s="145" t="s">
        <v>137</v>
      </c>
      <c r="I129" s="146"/>
      <c r="L129" s="31"/>
      <c r="M129" s="147"/>
      <c r="T129" s="55"/>
      <c r="AT129" s="16" t="s">
        <v>136</v>
      </c>
      <c r="AU129" s="16" t="s">
        <v>90</v>
      </c>
    </row>
    <row r="130" spans="2:65" s="12" customFormat="1" ht="11.25">
      <c r="B130" s="148"/>
      <c r="D130" s="144" t="s">
        <v>138</v>
      </c>
      <c r="E130" s="149" t="s">
        <v>1</v>
      </c>
      <c r="F130" s="150" t="s">
        <v>139</v>
      </c>
      <c r="H130" s="149" t="s">
        <v>1</v>
      </c>
      <c r="I130" s="151"/>
      <c r="L130" s="148"/>
      <c r="M130" s="152"/>
      <c r="T130" s="153"/>
      <c r="AT130" s="149" t="s">
        <v>138</v>
      </c>
      <c r="AU130" s="149" t="s">
        <v>90</v>
      </c>
      <c r="AV130" s="12" t="s">
        <v>88</v>
      </c>
      <c r="AW130" s="12" t="s">
        <v>36</v>
      </c>
      <c r="AX130" s="12" t="s">
        <v>80</v>
      </c>
      <c r="AY130" s="149" t="s">
        <v>127</v>
      </c>
    </row>
    <row r="131" spans="2:65" s="12" customFormat="1" ht="11.25">
      <c r="B131" s="148"/>
      <c r="D131" s="144" t="s">
        <v>138</v>
      </c>
      <c r="E131" s="149" t="s">
        <v>1</v>
      </c>
      <c r="F131" s="150" t="s">
        <v>140</v>
      </c>
      <c r="H131" s="149" t="s">
        <v>1</v>
      </c>
      <c r="I131" s="151"/>
      <c r="L131" s="148"/>
      <c r="M131" s="152"/>
      <c r="T131" s="153"/>
      <c r="AT131" s="149" t="s">
        <v>138</v>
      </c>
      <c r="AU131" s="149" t="s">
        <v>90</v>
      </c>
      <c r="AV131" s="12" t="s">
        <v>88</v>
      </c>
      <c r="AW131" s="12" t="s">
        <v>36</v>
      </c>
      <c r="AX131" s="12" t="s">
        <v>80</v>
      </c>
      <c r="AY131" s="149" t="s">
        <v>127</v>
      </c>
    </row>
    <row r="132" spans="2:65" s="13" customFormat="1" ht="11.25">
      <c r="B132" s="154"/>
      <c r="D132" s="144" t="s">
        <v>138</v>
      </c>
      <c r="E132" s="155" t="s">
        <v>1</v>
      </c>
      <c r="F132" s="156" t="s">
        <v>141</v>
      </c>
      <c r="H132" s="157">
        <v>171</v>
      </c>
      <c r="I132" s="158"/>
      <c r="L132" s="154"/>
      <c r="M132" s="159"/>
      <c r="T132" s="160"/>
      <c r="AT132" s="155" t="s">
        <v>138</v>
      </c>
      <c r="AU132" s="155" t="s">
        <v>90</v>
      </c>
      <c r="AV132" s="13" t="s">
        <v>90</v>
      </c>
      <c r="AW132" s="13" t="s">
        <v>36</v>
      </c>
      <c r="AX132" s="13" t="s">
        <v>80</v>
      </c>
      <c r="AY132" s="155" t="s">
        <v>127</v>
      </c>
    </row>
    <row r="133" spans="2:65" s="12" customFormat="1" ht="11.25">
      <c r="B133" s="148"/>
      <c r="D133" s="144" t="s">
        <v>138</v>
      </c>
      <c r="E133" s="149" t="s">
        <v>1</v>
      </c>
      <c r="F133" s="150" t="s">
        <v>142</v>
      </c>
      <c r="H133" s="149" t="s">
        <v>1</v>
      </c>
      <c r="I133" s="151"/>
      <c r="L133" s="148"/>
      <c r="M133" s="152"/>
      <c r="T133" s="153"/>
      <c r="AT133" s="149" t="s">
        <v>138</v>
      </c>
      <c r="AU133" s="149" t="s">
        <v>90</v>
      </c>
      <c r="AV133" s="12" t="s">
        <v>88</v>
      </c>
      <c r="AW133" s="12" t="s">
        <v>36</v>
      </c>
      <c r="AX133" s="12" t="s">
        <v>80</v>
      </c>
      <c r="AY133" s="149" t="s">
        <v>127</v>
      </c>
    </row>
    <row r="134" spans="2:65" s="13" customFormat="1" ht="11.25">
      <c r="B134" s="154"/>
      <c r="D134" s="144" t="s">
        <v>138</v>
      </c>
      <c r="E134" s="155" t="s">
        <v>1</v>
      </c>
      <c r="F134" s="156" t="s">
        <v>143</v>
      </c>
      <c r="H134" s="157">
        <v>102</v>
      </c>
      <c r="I134" s="158"/>
      <c r="L134" s="154"/>
      <c r="M134" s="159"/>
      <c r="T134" s="160"/>
      <c r="AT134" s="155" t="s">
        <v>138</v>
      </c>
      <c r="AU134" s="155" t="s">
        <v>90</v>
      </c>
      <c r="AV134" s="13" t="s">
        <v>90</v>
      </c>
      <c r="AW134" s="13" t="s">
        <v>36</v>
      </c>
      <c r="AX134" s="13" t="s">
        <v>80</v>
      </c>
      <c r="AY134" s="155" t="s">
        <v>127</v>
      </c>
    </row>
    <row r="135" spans="2:65" s="14" customFormat="1" ht="11.25">
      <c r="B135" s="161"/>
      <c r="D135" s="144" t="s">
        <v>138</v>
      </c>
      <c r="E135" s="162" t="s">
        <v>1</v>
      </c>
      <c r="F135" s="163" t="s">
        <v>144</v>
      </c>
      <c r="H135" s="164">
        <v>273</v>
      </c>
      <c r="I135" s="165"/>
      <c r="L135" s="161"/>
      <c r="M135" s="166"/>
      <c r="T135" s="167"/>
      <c r="AT135" s="162" t="s">
        <v>138</v>
      </c>
      <c r="AU135" s="162" t="s">
        <v>90</v>
      </c>
      <c r="AV135" s="14" t="s">
        <v>134</v>
      </c>
      <c r="AW135" s="14" t="s">
        <v>36</v>
      </c>
      <c r="AX135" s="14" t="s">
        <v>88</v>
      </c>
      <c r="AY135" s="162" t="s">
        <v>127</v>
      </c>
    </row>
    <row r="136" spans="2:65" s="1" customFormat="1" ht="24.2" customHeight="1">
      <c r="B136" s="31"/>
      <c r="C136" s="131" t="s">
        <v>90</v>
      </c>
      <c r="D136" s="131" t="s">
        <v>129</v>
      </c>
      <c r="E136" s="132" t="s">
        <v>145</v>
      </c>
      <c r="F136" s="133" t="s">
        <v>146</v>
      </c>
      <c r="G136" s="134" t="s">
        <v>132</v>
      </c>
      <c r="H136" s="135">
        <v>89.9</v>
      </c>
      <c r="I136" s="136"/>
      <c r="J136" s="137">
        <f>ROUND(I136*H136,2)</f>
        <v>0</v>
      </c>
      <c r="K136" s="133" t="s">
        <v>133</v>
      </c>
      <c r="L136" s="31"/>
      <c r="M136" s="138" t="s">
        <v>1</v>
      </c>
      <c r="N136" s="139" t="s">
        <v>45</v>
      </c>
      <c r="P136" s="140">
        <f>O136*H136</f>
        <v>0</v>
      </c>
      <c r="Q136" s="140">
        <v>0</v>
      </c>
      <c r="R136" s="140">
        <f>Q136*H136</f>
        <v>0</v>
      </c>
      <c r="S136" s="140">
        <v>0.75</v>
      </c>
      <c r="T136" s="141">
        <f>S136*H136</f>
        <v>67.425000000000011</v>
      </c>
      <c r="AR136" s="142" t="s">
        <v>134</v>
      </c>
      <c r="AT136" s="142" t="s">
        <v>129</v>
      </c>
      <c r="AU136" s="142" t="s">
        <v>90</v>
      </c>
      <c r="AY136" s="16" t="s">
        <v>127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88</v>
      </c>
      <c r="BK136" s="143">
        <f>ROUND(I136*H136,2)</f>
        <v>0</v>
      </c>
      <c r="BL136" s="16" t="s">
        <v>134</v>
      </c>
      <c r="BM136" s="142" t="s">
        <v>147</v>
      </c>
    </row>
    <row r="137" spans="2:65" s="1" customFormat="1" ht="39">
      <c r="B137" s="31"/>
      <c r="D137" s="144" t="s">
        <v>136</v>
      </c>
      <c r="F137" s="145" t="s">
        <v>148</v>
      </c>
      <c r="I137" s="146"/>
      <c r="L137" s="31"/>
      <c r="M137" s="147"/>
      <c r="T137" s="55"/>
      <c r="AT137" s="16" t="s">
        <v>136</v>
      </c>
      <c r="AU137" s="16" t="s">
        <v>90</v>
      </c>
    </row>
    <row r="138" spans="2:65" s="12" customFormat="1" ht="11.25">
      <c r="B138" s="148"/>
      <c r="D138" s="144" t="s">
        <v>138</v>
      </c>
      <c r="E138" s="149" t="s">
        <v>1</v>
      </c>
      <c r="F138" s="150" t="s">
        <v>149</v>
      </c>
      <c r="H138" s="149" t="s">
        <v>1</v>
      </c>
      <c r="I138" s="151"/>
      <c r="L138" s="148"/>
      <c r="M138" s="152"/>
      <c r="T138" s="153"/>
      <c r="AT138" s="149" t="s">
        <v>138</v>
      </c>
      <c r="AU138" s="149" t="s">
        <v>90</v>
      </c>
      <c r="AV138" s="12" t="s">
        <v>88</v>
      </c>
      <c r="AW138" s="12" t="s">
        <v>36</v>
      </c>
      <c r="AX138" s="12" t="s">
        <v>80</v>
      </c>
      <c r="AY138" s="149" t="s">
        <v>127</v>
      </c>
    </row>
    <row r="139" spans="2:65" s="12" customFormat="1" ht="11.25">
      <c r="B139" s="148"/>
      <c r="D139" s="144" t="s">
        <v>138</v>
      </c>
      <c r="E139" s="149" t="s">
        <v>1</v>
      </c>
      <c r="F139" s="150" t="s">
        <v>140</v>
      </c>
      <c r="H139" s="149" t="s">
        <v>1</v>
      </c>
      <c r="I139" s="151"/>
      <c r="L139" s="148"/>
      <c r="M139" s="152"/>
      <c r="T139" s="153"/>
      <c r="AT139" s="149" t="s">
        <v>138</v>
      </c>
      <c r="AU139" s="149" t="s">
        <v>90</v>
      </c>
      <c r="AV139" s="12" t="s">
        <v>88</v>
      </c>
      <c r="AW139" s="12" t="s">
        <v>36</v>
      </c>
      <c r="AX139" s="12" t="s">
        <v>80</v>
      </c>
      <c r="AY139" s="149" t="s">
        <v>127</v>
      </c>
    </row>
    <row r="140" spans="2:65" s="13" customFormat="1" ht="11.25">
      <c r="B140" s="154"/>
      <c r="D140" s="144" t="s">
        <v>138</v>
      </c>
      <c r="E140" s="155" t="s">
        <v>1</v>
      </c>
      <c r="F140" s="156" t="s">
        <v>150</v>
      </c>
      <c r="H140" s="157">
        <v>62.7</v>
      </c>
      <c r="I140" s="158"/>
      <c r="L140" s="154"/>
      <c r="M140" s="159"/>
      <c r="T140" s="160"/>
      <c r="AT140" s="155" t="s">
        <v>138</v>
      </c>
      <c r="AU140" s="155" t="s">
        <v>90</v>
      </c>
      <c r="AV140" s="13" t="s">
        <v>90</v>
      </c>
      <c r="AW140" s="13" t="s">
        <v>36</v>
      </c>
      <c r="AX140" s="13" t="s">
        <v>80</v>
      </c>
      <c r="AY140" s="155" t="s">
        <v>127</v>
      </c>
    </row>
    <row r="141" spans="2:65" s="12" customFormat="1" ht="11.25">
      <c r="B141" s="148"/>
      <c r="D141" s="144" t="s">
        <v>138</v>
      </c>
      <c r="E141" s="149" t="s">
        <v>1</v>
      </c>
      <c r="F141" s="150" t="s">
        <v>142</v>
      </c>
      <c r="H141" s="149" t="s">
        <v>1</v>
      </c>
      <c r="I141" s="151"/>
      <c r="L141" s="148"/>
      <c r="M141" s="152"/>
      <c r="T141" s="153"/>
      <c r="AT141" s="149" t="s">
        <v>138</v>
      </c>
      <c r="AU141" s="149" t="s">
        <v>90</v>
      </c>
      <c r="AV141" s="12" t="s">
        <v>88</v>
      </c>
      <c r="AW141" s="12" t="s">
        <v>36</v>
      </c>
      <c r="AX141" s="12" t="s">
        <v>80</v>
      </c>
      <c r="AY141" s="149" t="s">
        <v>127</v>
      </c>
    </row>
    <row r="142" spans="2:65" s="13" customFormat="1" ht="11.25">
      <c r="B142" s="154"/>
      <c r="D142" s="144" t="s">
        <v>138</v>
      </c>
      <c r="E142" s="155" t="s">
        <v>1</v>
      </c>
      <c r="F142" s="156" t="s">
        <v>151</v>
      </c>
      <c r="H142" s="157">
        <v>27.2</v>
      </c>
      <c r="I142" s="158"/>
      <c r="L142" s="154"/>
      <c r="M142" s="159"/>
      <c r="T142" s="160"/>
      <c r="AT142" s="155" t="s">
        <v>138</v>
      </c>
      <c r="AU142" s="155" t="s">
        <v>90</v>
      </c>
      <c r="AV142" s="13" t="s">
        <v>90</v>
      </c>
      <c r="AW142" s="13" t="s">
        <v>36</v>
      </c>
      <c r="AX142" s="13" t="s">
        <v>80</v>
      </c>
      <c r="AY142" s="155" t="s">
        <v>127</v>
      </c>
    </row>
    <row r="143" spans="2:65" s="14" customFormat="1" ht="11.25">
      <c r="B143" s="161"/>
      <c r="D143" s="144" t="s">
        <v>138</v>
      </c>
      <c r="E143" s="162" t="s">
        <v>1</v>
      </c>
      <c r="F143" s="163" t="s">
        <v>144</v>
      </c>
      <c r="H143" s="164">
        <v>89.9</v>
      </c>
      <c r="I143" s="165"/>
      <c r="L143" s="161"/>
      <c r="M143" s="166"/>
      <c r="T143" s="167"/>
      <c r="AT143" s="162" t="s">
        <v>138</v>
      </c>
      <c r="AU143" s="162" t="s">
        <v>90</v>
      </c>
      <c r="AV143" s="14" t="s">
        <v>134</v>
      </c>
      <c r="AW143" s="14" t="s">
        <v>36</v>
      </c>
      <c r="AX143" s="14" t="s">
        <v>88</v>
      </c>
      <c r="AY143" s="162" t="s">
        <v>127</v>
      </c>
    </row>
    <row r="144" spans="2:65" s="1" customFormat="1" ht="16.5" customHeight="1">
      <c r="B144" s="31"/>
      <c r="C144" s="131" t="s">
        <v>152</v>
      </c>
      <c r="D144" s="131" t="s">
        <v>129</v>
      </c>
      <c r="E144" s="132" t="s">
        <v>153</v>
      </c>
      <c r="F144" s="133" t="s">
        <v>154</v>
      </c>
      <c r="G144" s="134" t="s">
        <v>155</v>
      </c>
      <c r="H144" s="135">
        <v>22</v>
      </c>
      <c r="I144" s="136"/>
      <c r="J144" s="137">
        <f>ROUND(I144*H144,2)</f>
        <v>0</v>
      </c>
      <c r="K144" s="133" t="s">
        <v>133</v>
      </c>
      <c r="L144" s="31"/>
      <c r="M144" s="138" t="s">
        <v>1</v>
      </c>
      <c r="N144" s="139" t="s">
        <v>45</v>
      </c>
      <c r="P144" s="140">
        <f>O144*H144</f>
        <v>0</v>
      </c>
      <c r="Q144" s="140">
        <v>0</v>
      </c>
      <c r="R144" s="140">
        <f>Q144*H144</f>
        <v>0</v>
      </c>
      <c r="S144" s="140">
        <v>0.28999999999999998</v>
      </c>
      <c r="T144" s="141">
        <f>S144*H144</f>
        <v>6.38</v>
      </c>
      <c r="AR144" s="142" t="s">
        <v>134</v>
      </c>
      <c r="AT144" s="142" t="s">
        <v>129</v>
      </c>
      <c r="AU144" s="142" t="s">
        <v>90</v>
      </c>
      <c r="AY144" s="16" t="s">
        <v>127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88</v>
      </c>
      <c r="BK144" s="143">
        <f>ROUND(I144*H144,2)</f>
        <v>0</v>
      </c>
      <c r="BL144" s="16" t="s">
        <v>134</v>
      </c>
      <c r="BM144" s="142" t="s">
        <v>156</v>
      </c>
    </row>
    <row r="145" spans="2:65" s="1" customFormat="1" ht="29.25">
      <c r="B145" s="31"/>
      <c r="D145" s="144" t="s">
        <v>136</v>
      </c>
      <c r="F145" s="145" t="s">
        <v>157</v>
      </c>
      <c r="I145" s="146"/>
      <c r="L145" s="31"/>
      <c r="M145" s="147"/>
      <c r="T145" s="55"/>
      <c r="AT145" s="16" t="s">
        <v>136</v>
      </c>
      <c r="AU145" s="16" t="s">
        <v>90</v>
      </c>
    </row>
    <row r="146" spans="2:65" s="12" customFormat="1" ht="11.25">
      <c r="B146" s="148"/>
      <c r="D146" s="144" t="s">
        <v>138</v>
      </c>
      <c r="E146" s="149" t="s">
        <v>1</v>
      </c>
      <c r="F146" s="150" t="s">
        <v>158</v>
      </c>
      <c r="H146" s="149" t="s">
        <v>1</v>
      </c>
      <c r="I146" s="151"/>
      <c r="L146" s="148"/>
      <c r="M146" s="152"/>
      <c r="T146" s="153"/>
      <c r="AT146" s="149" t="s">
        <v>138</v>
      </c>
      <c r="AU146" s="149" t="s">
        <v>90</v>
      </c>
      <c r="AV146" s="12" t="s">
        <v>88</v>
      </c>
      <c r="AW146" s="12" t="s">
        <v>36</v>
      </c>
      <c r="AX146" s="12" t="s">
        <v>80</v>
      </c>
      <c r="AY146" s="149" t="s">
        <v>127</v>
      </c>
    </row>
    <row r="147" spans="2:65" s="12" customFormat="1" ht="11.25">
      <c r="B147" s="148"/>
      <c r="D147" s="144" t="s">
        <v>138</v>
      </c>
      <c r="E147" s="149" t="s">
        <v>1</v>
      </c>
      <c r="F147" s="150" t="s">
        <v>142</v>
      </c>
      <c r="H147" s="149" t="s">
        <v>1</v>
      </c>
      <c r="I147" s="151"/>
      <c r="L147" s="148"/>
      <c r="M147" s="152"/>
      <c r="T147" s="153"/>
      <c r="AT147" s="149" t="s">
        <v>138</v>
      </c>
      <c r="AU147" s="149" t="s">
        <v>90</v>
      </c>
      <c r="AV147" s="12" t="s">
        <v>88</v>
      </c>
      <c r="AW147" s="12" t="s">
        <v>36</v>
      </c>
      <c r="AX147" s="12" t="s">
        <v>80</v>
      </c>
      <c r="AY147" s="149" t="s">
        <v>127</v>
      </c>
    </row>
    <row r="148" spans="2:65" s="13" customFormat="1" ht="11.25">
      <c r="B148" s="154"/>
      <c r="D148" s="144" t="s">
        <v>138</v>
      </c>
      <c r="E148" s="155" t="s">
        <v>1</v>
      </c>
      <c r="F148" s="156" t="s">
        <v>159</v>
      </c>
      <c r="H148" s="157">
        <v>22</v>
      </c>
      <c r="I148" s="158"/>
      <c r="L148" s="154"/>
      <c r="M148" s="159"/>
      <c r="T148" s="160"/>
      <c r="AT148" s="155" t="s">
        <v>138</v>
      </c>
      <c r="AU148" s="155" t="s">
        <v>90</v>
      </c>
      <c r="AV148" s="13" t="s">
        <v>90</v>
      </c>
      <c r="AW148" s="13" t="s">
        <v>36</v>
      </c>
      <c r="AX148" s="13" t="s">
        <v>80</v>
      </c>
      <c r="AY148" s="155" t="s">
        <v>127</v>
      </c>
    </row>
    <row r="149" spans="2:65" s="14" customFormat="1" ht="11.25">
      <c r="B149" s="161"/>
      <c r="D149" s="144" t="s">
        <v>138</v>
      </c>
      <c r="E149" s="162" t="s">
        <v>1</v>
      </c>
      <c r="F149" s="163" t="s">
        <v>144</v>
      </c>
      <c r="H149" s="164">
        <v>22</v>
      </c>
      <c r="I149" s="165"/>
      <c r="L149" s="161"/>
      <c r="M149" s="166"/>
      <c r="T149" s="167"/>
      <c r="AT149" s="162" t="s">
        <v>138</v>
      </c>
      <c r="AU149" s="162" t="s">
        <v>90</v>
      </c>
      <c r="AV149" s="14" t="s">
        <v>134</v>
      </c>
      <c r="AW149" s="14" t="s">
        <v>36</v>
      </c>
      <c r="AX149" s="14" t="s">
        <v>88</v>
      </c>
      <c r="AY149" s="162" t="s">
        <v>127</v>
      </c>
    </row>
    <row r="150" spans="2:65" s="1" customFormat="1" ht="24.2" customHeight="1">
      <c r="B150" s="31"/>
      <c r="C150" s="131" t="s">
        <v>134</v>
      </c>
      <c r="D150" s="131" t="s">
        <v>129</v>
      </c>
      <c r="E150" s="132" t="s">
        <v>160</v>
      </c>
      <c r="F150" s="133" t="s">
        <v>161</v>
      </c>
      <c r="G150" s="134" t="s">
        <v>162</v>
      </c>
      <c r="H150" s="135">
        <v>480</v>
      </c>
      <c r="I150" s="136"/>
      <c r="J150" s="137">
        <f>ROUND(I150*H150,2)</f>
        <v>0</v>
      </c>
      <c r="K150" s="133" t="s">
        <v>133</v>
      </c>
      <c r="L150" s="31"/>
      <c r="M150" s="138" t="s">
        <v>1</v>
      </c>
      <c r="N150" s="139" t="s">
        <v>45</v>
      </c>
      <c r="P150" s="140">
        <f>O150*H150</f>
        <v>0</v>
      </c>
      <c r="Q150" s="140">
        <v>3.0000000000000001E-5</v>
      </c>
      <c r="R150" s="140">
        <f>Q150*H150</f>
        <v>1.44E-2</v>
      </c>
      <c r="S150" s="140">
        <v>0</v>
      </c>
      <c r="T150" s="141">
        <f>S150*H150</f>
        <v>0</v>
      </c>
      <c r="AR150" s="142" t="s">
        <v>134</v>
      </c>
      <c r="AT150" s="142" t="s">
        <v>129</v>
      </c>
      <c r="AU150" s="142" t="s">
        <v>90</v>
      </c>
      <c r="AY150" s="16" t="s">
        <v>127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88</v>
      </c>
      <c r="BK150" s="143">
        <f>ROUND(I150*H150,2)</f>
        <v>0</v>
      </c>
      <c r="BL150" s="16" t="s">
        <v>134</v>
      </c>
      <c r="BM150" s="142" t="s">
        <v>163</v>
      </c>
    </row>
    <row r="151" spans="2:65" s="1" customFormat="1" ht="19.5">
      <c r="B151" s="31"/>
      <c r="D151" s="144" t="s">
        <v>136</v>
      </c>
      <c r="F151" s="145" t="s">
        <v>164</v>
      </c>
      <c r="I151" s="146"/>
      <c r="L151" s="31"/>
      <c r="M151" s="147"/>
      <c r="T151" s="55"/>
      <c r="AT151" s="16" t="s">
        <v>136</v>
      </c>
      <c r="AU151" s="16" t="s">
        <v>90</v>
      </c>
    </row>
    <row r="152" spans="2:65" s="12" customFormat="1" ht="11.25">
      <c r="B152" s="148"/>
      <c r="D152" s="144" t="s">
        <v>138</v>
      </c>
      <c r="E152" s="149" t="s">
        <v>1</v>
      </c>
      <c r="F152" s="150" t="s">
        <v>165</v>
      </c>
      <c r="H152" s="149" t="s">
        <v>1</v>
      </c>
      <c r="I152" s="151"/>
      <c r="L152" s="148"/>
      <c r="M152" s="152"/>
      <c r="T152" s="153"/>
      <c r="AT152" s="149" t="s">
        <v>138</v>
      </c>
      <c r="AU152" s="149" t="s">
        <v>90</v>
      </c>
      <c r="AV152" s="12" t="s">
        <v>88</v>
      </c>
      <c r="AW152" s="12" t="s">
        <v>36</v>
      </c>
      <c r="AX152" s="12" t="s">
        <v>80</v>
      </c>
      <c r="AY152" s="149" t="s">
        <v>127</v>
      </c>
    </row>
    <row r="153" spans="2:65" s="12" customFormat="1" ht="11.25">
      <c r="B153" s="148"/>
      <c r="D153" s="144" t="s">
        <v>138</v>
      </c>
      <c r="E153" s="149" t="s">
        <v>1</v>
      </c>
      <c r="F153" s="150" t="s">
        <v>166</v>
      </c>
      <c r="H153" s="149" t="s">
        <v>1</v>
      </c>
      <c r="I153" s="151"/>
      <c r="L153" s="148"/>
      <c r="M153" s="152"/>
      <c r="T153" s="153"/>
      <c r="AT153" s="149" t="s">
        <v>138</v>
      </c>
      <c r="AU153" s="149" t="s">
        <v>90</v>
      </c>
      <c r="AV153" s="12" t="s">
        <v>88</v>
      </c>
      <c r="AW153" s="12" t="s">
        <v>36</v>
      </c>
      <c r="AX153" s="12" t="s">
        <v>80</v>
      </c>
      <c r="AY153" s="149" t="s">
        <v>127</v>
      </c>
    </row>
    <row r="154" spans="2:65" s="13" customFormat="1" ht="11.25">
      <c r="B154" s="154"/>
      <c r="D154" s="144" t="s">
        <v>138</v>
      </c>
      <c r="E154" s="155" t="s">
        <v>1</v>
      </c>
      <c r="F154" s="156" t="s">
        <v>167</v>
      </c>
      <c r="H154" s="157">
        <v>480</v>
      </c>
      <c r="I154" s="158"/>
      <c r="L154" s="154"/>
      <c r="M154" s="159"/>
      <c r="T154" s="160"/>
      <c r="AT154" s="155" t="s">
        <v>138</v>
      </c>
      <c r="AU154" s="155" t="s">
        <v>90</v>
      </c>
      <c r="AV154" s="13" t="s">
        <v>90</v>
      </c>
      <c r="AW154" s="13" t="s">
        <v>36</v>
      </c>
      <c r="AX154" s="13" t="s">
        <v>88</v>
      </c>
      <c r="AY154" s="155" t="s">
        <v>127</v>
      </c>
    </row>
    <row r="155" spans="2:65" s="1" customFormat="1" ht="24.2" customHeight="1">
      <c r="B155" s="31"/>
      <c r="C155" s="131" t="s">
        <v>168</v>
      </c>
      <c r="D155" s="131" t="s">
        <v>129</v>
      </c>
      <c r="E155" s="132" t="s">
        <v>169</v>
      </c>
      <c r="F155" s="133" t="s">
        <v>170</v>
      </c>
      <c r="G155" s="134" t="s">
        <v>171</v>
      </c>
      <c r="H155" s="135">
        <v>20</v>
      </c>
      <c r="I155" s="136"/>
      <c r="J155" s="137">
        <f>ROUND(I155*H155,2)</f>
        <v>0</v>
      </c>
      <c r="K155" s="133" t="s">
        <v>133</v>
      </c>
      <c r="L155" s="31"/>
      <c r="M155" s="138" t="s">
        <v>1</v>
      </c>
      <c r="N155" s="139" t="s">
        <v>45</v>
      </c>
      <c r="P155" s="140">
        <f>O155*H155</f>
        <v>0</v>
      </c>
      <c r="Q155" s="140">
        <v>0</v>
      </c>
      <c r="R155" s="140">
        <f>Q155*H155</f>
        <v>0</v>
      </c>
      <c r="S155" s="140">
        <v>0</v>
      </c>
      <c r="T155" s="141">
        <f>S155*H155</f>
        <v>0</v>
      </c>
      <c r="AR155" s="142" t="s">
        <v>134</v>
      </c>
      <c r="AT155" s="142" t="s">
        <v>129</v>
      </c>
      <c r="AU155" s="142" t="s">
        <v>90</v>
      </c>
      <c r="AY155" s="16" t="s">
        <v>127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6" t="s">
        <v>88</v>
      </c>
      <c r="BK155" s="143">
        <f>ROUND(I155*H155,2)</f>
        <v>0</v>
      </c>
      <c r="BL155" s="16" t="s">
        <v>134</v>
      </c>
      <c r="BM155" s="142" t="s">
        <v>172</v>
      </c>
    </row>
    <row r="156" spans="2:65" s="1" customFormat="1" ht="19.5">
      <c r="B156" s="31"/>
      <c r="D156" s="144" t="s">
        <v>136</v>
      </c>
      <c r="F156" s="145" t="s">
        <v>173</v>
      </c>
      <c r="I156" s="146"/>
      <c r="L156" s="31"/>
      <c r="M156" s="147"/>
      <c r="T156" s="55"/>
      <c r="AT156" s="16" t="s">
        <v>136</v>
      </c>
      <c r="AU156" s="16" t="s">
        <v>90</v>
      </c>
    </row>
    <row r="157" spans="2:65" s="12" customFormat="1" ht="11.25">
      <c r="B157" s="148"/>
      <c r="D157" s="144" t="s">
        <v>138</v>
      </c>
      <c r="E157" s="149" t="s">
        <v>1</v>
      </c>
      <c r="F157" s="150" t="s">
        <v>165</v>
      </c>
      <c r="H157" s="149" t="s">
        <v>1</v>
      </c>
      <c r="I157" s="151"/>
      <c r="L157" s="148"/>
      <c r="M157" s="152"/>
      <c r="T157" s="153"/>
      <c r="AT157" s="149" t="s">
        <v>138</v>
      </c>
      <c r="AU157" s="149" t="s">
        <v>90</v>
      </c>
      <c r="AV157" s="12" t="s">
        <v>88</v>
      </c>
      <c r="AW157" s="12" t="s">
        <v>36</v>
      </c>
      <c r="AX157" s="12" t="s">
        <v>80</v>
      </c>
      <c r="AY157" s="149" t="s">
        <v>127</v>
      </c>
    </row>
    <row r="158" spans="2:65" s="12" customFormat="1" ht="11.25">
      <c r="B158" s="148"/>
      <c r="D158" s="144" t="s">
        <v>138</v>
      </c>
      <c r="E158" s="149" t="s">
        <v>1</v>
      </c>
      <c r="F158" s="150" t="s">
        <v>166</v>
      </c>
      <c r="H158" s="149" t="s">
        <v>1</v>
      </c>
      <c r="I158" s="151"/>
      <c r="L158" s="148"/>
      <c r="M158" s="152"/>
      <c r="T158" s="153"/>
      <c r="AT158" s="149" t="s">
        <v>138</v>
      </c>
      <c r="AU158" s="149" t="s">
        <v>90</v>
      </c>
      <c r="AV158" s="12" t="s">
        <v>88</v>
      </c>
      <c r="AW158" s="12" t="s">
        <v>36</v>
      </c>
      <c r="AX158" s="12" t="s">
        <v>80</v>
      </c>
      <c r="AY158" s="149" t="s">
        <v>127</v>
      </c>
    </row>
    <row r="159" spans="2:65" s="13" customFormat="1" ht="11.25">
      <c r="B159" s="154"/>
      <c r="D159" s="144" t="s">
        <v>138</v>
      </c>
      <c r="E159" s="155" t="s">
        <v>1</v>
      </c>
      <c r="F159" s="156" t="s">
        <v>174</v>
      </c>
      <c r="H159" s="157">
        <v>20</v>
      </c>
      <c r="I159" s="158"/>
      <c r="L159" s="154"/>
      <c r="M159" s="159"/>
      <c r="T159" s="160"/>
      <c r="AT159" s="155" t="s">
        <v>138</v>
      </c>
      <c r="AU159" s="155" t="s">
        <v>90</v>
      </c>
      <c r="AV159" s="13" t="s">
        <v>90</v>
      </c>
      <c r="AW159" s="13" t="s">
        <v>36</v>
      </c>
      <c r="AX159" s="13" t="s">
        <v>88</v>
      </c>
      <c r="AY159" s="155" t="s">
        <v>127</v>
      </c>
    </row>
    <row r="160" spans="2:65" s="1" customFormat="1" ht="24.2" customHeight="1">
      <c r="B160" s="31"/>
      <c r="C160" s="131" t="s">
        <v>175</v>
      </c>
      <c r="D160" s="131" t="s">
        <v>129</v>
      </c>
      <c r="E160" s="132" t="s">
        <v>176</v>
      </c>
      <c r="F160" s="133" t="s">
        <v>177</v>
      </c>
      <c r="G160" s="134" t="s">
        <v>155</v>
      </c>
      <c r="H160" s="135">
        <v>10.199999999999999</v>
      </c>
      <c r="I160" s="136"/>
      <c r="J160" s="137">
        <f>ROUND(I160*H160,2)</f>
        <v>0</v>
      </c>
      <c r="K160" s="133" t="s">
        <v>133</v>
      </c>
      <c r="L160" s="31"/>
      <c r="M160" s="138" t="s">
        <v>1</v>
      </c>
      <c r="N160" s="139" t="s">
        <v>45</v>
      </c>
      <c r="P160" s="140">
        <f>O160*H160</f>
        <v>0</v>
      </c>
      <c r="Q160" s="140">
        <v>8.6800000000000002E-3</v>
      </c>
      <c r="R160" s="140">
        <f>Q160*H160</f>
        <v>8.853599999999999E-2</v>
      </c>
      <c r="S160" s="140">
        <v>0</v>
      </c>
      <c r="T160" s="141">
        <f>S160*H160</f>
        <v>0</v>
      </c>
      <c r="AR160" s="142" t="s">
        <v>134</v>
      </c>
      <c r="AT160" s="142" t="s">
        <v>129</v>
      </c>
      <c r="AU160" s="142" t="s">
        <v>90</v>
      </c>
      <c r="AY160" s="16" t="s">
        <v>127</v>
      </c>
      <c r="BE160" s="143">
        <f>IF(N160="základní",J160,0)</f>
        <v>0</v>
      </c>
      <c r="BF160" s="143">
        <f>IF(N160="snížená",J160,0)</f>
        <v>0</v>
      </c>
      <c r="BG160" s="143">
        <f>IF(N160="zákl. přenesená",J160,0)</f>
        <v>0</v>
      </c>
      <c r="BH160" s="143">
        <f>IF(N160="sníž. přenesená",J160,0)</f>
        <v>0</v>
      </c>
      <c r="BI160" s="143">
        <f>IF(N160="nulová",J160,0)</f>
        <v>0</v>
      </c>
      <c r="BJ160" s="16" t="s">
        <v>88</v>
      </c>
      <c r="BK160" s="143">
        <f>ROUND(I160*H160,2)</f>
        <v>0</v>
      </c>
      <c r="BL160" s="16" t="s">
        <v>134</v>
      </c>
      <c r="BM160" s="142" t="s">
        <v>178</v>
      </c>
    </row>
    <row r="161" spans="2:65" s="1" customFormat="1" ht="58.5">
      <c r="B161" s="31"/>
      <c r="D161" s="144" t="s">
        <v>136</v>
      </c>
      <c r="F161" s="145" t="s">
        <v>179</v>
      </c>
      <c r="I161" s="146"/>
      <c r="L161" s="31"/>
      <c r="M161" s="147"/>
      <c r="T161" s="55"/>
      <c r="AT161" s="16" t="s">
        <v>136</v>
      </c>
      <c r="AU161" s="16" t="s">
        <v>90</v>
      </c>
    </row>
    <row r="162" spans="2:65" s="12" customFormat="1" ht="11.25">
      <c r="B162" s="148"/>
      <c r="D162" s="144" t="s">
        <v>138</v>
      </c>
      <c r="E162" s="149" t="s">
        <v>1</v>
      </c>
      <c r="F162" s="150" t="s">
        <v>180</v>
      </c>
      <c r="H162" s="149" t="s">
        <v>1</v>
      </c>
      <c r="I162" s="151"/>
      <c r="L162" s="148"/>
      <c r="M162" s="152"/>
      <c r="T162" s="153"/>
      <c r="AT162" s="149" t="s">
        <v>138</v>
      </c>
      <c r="AU162" s="149" t="s">
        <v>90</v>
      </c>
      <c r="AV162" s="12" t="s">
        <v>88</v>
      </c>
      <c r="AW162" s="12" t="s">
        <v>36</v>
      </c>
      <c r="AX162" s="12" t="s">
        <v>80</v>
      </c>
      <c r="AY162" s="149" t="s">
        <v>127</v>
      </c>
    </row>
    <row r="163" spans="2:65" s="12" customFormat="1" ht="11.25">
      <c r="B163" s="148"/>
      <c r="D163" s="144" t="s">
        <v>138</v>
      </c>
      <c r="E163" s="149" t="s">
        <v>1</v>
      </c>
      <c r="F163" s="150" t="s">
        <v>181</v>
      </c>
      <c r="H163" s="149" t="s">
        <v>1</v>
      </c>
      <c r="I163" s="151"/>
      <c r="L163" s="148"/>
      <c r="M163" s="152"/>
      <c r="T163" s="153"/>
      <c r="AT163" s="149" t="s">
        <v>138</v>
      </c>
      <c r="AU163" s="149" t="s">
        <v>90</v>
      </c>
      <c r="AV163" s="12" t="s">
        <v>88</v>
      </c>
      <c r="AW163" s="12" t="s">
        <v>36</v>
      </c>
      <c r="AX163" s="12" t="s">
        <v>80</v>
      </c>
      <c r="AY163" s="149" t="s">
        <v>127</v>
      </c>
    </row>
    <row r="164" spans="2:65" s="13" customFormat="1" ht="11.25">
      <c r="B164" s="154"/>
      <c r="D164" s="144" t="s">
        <v>138</v>
      </c>
      <c r="E164" s="155" t="s">
        <v>1</v>
      </c>
      <c r="F164" s="156" t="s">
        <v>182</v>
      </c>
      <c r="H164" s="157">
        <v>2.2000000000000002</v>
      </c>
      <c r="I164" s="158"/>
      <c r="L164" s="154"/>
      <c r="M164" s="159"/>
      <c r="T164" s="160"/>
      <c r="AT164" s="155" t="s">
        <v>138</v>
      </c>
      <c r="AU164" s="155" t="s">
        <v>90</v>
      </c>
      <c r="AV164" s="13" t="s">
        <v>90</v>
      </c>
      <c r="AW164" s="13" t="s">
        <v>36</v>
      </c>
      <c r="AX164" s="13" t="s">
        <v>80</v>
      </c>
      <c r="AY164" s="155" t="s">
        <v>127</v>
      </c>
    </row>
    <row r="165" spans="2:65" s="12" customFormat="1" ht="11.25">
      <c r="B165" s="148"/>
      <c r="D165" s="144" t="s">
        <v>138</v>
      </c>
      <c r="E165" s="149" t="s">
        <v>1</v>
      </c>
      <c r="F165" s="150" t="s">
        <v>183</v>
      </c>
      <c r="H165" s="149" t="s">
        <v>1</v>
      </c>
      <c r="I165" s="151"/>
      <c r="L165" s="148"/>
      <c r="M165" s="152"/>
      <c r="T165" s="153"/>
      <c r="AT165" s="149" t="s">
        <v>138</v>
      </c>
      <c r="AU165" s="149" t="s">
        <v>90</v>
      </c>
      <c r="AV165" s="12" t="s">
        <v>88</v>
      </c>
      <c r="AW165" s="12" t="s">
        <v>36</v>
      </c>
      <c r="AX165" s="12" t="s">
        <v>80</v>
      </c>
      <c r="AY165" s="149" t="s">
        <v>127</v>
      </c>
    </row>
    <row r="166" spans="2:65" s="13" customFormat="1" ht="11.25">
      <c r="B166" s="154"/>
      <c r="D166" s="144" t="s">
        <v>138</v>
      </c>
      <c r="E166" s="155" t="s">
        <v>1</v>
      </c>
      <c r="F166" s="156" t="s">
        <v>184</v>
      </c>
      <c r="H166" s="157">
        <v>8</v>
      </c>
      <c r="I166" s="158"/>
      <c r="L166" s="154"/>
      <c r="M166" s="159"/>
      <c r="T166" s="160"/>
      <c r="AT166" s="155" t="s">
        <v>138</v>
      </c>
      <c r="AU166" s="155" t="s">
        <v>90</v>
      </c>
      <c r="AV166" s="13" t="s">
        <v>90</v>
      </c>
      <c r="AW166" s="13" t="s">
        <v>36</v>
      </c>
      <c r="AX166" s="13" t="s">
        <v>80</v>
      </c>
      <c r="AY166" s="155" t="s">
        <v>127</v>
      </c>
    </row>
    <row r="167" spans="2:65" s="14" customFormat="1" ht="11.25">
      <c r="B167" s="161"/>
      <c r="D167" s="144" t="s">
        <v>138</v>
      </c>
      <c r="E167" s="162" t="s">
        <v>1</v>
      </c>
      <c r="F167" s="163" t="s">
        <v>144</v>
      </c>
      <c r="H167" s="164">
        <v>10.199999999999999</v>
      </c>
      <c r="I167" s="165"/>
      <c r="L167" s="161"/>
      <c r="M167" s="166"/>
      <c r="T167" s="167"/>
      <c r="AT167" s="162" t="s">
        <v>138</v>
      </c>
      <c r="AU167" s="162" t="s">
        <v>90</v>
      </c>
      <c r="AV167" s="14" t="s">
        <v>134</v>
      </c>
      <c r="AW167" s="14" t="s">
        <v>36</v>
      </c>
      <c r="AX167" s="14" t="s">
        <v>88</v>
      </c>
      <c r="AY167" s="162" t="s">
        <v>127</v>
      </c>
    </row>
    <row r="168" spans="2:65" s="1" customFormat="1" ht="24.2" customHeight="1">
      <c r="B168" s="31"/>
      <c r="C168" s="131" t="s">
        <v>185</v>
      </c>
      <c r="D168" s="131" t="s">
        <v>129</v>
      </c>
      <c r="E168" s="132" t="s">
        <v>186</v>
      </c>
      <c r="F168" s="133" t="s">
        <v>187</v>
      </c>
      <c r="G168" s="134" t="s">
        <v>155</v>
      </c>
      <c r="H168" s="135">
        <v>41.8</v>
      </c>
      <c r="I168" s="136"/>
      <c r="J168" s="137">
        <f>ROUND(I168*H168,2)</f>
        <v>0</v>
      </c>
      <c r="K168" s="133" t="s">
        <v>133</v>
      </c>
      <c r="L168" s="31"/>
      <c r="M168" s="138" t="s">
        <v>1</v>
      </c>
      <c r="N168" s="139" t="s">
        <v>45</v>
      </c>
      <c r="P168" s="140">
        <f>O168*H168</f>
        <v>0</v>
      </c>
      <c r="Q168" s="140">
        <v>3.6900000000000002E-2</v>
      </c>
      <c r="R168" s="140">
        <f>Q168*H168</f>
        <v>1.5424199999999999</v>
      </c>
      <c r="S168" s="140">
        <v>0</v>
      </c>
      <c r="T168" s="141">
        <f>S168*H168</f>
        <v>0</v>
      </c>
      <c r="AR168" s="142" t="s">
        <v>134</v>
      </c>
      <c r="AT168" s="142" t="s">
        <v>129</v>
      </c>
      <c r="AU168" s="142" t="s">
        <v>90</v>
      </c>
      <c r="AY168" s="16" t="s">
        <v>127</v>
      </c>
      <c r="BE168" s="143">
        <f>IF(N168="základní",J168,0)</f>
        <v>0</v>
      </c>
      <c r="BF168" s="143">
        <f>IF(N168="snížená",J168,0)</f>
        <v>0</v>
      </c>
      <c r="BG168" s="143">
        <f>IF(N168="zákl. přenesená",J168,0)</f>
        <v>0</v>
      </c>
      <c r="BH168" s="143">
        <f>IF(N168="sníž. přenesená",J168,0)</f>
        <v>0</v>
      </c>
      <c r="BI168" s="143">
        <f>IF(N168="nulová",J168,0)</f>
        <v>0</v>
      </c>
      <c r="BJ168" s="16" t="s">
        <v>88</v>
      </c>
      <c r="BK168" s="143">
        <f>ROUND(I168*H168,2)</f>
        <v>0</v>
      </c>
      <c r="BL168" s="16" t="s">
        <v>134</v>
      </c>
      <c r="BM168" s="142" t="s">
        <v>188</v>
      </c>
    </row>
    <row r="169" spans="2:65" s="1" customFormat="1" ht="58.5">
      <c r="B169" s="31"/>
      <c r="D169" s="144" t="s">
        <v>136</v>
      </c>
      <c r="F169" s="145" t="s">
        <v>189</v>
      </c>
      <c r="I169" s="146"/>
      <c r="L169" s="31"/>
      <c r="M169" s="147"/>
      <c r="T169" s="55"/>
      <c r="AT169" s="16" t="s">
        <v>136</v>
      </c>
      <c r="AU169" s="16" t="s">
        <v>90</v>
      </c>
    </row>
    <row r="170" spans="2:65" s="12" customFormat="1" ht="11.25">
      <c r="B170" s="148"/>
      <c r="D170" s="144" t="s">
        <v>138</v>
      </c>
      <c r="E170" s="149" t="s">
        <v>1</v>
      </c>
      <c r="F170" s="150" t="s">
        <v>180</v>
      </c>
      <c r="H170" s="149" t="s">
        <v>1</v>
      </c>
      <c r="I170" s="151"/>
      <c r="L170" s="148"/>
      <c r="M170" s="152"/>
      <c r="T170" s="153"/>
      <c r="AT170" s="149" t="s">
        <v>138</v>
      </c>
      <c r="AU170" s="149" t="s">
        <v>90</v>
      </c>
      <c r="AV170" s="12" t="s">
        <v>88</v>
      </c>
      <c r="AW170" s="12" t="s">
        <v>36</v>
      </c>
      <c r="AX170" s="12" t="s">
        <v>80</v>
      </c>
      <c r="AY170" s="149" t="s">
        <v>127</v>
      </c>
    </row>
    <row r="171" spans="2:65" s="12" customFormat="1" ht="11.25">
      <c r="B171" s="148"/>
      <c r="D171" s="144" t="s">
        <v>138</v>
      </c>
      <c r="E171" s="149" t="s">
        <v>1</v>
      </c>
      <c r="F171" s="150" t="s">
        <v>140</v>
      </c>
      <c r="H171" s="149" t="s">
        <v>1</v>
      </c>
      <c r="I171" s="151"/>
      <c r="L171" s="148"/>
      <c r="M171" s="152"/>
      <c r="T171" s="153"/>
      <c r="AT171" s="149" t="s">
        <v>138</v>
      </c>
      <c r="AU171" s="149" t="s">
        <v>90</v>
      </c>
      <c r="AV171" s="12" t="s">
        <v>88</v>
      </c>
      <c r="AW171" s="12" t="s">
        <v>36</v>
      </c>
      <c r="AX171" s="12" t="s">
        <v>80</v>
      </c>
      <c r="AY171" s="149" t="s">
        <v>127</v>
      </c>
    </row>
    <row r="172" spans="2:65" s="13" customFormat="1" ht="11.25">
      <c r="B172" s="154"/>
      <c r="D172" s="144" t="s">
        <v>138</v>
      </c>
      <c r="E172" s="155" t="s">
        <v>1</v>
      </c>
      <c r="F172" s="156" t="s">
        <v>190</v>
      </c>
      <c r="H172" s="157">
        <v>15.4</v>
      </c>
      <c r="I172" s="158"/>
      <c r="L172" s="154"/>
      <c r="M172" s="159"/>
      <c r="T172" s="160"/>
      <c r="AT172" s="155" t="s">
        <v>138</v>
      </c>
      <c r="AU172" s="155" t="s">
        <v>90</v>
      </c>
      <c r="AV172" s="13" t="s">
        <v>90</v>
      </c>
      <c r="AW172" s="13" t="s">
        <v>36</v>
      </c>
      <c r="AX172" s="13" t="s">
        <v>80</v>
      </c>
      <c r="AY172" s="155" t="s">
        <v>127</v>
      </c>
    </row>
    <row r="173" spans="2:65" s="12" customFormat="1" ht="11.25">
      <c r="B173" s="148"/>
      <c r="D173" s="144" t="s">
        <v>138</v>
      </c>
      <c r="E173" s="149" t="s">
        <v>1</v>
      </c>
      <c r="F173" s="150" t="s">
        <v>142</v>
      </c>
      <c r="H173" s="149" t="s">
        <v>1</v>
      </c>
      <c r="I173" s="151"/>
      <c r="L173" s="148"/>
      <c r="M173" s="152"/>
      <c r="T173" s="153"/>
      <c r="AT173" s="149" t="s">
        <v>138</v>
      </c>
      <c r="AU173" s="149" t="s">
        <v>90</v>
      </c>
      <c r="AV173" s="12" t="s">
        <v>88</v>
      </c>
      <c r="AW173" s="12" t="s">
        <v>36</v>
      </c>
      <c r="AX173" s="12" t="s">
        <v>80</v>
      </c>
      <c r="AY173" s="149" t="s">
        <v>127</v>
      </c>
    </row>
    <row r="174" spans="2:65" s="13" customFormat="1" ht="11.25">
      <c r="B174" s="154"/>
      <c r="D174" s="144" t="s">
        <v>138</v>
      </c>
      <c r="E174" s="155" t="s">
        <v>1</v>
      </c>
      <c r="F174" s="156" t="s">
        <v>191</v>
      </c>
      <c r="H174" s="157">
        <v>26.4</v>
      </c>
      <c r="I174" s="158"/>
      <c r="L174" s="154"/>
      <c r="M174" s="159"/>
      <c r="T174" s="160"/>
      <c r="AT174" s="155" t="s">
        <v>138</v>
      </c>
      <c r="AU174" s="155" t="s">
        <v>90</v>
      </c>
      <c r="AV174" s="13" t="s">
        <v>90</v>
      </c>
      <c r="AW174" s="13" t="s">
        <v>36</v>
      </c>
      <c r="AX174" s="13" t="s">
        <v>80</v>
      </c>
      <c r="AY174" s="155" t="s">
        <v>127</v>
      </c>
    </row>
    <row r="175" spans="2:65" s="14" customFormat="1" ht="11.25">
      <c r="B175" s="161"/>
      <c r="D175" s="144" t="s">
        <v>138</v>
      </c>
      <c r="E175" s="162" t="s">
        <v>1</v>
      </c>
      <c r="F175" s="163" t="s">
        <v>144</v>
      </c>
      <c r="H175" s="164">
        <v>41.8</v>
      </c>
      <c r="I175" s="165"/>
      <c r="L175" s="161"/>
      <c r="M175" s="166"/>
      <c r="T175" s="167"/>
      <c r="AT175" s="162" t="s">
        <v>138</v>
      </c>
      <c r="AU175" s="162" t="s">
        <v>90</v>
      </c>
      <c r="AV175" s="14" t="s">
        <v>134</v>
      </c>
      <c r="AW175" s="14" t="s">
        <v>36</v>
      </c>
      <c r="AX175" s="14" t="s">
        <v>88</v>
      </c>
      <c r="AY175" s="162" t="s">
        <v>127</v>
      </c>
    </row>
    <row r="176" spans="2:65" s="1" customFormat="1" ht="33" customHeight="1">
      <c r="B176" s="31"/>
      <c r="C176" s="131" t="s">
        <v>192</v>
      </c>
      <c r="D176" s="131" t="s">
        <v>129</v>
      </c>
      <c r="E176" s="132" t="s">
        <v>193</v>
      </c>
      <c r="F176" s="133" t="s">
        <v>194</v>
      </c>
      <c r="G176" s="134" t="s">
        <v>195</v>
      </c>
      <c r="H176" s="135">
        <v>5</v>
      </c>
      <c r="I176" s="136"/>
      <c r="J176" s="137">
        <f>ROUND(I176*H176,2)</f>
        <v>0</v>
      </c>
      <c r="K176" s="133" t="s">
        <v>133</v>
      </c>
      <c r="L176" s="31"/>
      <c r="M176" s="138" t="s">
        <v>1</v>
      </c>
      <c r="N176" s="139" t="s">
        <v>45</v>
      </c>
      <c r="P176" s="140">
        <f>O176*H176</f>
        <v>0</v>
      </c>
      <c r="Q176" s="140">
        <v>6.4999999999999997E-4</v>
      </c>
      <c r="R176" s="140">
        <f>Q176*H176</f>
        <v>3.2499999999999999E-3</v>
      </c>
      <c r="S176" s="140">
        <v>0</v>
      </c>
      <c r="T176" s="141">
        <f>S176*H176</f>
        <v>0</v>
      </c>
      <c r="AR176" s="142" t="s">
        <v>134</v>
      </c>
      <c r="AT176" s="142" t="s">
        <v>129</v>
      </c>
      <c r="AU176" s="142" t="s">
        <v>90</v>
      </c>
      <c r="AY176" s="16" t="s">
        <v>127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6" t="s">
        <v>88</v>
      </c>
      <c r="BK176" s="143">
        <f>ROUND(I176*H176,2)</f>
        <v>0</v>
      </c>
      <c r="BL176" s="16" t="s">
        <v>134</v>
      </c>
      <c r="BM176" s="142" t="s">
        <v>196</v>
      </c>
    </row>
    <row r="177" spans="2:65" s="1" customFormat="1" ht="19.5">
      <c r="B177" s="31"/>
      <c r="D177" s="144" t="s">
        <v>136</v>
      </c>
      <c r="F177" s="145" t="s">
        <v>197</v>
      </c>
      <c r="I177" s="146"/>
      <c r="L177" s="31"/>
      <c r="M177" s="147"/>
      <c r="T177" s="55"/>
      <c r="AT177" s="16" t="s">
        <v>136</v>
      </c>
      <c r="AU177" s="16" t="s">
        <v>90</v>
      </c>
    </row>
    <row r="178" spans="2:65" s="12" customFormat="1" ht="11.25">
      <c r="B178" s="148"/>
      <c r="D178" s="144" t="s">
        <v>138</v>
      </c>
      <c r="E178" s="149" t="s">
        <v>1</v>
      </c>
      <c r="F178" s="150" t="s">
        <v>165</v>
      </c>
      <c r="H178" s="149" t="s">
        <v>1</v>
      </c>
      <c r="I178" s="151"/>
      <c r="L178" s="148"/>
      <c r="M178" s="152"/>
      <c r="T178" s="153"/>
      <c r="AT178" s="149" t="s">
        <v>138</v>
      </c>
      <c r="AU178" s="149" t="s">
        <v>90</v>
      </c>
      <c r="AV178" s="12" t="s">
        <v>88</v>
      </c>
      <c r="AW178" s="12" t="s">
        <v>36</v>
      </c>
      <c r="AX178" s="12" t="s">
        <v>80</v>
      </c>
      <c r="AY178" s="149" t="s">
        <v>127</v>
      </c>
    </row>
    <row r="179" spans="2:65" s="13" customFormat="1" ht="11.25">
      <c r="B179" s="154"/>
      <c r="D179" s="144" t="s">
        <v>138</v>
      </c>
      <c r="E179" s="155" t="s">
        <v>1</v>
      </c>
      <c r="F179" s="156" t="s">
        <v>168</v>
      </c>
      <c r="H179" s="157">
        <v>5</v>
      </c>
      <c r="I179" s="158"/>
      <c r="L179" s="154"/>
      <c r="M179" s="159"/>
      <c r="T179" s="160"/>
      <c r="AT179" s="155" t="s">
        <v>138</v>
      </c>
      <c r="AU179" s="155" t="s">
        <v>90</v>
      </c>
      <c r="AV179" s="13" t="s">
        <v>90</v>
      </c>
      <c r="AW179" s="13" t="s">
        <v>36</v>
      </c>
      <c r="AX179" s="13" t="s">
        <v>88</v>
      </c>
      <c r="AY179" s="155" t="s">
        <v>127</v>
      </c>
    </row>
    <row r="180" spans="2:65" s="1" customFormat="1" ht="37.9" customHeight="1">
      <c r="B180" s="31"/>
      <c r="C180" s="131" t="s">
        <v>198</v>
      </c>
      <c r="D180" s="131" t="s">
        <v>129</v>
      </c>
      <c r="E180" s="132" t="s">
        <v>199</v>
      </c>
      <c r="F180" s="133" t="s">
        <v>200</v>
      </c>
      <c r="G180" s="134" t="s">
        <v>195</v>
      </c>
      <c r="H180" s="135">
        <v>5</v>
      </c>
      <c r="I180" s="136"/>
      <c r="J180" s="137">
        <f>ROUND(I180*H180,2)</f>
        <v>0</v>
      </c>
      <c r="K180" s="133" t="s">
        <v>133</v>
      </c>
      <c r="L180" s="31"/>
      <c r="M180" s="138" t="s">
        <v>1</v>
      </c>
      <c r="N180" s="139" t="s">
        <v>45</v>
      </c>
      <c r="P180" s="140">
        <f>O180*H180</f>
        <v>0</v>
      </c>
      <c r="Q180" s="140">
        <v>0</v>
      </c>
      <c r="R180" s="140">
        <f>Q180*H180</f>
        <v>0</v>
      </c>
      <c r="S180" s="140">
        <v>0</v>
      </c>
      <c r="T180" s="141">
        <f>S180*H180</f>
        <v>0</v>
      </c>
      <c r="AR180" s="142" t="s">
        <v>134</v>
      </c>
      <c r="AT180" s="142" t="s">
        <v>129</v>
      </c>
      <c r="AU180" s="142" t="s">
        <v>90</v>
      </c>
      <c r="AY180" s="16" t="s">
        <v>127</v>
      </c>
      <c r="BE180" s="143">
        <f>IF(N180="základní",J180,0)</f>
        <v>0</v>
      </c>
      <c r="BF180" s="143">
        <f>IF(N180="snížená",J180,0)</f>
        <v>0</v>
      </c>
      <c r="BG180" s="143">
        <f>IF(N180="zákl. přenesená",J180,0)</f>
        <v>0</v>
      </c>
      <c r="BH180" s="143">
        <f>IF(N180="sníž. přenesená",J180,0)</f>
        <v>0</v>
      </c>
      <c r="BI180" s="143">
        <f>IF(N180="nulová",J180,0)</f>
        <v>0</v>
      </c>
      <c r="BJ180" s="16" t="s">
        <v>88</v>
      </c>
      <c r="BK180" s="143">
        <f>ROUND(I180*H180,2)</f>
        <v>0</v>
      </c>
      <c r="BL180" s="16" t="s">
        <v>134</v>
      </c>
      <c r="BM180" s="142" t="s">
        <v>201</v>
      </c>
    </row>
    <row r="181" spans="2:65" s="1" customFormat="1" ht="19.5">
      <c r="B181" s="31"/>
      <c r="D181" s="144" t="s">
        <v>136</v>
      </c>
      <c r="F181" s="145" t="s">
        <v>202</v>
      </c>
      <c r="I181" s="146"/>
      <c r="L181" s="31"/>
      <c r="M181" s="147"/>
      <c r="T181" s="55"/>
      <c r="AT181" s="16" t="s">
        <v>136</v>
      </c>
      <c r="AU181" s="16" t="s">
        <v>90</v>
      </c>
    </row>
    <row r="182" spans="2:65" s="12" customFormat="1" ht="11.25">
      <c r="B182" s="148"/>
      <c r="D182" s="144" t="s">
        <v>138</v>
      </c>
      <c r="E182" s="149" t="s">
        <v>1</v>
      </c>
      <c r="F182" s="150" t="s">
        <v>165</v>
      </c>
      <c r="H182" s="149" t="s">
        <v>1</v>
      </c>
      <c r="I182" s="151"/>
      <c r="L182" s="148"/>
      <c r="M182" s="152"/>
      <c r="T182" s="153"/>
      <c r="AT182" s="149" t="s">
        <v>138</v>
      </c>
      <c r="AU182" s="149" t="s">
        <v>90</v>
      </c>
      <c r="AV182" s="12" t="s">
        <v>88</v>
      </c>
      <c r="AW182" s="12" t="s">
        <v>36</v>
      </c>
      <c r="AX182" s="12" t="s">
        <v>80</v>
      </c>
      <c r="AY182" s="149" t="s">
        <v>127</v>
      </c>
    </row>
    <row r="183" spans="2:65" s="13" customFormat="1" ht="11.25">
      <c r="B183" s="154"/>
      <c r="D183" s="144" t="s">
        <v>138</v>
      </c>
      <c r="E183" s="155" t="s">
        <v>1</v>
      </c>
      <c r="F183" s="156" t="s">
        <v>168</v>
      </c>
      <c r="H183" s="157">
        <v>5</v>
      </c>
      <c r="I183" s="158"/>
      <c r="L183" s="154"/>
      <c r="M183" s="159"/>
      <c r="T183" s="160"/>
      <c r="AT183" s="155" t="s">
        <v>138</v>
      </c>
      <c r="AU183" s="155" t="s">
        <v>90</v>
      </c>
      <c r="AV183" s="13" t="s">
        <v>90</v>
      </c>
      <c r="AW183" s="13" t="s">
        <v>36</v>
      </c>
      <c r="AX183" s="13" t="s">
        <v>88</v>
      </c>
      <c r="AY183" s="155" t="s">
        <v>127</v>
      </c>
    </row>
    <row r="184" spans="2:65" s="1" customFormat="1" ht="24.2" customHeight="1">
      <c r="B184" s="31"/>
      <c r="C184" s="131" t="s">
        <v>203</v>
      </c>
      <c r="D184" s="131" t="s">
        <v>129</v>
      </c>
      <c r="E184" s="132" t="s">
        <v>204</v>
      </c>
      <c r="F184" s="133" t="s">
        <v>205</v>
      </c>
      <c r="G184" s="134" t="s">
        <v>132</v>
      </c>
      <c r="H184" s="135">
        <v>18</v>
      </c>
      <c r="I184" s="136"/>
      <c r="J184" s="137">
        <f>ROUND(I184*H184,2)</f>
        <v>0</v>
      </c>
      <c r="K184" s="133" t="s">
        <v>133</v>
      </c>
      <c r="L184" s="31"/>
      <c r="M184" s="138" t="s">
        <v>1</v>
      </c>
      <c r="N184" s="139" t="s">
        <v>45</v>
      </c>
      <c r="P184" s="140">
        <f>O184*H184</f>
        <v>0</v>
      </c>
      <c r="Q184" s="140">
        <v>6.4000000000000005E-4</v>
      </c>
      <c r="R184" s="140">
        <f>Q184*H184</f>
        <v>1.1520000000000001E-2</v>
      </c>
      <c r="S184" s="140">
        <v>0</v>
      </c>
      <c r="T184" s="141">
        <f>S184*H184</f>
        <v>0</v>
      </c>
      <c r="AR184" s="142" t="s">
        <v>134</v>
      </c>
      <c r="AT184" s="142" t="s">
        <v>129</v>
      </c>
      <c r="AU184" s="142" t="s">
        <v>90</v>
      </c>
      <c r="AY184" s="16" t="s">
        <v>127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6" t="s">
        <v>88</v>
      </c>
      <c r="BK184" s="143">
        <f>ROUND(I184*H184,2)</f>
        <v>0</v>
      </c>
      <c r="BL184" s="16" t="s">
        <v>134</v>
      </c>
      <c r="BM184" s="142" t="s">
        <v>206</v>
      </c>
    </row>
    <row r="185" spans="2:65" s="1" customFormat="1" ht="19.5">
      <c r="B185" s="31"/>
      <c r="D185" s="144" t="s">
        <v>136</v>
      </c>
      <c r="F185" s="145" t="s">
        <v>207</v>
      </c>
      <c r="I185" s="146"/>
      <c r="L185" s="31"/>
      <c r="M185" s="147"/>
      <c r="T185" s="55"/>
      <c r="AT185" s="16" t="s">
        <v>136</v>
      </c>
      <c r="AU185" s="16" t="s">
        <v>90</v>
      </c>
    </row>
    <row r="186" spans="2:65" s="12" customFormat="1" ht="11.25">
      <c r="B186" s="148"/>
      <c r="D186" s="144" t="s">
        <v>138</v>
      </c>
      <c r="E186" s="149" t="s">
        <v>1</v>
      </c>
      <c r="F186" s="150" t="s">
        <v>165</v>
      </c>
      <c r="H186" s="149" t="s">
        <v>1</v>
      </c>
      <c r="I186" s="151"/>
      <c r="L186" s="148"/>
      <c r="M186" s="152"/>
      <c r="T186" s="153"/>
      <c r="AT186" s="149" t="s">
        <v>138</v>
      </c>
      <c r="AU186" s="149" t="s">
        <v>90</v>
      </c>
      <c r="AV186" s="12" t="s">
        <v>88</v>
      </c>
      <c r="AW186" s="12" t="s">
        <v>36</v>
      </c>
      <c r="AX186" s="12" t="s">
        <v>80</v>
      </c>
      <c r="AY186" s="149" t="s">
        <v>127</v>
      </c>
    </row>
    <row r="187" spans="2:65" s="13" customFormat="1" ht="11.25">
      <c r="B187" s="154"/>
      <c r="D187" s="144" t="s">
        <v>138</v>
      </c>
      <c r="E187" s="155" t="s">
        <v>1</v>
      </c>
      <c r="F187" s="156" t="s">
        <v>208</v>
      </c>
      <c r="H187" s="157">
        <v>18</v>
      </c>
      <c r="I187" s="158"/>
      <c r="L187" s="154"/>
      <c r="M187" s="159"/>
      <c r="T187" s="160"/>
      <c r="AT187" s="155" t="s">
        <v>138</v>
      </c>
      <c r="AU187" s="155" t="s">
        <v>90</v>
      </c>
      <c r="AV187" s="13" t="s">
        <v>90</v>
      </c>
      <c r="AW187" s="13" t="s">
        <v>36</v>
      </c>
      <c r="AX187" s="13" t="s">
        <v>88</v>
      </c>
      <c r="AY187" s="155" t="s">
        <v>127</v>
      </c>
    </row>
    <row r="188" spans="2:65" s="1" customFormat="1" ht="24.2" customHeight="1">
      <c r="B188" s="31"/>
      <c r="C188" s="131" t="s">
        <v>209</v>
      </c>
      <c r="D188" s="131" t="s">
        <v>129</v>
      </c>
      <c r="E188" s="132" t="s">
        <v>210</v>
      </c>
      <c r="F188" s="133" t="s">
        <v>211</v>
      </c>
      <c r="G188" s="134" t="s">
        <v>132</v>
      </c>
      <c r="H188" s="135">
        <v>18</v>
      </c>
      <c r="I188" s="136"/>
      <c r="J188" s="137">
        <f>ROUND(I188*H188,2)</f>
        <v>0</v>
      </c>
      <c r="K188" s="133" t="s">
        <v>133</v>
      </c>
      <c r="L188" s="31"/>
      <c r="M188" s="138" t="s">
        <v>1</v>
      </c>
      <c r="N188" s="139" t="s">
        <v>45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134</v>
      </c>
      <c r="AT188" s="142" t="s">
        <v>129</v>
      </c>
      <c r="AU188" s="142" t="s">
        <v>90</v>
      </c>
      <c r="AY188" s="16" t="s">
        <v>127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6" t="s">
        <v>88</v>
      </c>
      <c r="BK188" s="143">
        <f>ROUND(I188*H188,2)</f>
        <v>0</v>
      </c>
      <c r="BL188" s="16" t="s">
        <v>134</v>
      </c>
      <c r="BM188" s="142" t="s">
        <v>212</v>
      </c>
    </row>
    <row r="189" spans="2:65" s="1" customFormat="1" ht="19.5">
      <c r="B189" s="31"/>
      <c r="D189" s="144" t="s">
        <v>136</v>
      </c>
      <c r="F189" s="145" t="s">
        <v>213</v>
      </c>
      <c r="I189" s="146"/>
      <c r="L189" s="31"/>
      <c r="M189" s="147"/>
      <c r="T189" s="55"/>
      <c r="AT189" s="16" t="s">
        <v>136</v>
      </c>
      <c r="AU189" s="16" t="s">
        <v>90</v>
      </c>
    </row>
    <row r="190" spans="2:65" s="12" customFormat="1" ht="11.25">
      <c r="B190" s="148"/>
      <c r="D190" s="144" t="s">
        <v>138</v>
      </c>
      <c r="E190" s="149" t="s">
        <v>1</v>
      </c>
      <c r="F190" s="150" t="s">
        <v>165</v>
      </c>
      <c r="H190" s="149" t="s">
        <v>1</v>
      </c>
      <c r="I190" s="151"/>
      <c r="L190" s="148"/>
      <c r="M190" s="152"/>
      <c r="T190" s="153"/>
      <c r="AT190" s="149" t="s">
        <v>138</v>
      </c>
      <c r="AU190" s="149" t="s">
        <v>90</v>
      </c>
      <c r="AV190" s="12" t="s">
        <v>88</v>
      </c>
      <c r="AW190" s="12" t="s">
        <v>36</v>
      </c>
      <c r="AX190" s="12" t="s">
        <v>80</v>
      </c>
      <c r="AY190" s="149" t="s">
        <v>127</v>
      </c>
    </row>
    <row r="191" spans="2:65" s="13" customFormat="1" ht="11.25">
      <c r="B191" s="154"/>
      <c r="D191" s="144" t="s">
        <v>138</v>
      </c>
      <c r="E191" s="155" t="s">
        <v>1</v>
      </c>
      <c r="F191" s="156" t="s">
        <v>208</v>
      </c>
      <c r="H191" s="157">
        <v>18</v>
      </c>
      <c r="I191" s="158"/>
      <c r="L191" s="154"/>
      <c r="M191" s="159"/>
      <c r="T191" s="160"/>
      <c r="AT191" s="155" t="s">
        <v>138</v>
      </c>
      <c r="AU191" s="155" t="s">
        <v>90</v>
      </c>
      <c r="AV191" s="13" t="s">
        <v>90</v>
      </c>
      <c r="AW191" s="13" t="s">
        <v>36</v>
      </c>
      <c r="AX191" s="13" t="s">
        <v>88</v>
      </c>
      <c r="AY191" s="155" t="s">
        <v>127</v>
      </c>
    </row>
    <row r="192" spans="2:65" s="1" customFormat="1" ht="24.2" customHeight="1">
      <c r="B192" s="31"/>
      <c r="C192" s="131" t="s">
        <v>8</v>
      </c>
      <c r="D192" s="131" t="s">
        <v>129</v>
      </c>
      <c r="E192" s="132" t="s">
        <v>214</v>
      </c>
      <c r="F192" s="133" t="s">
        <v>215</v>
      </c>
      <c r="G192" s="134" t="s">
        <v>155</v>
      </c>
      <c r="H192" s="135">
        <v>114</v>
      </c>
      <c r="I192" s="136"/>
      <c r="J192" s="137">
        <f>ROUND(I192*H192,2)</f>
        <v>0</v>
      </c>
      <c r="K192" s="133" t="s">
        <v>133</v>
      </c>
      <c r="L192" s="31"/>
      <c r="M192" s="138" t="s">
        <v>1</v>
      </c>
      <c r="N192" s="139" t="s">
        <v>45</v>
      </c>
      <c r="P192" s="140">
        <f>O192*H192</f>
        <v>0</v>
      </c>
      <c r="Q192" s="140">
        <v>2.9999999999999997E-4</v>
      </c>
      <c r="R192" s="140">
        <f>Q192*H192</f>
        <v>3.4199999999999994E-2</v>
      </c>
      <c r="S192" s="140">
        <v>0</v>
      </c>
      <c r="T192" s="141">
        <f>S192*H192</f>
        <v>0</v>
      </c>
      <c r="AR192" s="142" t="s">
        <v>134</v>
      </c>
      <c r="AT192" s="142" t="s">
        <v>129</v>
      </c>
      <c r="AU192" s="142" t="s">
        <v>90</v>
      </c>
      <c r="AY192" s="16" t="s">
        <v>127</v>
      </c>
      <c r="BE192" s="143">
        <f>IF(N192="základní",J192,0)</f>
        <v>0</v>
      </c>
      <c r="BF192" s="143">
        <f>IF(N192="snížená",J192,0)</f>
        <v>0</v>
      </c>
      <c r="BG192" s="143">
        <f>IF(N192="zákl. přenesená",J192,0)</f>
        <v>0</v>
      </c>
      <c r="BH192" s="143">
        <f>IF(N192="sníž. přenesená",J192,0)</f>
        <v>0</v>
      </c>
      <c r="BI192" s="143">
        <f>IF(N192="nulová",J192,0)</f>
        <v>0</v>
      </c>
      <c r="BJ192" s="16" t="s">
        <v>88</v>
      </c>
      <c r="BK192" s="143">
        <f>ROUND(I192*H192,2)</f>
        <v>0</v>
      </c>
      <c r="BL192" s="16" t="s">
        <v>134</v>
      </c>
      <c r="BM192" s="142" t="s">
        <v>216</v>
      </c>
    </row>
    <row r="193" spans="2:65" s="1" customFormat="1" ht="29.25">
      <c r="B193" s="31"/>
      <c r="D193" s="144" t="s">
        <v>136</v>
      </c>
      <c r="F193" s="145" t="s">
        <v>217</v>
      </c>
      <c r="I193" s="146"/>
      <c r="L193" s="31"/>
      <c r="M193" s="147"/>
      <c r="T193" s="55"/>
      <c r="AT193" s="16" t="s">
        <v>136</v>
      </c>
      <c r="AU193" s="16" t="s">
        <v>90</v>
      </c>
    </row>
    <row r="194" spans="2:65" s="12" customFormat="1" ht="11.25">
      <c r="B194" s="148"/>
      <c r="D194" s="144" t="s">
        <v>138</v>
      </c>
      <c r="E194" s="149" t="s">
        <v>1</v>
      </c>
      <c r="F194" s="150" t="s">
        <v>165</v>
      </c>
      <c r="H194" s="149" t="s">
        <v>1</v>
      </c>
      <c r="I194" s="151"/>
      <c r="L194" s="148"/>
      <c r="M194" s="152"/>
      <c r="T194" s="153"/>
      <c r="AT194" s="149" t="s">
        <v>138</v>
      </c>
      <c r="AU194" s="149" t="s">
        <v>90</v>
      </c>
      <c r="AV194" s="12" t="s">
        <v>88</v>
      </c>
      <c r="AW194" s="12" t="s">
        <v>36</v>
      </c>
      <c r="AX194" s="12" t="s">
        <v>80</v>
      </c>
      <c r="AY194" s="149" t="s">
        <v>127</v>
      </c>
    </row>
    <row r="195" spans="2:65" s="12" customFormat="1" ht="11.25">
      <c r="B195" s="148"/>
      <c r="D195" s="144" t="s">
        <v>138</v>
      </c>
      <c r="E195" s="149" t="s">
        <v>1</v>
      </c>
      <c r="F195" s="150" t="s">
        <v>218</v>
      </c>
      <c r="H195" s="149" t="s">
        <v>1</v>
      </c>
      <c r="I195" s="151"/>
      <c r="L195" s="148"/>
      <c r="M195" s="152"/>
      <c r="T195" s="153"/>
      <c r="AT195" s="149" t="s">
        <v>138</v>
      </c>
      <c r="AU195" s="149" t="s">
        <v>90</v>
      </c>
      <c r="AV195" s="12" t="s">
        <v>88</v>
      </c>
      <c r="AW195" s="12" t="s">
        <v>36</v>
      </c>
      <c r="AX195" s="12" t="s">
        <v>80</v>
      </c>
      <c r="AY195" s="149" t="s">
        <v>127</v>
      </c>
    </row>
    <row r="196" spans="2:65" s="13" customFormat="1" ht="11.25">
      <c r="B196" s="154"/>
      <c r="D196" s="144" t="s">
        <v>138</v>
      </c>
      <c r="E196" s="155" t="s">
        <v>1</v>
      </c>
      <c r="F196" s="156" t="s">
        <v>219</v>
      </c>
      <c r="H196" s="157">
        <v>114</v>
      </c>
      <c r="I196" s="158"/>
      <c r="L196" s="154"/>
      <c r="M196" s="159"/>
      <c r="T196" s="160"/>
      <c r="AT196" s="155" t="s">
        <v>138</v>
      </c>
      <c r="AU196" s="155" t="s">
        <v>90</v>
      </c>
      <c r="AV196" s="13" t="s">
        <v>90</v>
      </c>
      <c r="AW196" s="13" t="s">
        <v>36</v>
      </c>
      <c r="AX196" s="13" t="s">
        <v>80</v>
      </c>
      <c r="AY196" s="155" t="s">
        <v>127</v>
      </c>
    </row>
    <row r="197" spans="2:65" s="14" customFormat="1" ht="11.25">
      <c r="B197" s="161"/>
      <c r="D197" s="144" t="s">
        <v>138</v>
      </c>
      <c r="E197" s="162" t="s">
        <v>1</v>
      </c>
      <c r="F197" s="163" t="s">
        <v>144</v>
      </c>
      <c r="H197" s="164">
        <v>114</v>
      </c>
      <c r="I197" s="165"/>
      <c r="L197" s="161"/>
      <c r="M197" s="166"/>
      <c r="T197" s="167"/>
      <c r="AT197" s="162" t="s">
        <v>138</v>
      </c>
      <c r="AU197" s="162" t="s">
        <v>90</v>
      </c>
      <c r="AV197" s="14" t="s">
        <v>134</v>
      </c>
      <c r="AW197" s="14" t="s">
        <v>36</v>
      </c>
      <c r="AX197" s="14" t="s">
        <v>88</v>
      </c>
      <c r="AY197" s="162" t="s">
        <v>127</v>
      </c>
    </row>
    <row r="198" spans="2:65" s="1" customFormat="1" ht="33" customHeight="1">
      <c r="B198" s="31"/>
      <c r="C198" s="131" t="s">
        <v>220</v>
      </c>
      <c r="D198" s="131" t="s">
        <v>129</v>
      </c>
      <c r="E198" s="132" t="s">
        <v>221</v>
      </c>
      <c r="F198" s="133" t="s">
        <v>222</v>
      </c>
      <c r="G198" s="134" t="s">
        <v>155</v>
      </c>
      <c r="H198" s="135">
        <v>114</v>
      </c>
      <c r="I198" s="136"/>
      <c r="J198" s="137">
        <f>ROUND(I198*H198,2)</f>
        <v>0</v>
      </c>
      <c r="K198" s="133" t="s">
        <v>133</v>
      </c>
      <c r="L198" s="31"/>
      <c r="M198" s="138" t="s">
        <v>1</v>
      </c>
      <c r="N198" s="139" t="s">
        <v>45</v>
      </c>
      <c r="P198" s="140">
        <f>O198*H198</f>
        <v>0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AR198" s="142" t="s">
        <v>134</v>
      </c>
      <c r="AT198" s="142" t="s">
        <v>129</v>
      </c>
      <c r="AU198" s="142" t="s">
        <v>90</v>
      </c>
      <c r="AY198" s="16" t="s">
        <v>127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6" t="s">
        <v>88</v>
      </c>
      <c r="BK198" s="143">
        <f>ROUND(I198*H198,2)</f>
        <v>0</v>
      </c>
      <c r="BL198" s="16" t="s">
        <v>134</v>
      </c>
      <c r="BM198" s="142" t="s">
        <v>223</v>
      </c>
    </row>
    <row r="199" spans="2:65" s="1" customFormat="1" ht="29.25">
      <c r="B199" s="31"/>
      <c r="D199" s="144" t="s">
        <v>136</v>
      </c>
      <c r="F199" s="145" t="s">
        <v>224</v>
      </c>
      <c r="I199" s="146"/>
      <c r="L199" s="31"/>
      <c r="M199" s="147"/>
      <c r="T199" s="55"/>
      <c r="AT199" s="16" t="s">
        <v>136</v>
      </c>
      <c r="AU199" s="16" t="s">
        <v>90</v>
      </c>
    </row>
    <row r="200" spans="2:65" s="12" customFormat="1" ht="11.25">
      <c r="B200" s="148"/>
      <c r="D200" s="144" t="s">
        <v>138</v>
      </c>
      <c r="E200" s="149" t="s">
        <v>1</v>
      </c>
      <c r="F200" s="150" t="s">
        <v>165</v>
      </c>
      <c r="H200" s="149" t="s">
        <v>1</v>
      </c>
      <c r="I200" s="151"/>
      <c r="L200" s="148"/>
      <c r="M200" s="152"/>
      <c r="T200" s="153"/>
      <c r="AT200" s="149" t="s">
        <v>138</v>
      </c>
      <c r="AU200" s="149" t="s">
        <v>90</v>
      </c>
      <c r="AV200" s="12" t="s">
        <v>88</v>
      </c>
      <c r="AW200" s="12" t="s">
        <v>36</v>
      </c>
      <c r="AX200" s="12" t="s">
        <v>80</v>
      </c>
      <c r="AY200" s="149" t="s">
        <v>127</v>
      </c>
    </row>
    <row r="201" spans="2:65" s="12" customFormat="1" ht="11.25">
      <c r="B201" s="148"/>
      <c r="D201" s="144" t="s">
        <v>138</v>
      </c>
      <c r="E201" s="149" t="s">
        <v>1</v>
      </c>
      <c r="F201" s="150" t="s">
        <v>218</v>
      </c>
      <c r="H201" s="149" t="s">
        <v>1</v>
      </c>
      <c r="I201" s="151"/>
      <c r="L201" s="148"/>
      <c r="M201" s="152"/>
      <c r="T201" s="153"/>
      <c r="AT201" s="149" t="s">
        <v>138</v>
      </c>
      <c r="AU201" s="149" t="s">
        <v>90</v>
      </c>
      <c r="AV201" s="12" t="s">
        <v>88</v>
      </c>
      <c r="AW201" s="12" t="s">
        <v>36</v>
      </c>
      <c r="AX201" s="12" t="s">
        <v>80</v>
      </c>
      <c r="AY201" s="149" t="s">
        <v>127</v>
      </c>
    </row>
    <row r="202" spans="2:65" s="13" customFormat="1" ht="11.25">
      <c r="B202" s="154"/>
      <c r="D202" s="144" t="s">
        <v>138</v>
      </c>
      <c r="E202" s="155" t="s">
        <v>1</v>
      </c>
      <c r="F202" s="156" t="s">
        <v>219</v>
      </c>
      <c r="H202" s="157">
        <v>114</v>
      </c>
      <c r="I202" s="158"/>
      <c r="L202" s="154"/>
      <c r="M202" s="159"/>
      <c r="T202" s="160"/>
      <c r="AT202" s="155" t="s">
        <v>138</v>
      </c>
      <c r="AU202" s="155" t="s">
        <v>90</v>
      </c>
      <c r="AV202" s="13" t="s">
        <v>90</v>
      </c>
      <c r="AW202" s="13" t="s">
        <v>36</v>
      </c>
      <c r="AX202" s="13" t="s">
        <v>80</v>
      </c>
      <c r="AY202" s="155" t="s">
        <v>127</v>
      </c>
    </row>
    <row r="203" spans="2:65" s="14" customFormat="1" ht="11.25">
      <c r="B203" s="161"/>
      <c r="D203" s="144" t="s">
        <v>138</v>
      </c>
      <c r="E203" s="162" t="s">
        <v>1</v>
      </c>
      <c r="F203" s="163" t="s">
        <v>144</v>
      </c>
      <c r="H203" s="164">
        <v>114</v>
      </c>
      <c r="I203" s="165"/>
      <c r="L203" s="161"/>
      <c r="M203" s="166"/>
      <c r="T203" s="167"/>
      <c r="AT203" s="162" t="s">
        <v>138</v>
      </c>
      <c r="AU203" s="162" t="s">
        <v>90</v>
      </c>
      <c r="AV203" s="14" t="s">
        <v>134</v>
      </c>
      <c r="AW203" s="14" t="s">
        <v>36</v>
      </c>
      <c r="AX203" s="14" t="s">
        <v>88</v>
      </c>
      <c r="AY203" s="162" t="s">
        <v>127</v>
      </c>
    </row>
    <row r="204" spans="2:65" s="1" customFormat="1" ht="24.2" customHeight="1">
      <c r="B204" s="31"/>
      <c r="C204" s="131" t="s">
        <v>225</v>
      </c>
      <c r="D204" s="131" t="s">
        <v>129</v>
      </c>
      <c r="E204" s="132" t="s">
        <v>226</v>
      </c>
      <c r="F204" s="133" t="s">
        <v>227</v>
      </c>
      <c r="G204" s="134" t="s">
        <v>228</v>
      </c>
      <c r="H204" s="135">
        <v>40.799999999999997</v>
      </c>
      <c r="I204" s="136"/>
      <c r="J204" s="137">
        <f>ROUND(I204*H204,2)</f>
        <v>0</v>
      </c>
      <c r="K204" s="133" t="s">
        <v>133</v>
      </c>
      <c r="L204" s="31"/>
      <c r="M204" s="138" t="s">
        <v>1</v>
      </c>
      <c r="N204" s="139" t="s">
        <v>45</v>
      </c>
      <c r="P204" s="140">
        <f>O204*H204</f>
        <v>0</v>
      </c>
      <c r="Q204" s="140">
        <v>0</v>
      </c>
      <c r="R204" s="140">
        <f>Q204*H204</f>
        <v>0</v>
      </c>
      <c r="S204" s="140">
        <v>0</v>
      </c>
      <c r="T204" s="141">
        <f>S204*H204</f>
        <v>0</v>
      </c>
      <c r="AR204" s="142" t="s">
        <v>134</v>
      </c>
      <c r="AT204" s="142" t="s">
        <v>129</v>
      </c>
      <c r="AU204" s="142" t="s">
        <v>90</v>
      </c>
      <c r="AY204" s="16" t="s">
        <v>127</v>
      </c>
      <c r="BE204" s="143">
        <f>IF(N204="základní",J204,0)</f>
        <v>0</v>
      </c>
      <c r="BF204" s="143">
        <f>IF(N204="snížená",J204,0)</f>
        <v>0</v>
      </c>
      <c r="BG204" s="143">
        <f>IF(N204="zákl. přenesená",J204,0)</f>
        <v>0</v>
      </c>
      <c r="BH204" s="143">
        <f>IF(N204="sníž. přenesená",J204,0)</f>
        <v>0</v>
      </c>
      <c r="BI204" s="143">
        <f>IF(N204="nulová",J204,0)</f>
        <v>0</v>
      </c>
      <c r="BJ204" s="16" t="s">
        <v>88</v>
      </c>
      <c r="BK204" s="143">
        <f>ROUND(I204*H204,2)</f>
        <v>0</v>
      </c>
      <c r="BL204" s="16" t="s">
        <v>134</v>
      </c>
      <c r="BM204" s="142" t="s">
        <v>229</v>
      </c>
    </row>
    <row r="205" spans="2:65" s="1" customFormat="1" ht="29.25">
      <c r="B205" s="31"/>
      <c r="D205" s="144" t="s">
        <v>136</v>
      </c>
      <c r="F205" s="145" t="s">
        <v>230</v>
      </c>
      <c r="I205" s="146"/>
      <c r="L205" s="31"/>
      <c r="M205" s="147"/>
      <c r="T205" s="55"/>
      <c r="AT205" s="16" t="s">
        <v>136</v>
      </c>
      <c r="AU205" s="16" t="s">
        <v>90</v>
      </c>
    </row>
    <row r="206" spans="2:65" s="12" customFormat="1" ht="11.25">
      <c r="B206" s="148"/>
      <c r="D206" s="144" t="s">
        <v>138</v>
      </c>
      <c r="E206" s="149" t="s">
        <v>1</v>
      </c>
      <c r="F206" s="150" t="s">
        <v>231</v>
      </c>
      <c r="H206" s="149" t="s">
        <v>1</v>
      </c>
      <c r="I206" s="151"/>
      <c r="L206" s="148"/>
      <c r="M206" s="152"/>
      <c r="T206" s="153"/>
      <c r="AT206" s="149" t="s">
        <v>138</v>
      </c>
      <c r="AU206" s="149" t="s">
        <v>90</v>
      </c>
      <c r="AV206" s="12" t="s">
        <v>88</v>
      </c>
      <c r="AW206" s="12" t="s">
        <v>36</v>
      </c>
      <c r="AX206" s="12" t="s">
        <v>80</v>
      </c>
      <c r="AY206" s="149" t="s">
        <v>127</v>
      </c>
    </row>
    <row r="207" spans="2:65" s="12" customFormat="1" ht="11.25">
      <c r="B207" s="148"/>
      <c r="D207" s="144" t="s">
        <v>138</v>
      </c>
      <c r="E207" s="149" t="s">
        <v>1</v>
      </c>
      <c r="F207" s="150" t="s">
        <v>142</v>
      </c>
      <c r="H207" s="149" t="s">
        <v>1</v>
      </c>
      <c r="I207" s="151"/>
      <c r="L207" s="148"/>
      <c r="M207" s="152"/>
      <c r="T207" s="153"/>
      <c r="AT207" s="149" t="s">
        <v>138</v>
      </c>
      <c r="AU207" s="149" t="s">
        <v>90</v>
      </c>
      <c r="AV207" s="12" t="s">
        <v>88</v>
      </c>
      <c r="AW207" s="12" t="s">
        <v>36</v>
      </c>
      <c r="AX207" s="12" t="s">
        <v>80</v>
      </c>
      <c r="AY207" s="149" t="s">
        <v>127</v>
      </c>
    </row>
    <row r="208" spans="2:65" s="13" customFormat="1" ht="11.25">
      <c r="B208" s="154"/>
      <c r="D208" s="144" t="s">
        <v>138</v>
      </c>
      <c r="E208" s="155" t="s">
        <v>1</v>
      </c>
      <c r="F208" s="156" t="s">
        <v>232</v>
      </c>
      <c r="H208" s="157">
        <v>40.799999999999997</v>
      </c>
      <c r="I208" s="158"/>
      <c r="L208" s="154"/>
      <c r="M208" s="159"/>
      <c r="T208" s="160"/>
      <c r="AT208" s="155" t="s">
        <v>138</v>
      </c>
      <c r="AU208" s="155" t="s">
        <v>90</v>
      </c>
      <c r="AV208" s="13" t="s">
        <v>90</v>
      </c>
      <c r="AW208" s="13" t="s">
        <v>36</v>
      </c>
      <c r="AX208" s="13" t="s">
        <v>80</v>
      </c>
      <c r="AY208" s="155" t="s">
        <v>127</v>
      </c>
    </row>
    <row r="209" spans="2:65" s="14" customFormat="1" ht="11.25">
      <c r="B209" s="161"/>
      <c r="D209" s="144" t="s">
        <v>138</v>
      </c>
      <c r="E209" s="162" t="s">
        <v>1</v>
      </c>
      <c r="F209" s="163" t="s">
        <v>144</v>
      </c>
      <c r="H209" s="164">
        <v>40.799999999999997</v>
      </c>
      <c r="I209" s="165"/>
      <c r="L209" s="161"/>
      <c r="M209" s="166"/>
      <c r="T209" s="167"/>
      <c r="AT209" s="162" t="s">
        <v>138</v>
      </c>
      <c r="AU209" s="162" t="s">
        <v>90</v>
      </c>
      <c r="AV209" s="14" t="s">
        <v>134</v>
      </c>
      <c r="AW209" s="14" t="s">
        <v>36</v>
      </c>
      <c r="AX209" s="14" t="s">
        <v>88</v>
      </c>
      <c r="AY209" s="162" t="s">
        <v>127</v>
      </c>
    </row>
    <row r="210" spans="2:65" s="1" customFormat="1" ht="24.2" customHeight="1">
      <c r="B210" s="31"/>
      <c r="C210" s="131" t="s">
        <v>233</v>
      </c>
      <c r="D210" s="131" t="s">
        <v>129</v>
      </c>
      <c r="E210" s="132" t="s">
        <v>234</v>
      </c>
      <c r="F210" s="133" t="s">
        <v>235</v>
      </c>
      <c r="G210" s="134" t="s">
        <v>228</v>
      </c>
      <c r="H210" s="135">
        <v>94.05</v>
      </c>
      <c r="I210" s="136"/>
      <c r="J210" s="137">
        <f>ROUND(I210*H210,2)</f>
        <v>0</v>
      </c>
      <c r="K210" s="133" t="s">
        <v>133</v>
      </c>
      <c r="L210" s="31"/>
      <c r="M210" s="138" t="s">
        <v>1</v>
      </c>
      <c r="N210" s="139" t="s">
        <v>45</v>
      </c>
      <c r="P210" s="140">
        <f>O210*H210</f>
        <v>0</v>
      </c>
      <c r="Q210" s="140">
        <v>0</v>
      </c>
      <c r="R210" s="140">
        <f>Q210*H210</f>
        <v>0</v>
      </c>
      <c r="S210" s="140">
        <v>0</v>
      </c>
      <c r="T210" s="141">
        <f>S210*H210</f>
        <v>0</v>
      </c>
      <c r="AR210" s="142" t="s">
        <v>134</v>
      </c>
      <c r="AT210" s="142" t="s">
        <v>129</v>
      </c>
      <c r="AU210" s="142" t="s">
        <v>90</v>
      </c>
      <c r="AY210" s="16" t="s">
        <v>127</v>
      </c>
      <c r="BE210" s="143">
        <f>IF(N210="základní",J210,0)</f>
        <v>0</v>
      </c>
      <c r="BF210" s="143">
        <f>IF(N210="snížená",J210,0)</f>
        <v>0</v>
      </c>
      <c r="BG210" s="143">
        <f>IF(N210="zákl. přenesená",J210,0)</f>
        <v>0</v>
      </c>
      <c r="BH210" s="143">
        <f>IF(N210="sníž. přenesená",J210,0)</f>
        <v>0</v>
      </c>
      <c r="BI210" s="143">
        <f>IF(N210="nulová",J210,0)</f>
        <v>0</v>
      </c>
      <c r="BJ210" s="16" t="s">
        <v>88</v>
      </c>
      <c r="BK210" s="143">
        <f>ROUND(I210*H210,2)</f>
        <v>0</v>
      </c>
      <c r="BL210" s="16" t="s">
        <v>134</v>
      </c>
      <c r="BM210" s="142" t="s">
        <v>236</v>
      </c>
    </row>
    <row r="211" spans="2:65" s="1" customFormat="1" ht="29.25">
      <c r="B211" s="31"/>
      <c r="D211" s="144" t="s">
        <v>136</v>
      </c>
      <c r="F211" s="145" t="s">
        <v>237</v>
      </c>
      <c r="I211" s="146"/>
      <c r="L211" s="31"/>
      <c r="M211" s="147"/>
      <c r="T211" s="55"/>
      <c r="AT211" s="16" t="s">
        <v>136</v>
      </c>
      <c r="AU211" s="16" t="s">
        <v>90</v>
      </c>
    </row>
    <row r="212" spans="2:65" s="12" customFormat="1" ht="11.25">
      <c r="B212" s="148"/>
      <c r="D212" s="144" t="s">
        <v>138</v>
      </c>
      <c r="E212" s="149" t="s">
        <v>1</v>
      </c>
      <c r="F212" s="150" t="s">
        <v>238</v>
      </c>
      <c r="H212" s="149" t="s">
        <v>1</v>
      </c>
      <c r="I212" s="151"/>
      <c r="L212" s="148"/>
      <c r="M212" s="152"/>
      <c r="T212" s="153"/>
      <c r="AT212" s="149" t="s">
        <v>138</v>
      </c>
      <c r="AU212" s="149" t="s">
        <v>90</v>
      </c>
      <c r="AV212" s="12" t="s">
        <v>88</v>
      </c>
      <c r="AW212" s="12" t="s">
        <v>36</v>
      </c>
      <c r="AX212" s="12" t="s">
        <v>80</v>
      </c>
      <c r="AY212" s="149" t="s">
        <v>127</v>
      </c>
    </row>
    <row r="213" spans="2:65" s="12" customFormat="1" ht="11.25">
      <c r="B213" s="148"/>
      <c r="D213" s="144" t="s">
        <v>138</v>
      </c>
      <c r="E213" s="149" t="s">
        <v>1</v>
      </c>
      <c r="F213" s="150" t="s">
        <v>140</v>
      </c>
      <c r="H213" s="149" t="s">
        <v>1</v>
      </c>
      <c r="I213" s="151"/>
      <c r="L213" s="148"/>
      <c r="M213" s="152"/>
      <c r="T213" s="153"/>
      <c r="AT213" s="149" t="s">
        <v>138</v>
      </c>
      <c r="AU213" s="149" t="s">
        <v>90</v>
      </c>
      <c r="AV213" s="12" t="s">
        <v>88</v>
      </c>
      <c r="AW213" s="12" t="s">
        <v>36</v>
      </c>
      <c r="AX213" s="12" t="s">
        <v>80</v>
      </c>
      <c r="AY213" s="149" t="s">
        <v>127</v>
      </c>
    </row>
    <row r="214" spans="2:65" s="13" customFormat="1" ht="11.25">
      <c r="B214" s="154"/>
      <c r="D214" s="144" t="s">
        <v>138</v>
      </c>
      <c r="E214" s="155" t="s">
        <v>1</v>
      </c>
      <c r="F214" s="156" t="s">
        <v>239</v>
      </c>
      <c r="H214" s="157">
        <v>94.05</v>
      </c>
      <c r="I214" s="158"/>
      <c r="L214" s="154"/>
      <c r="M214" s="159"/>
      <c r="T214" s="160"/>
      <c r="AT214" s="155" t="s">
        <v>138</v>
      </c>
      <c r="AU214" s="155" t="s">
        <v>90</v>
      </c>
      <c r="AV214" s="13" t="s">
        <v>90</v>
      </c>
      <c r="AW214" s="13" t="s">
        <v>36</v>
      </c>
      <c r="AX214" s="13" t="s">
        <v>80</v>
      </c>
      <c r="AY214" s="155" t="s">
        <v>127</v>
      </c>
    </row>
    <row r="215" spans="2:65" s="14" customFormat="1" ht="11.25">
      <c r="B215" s="161"/>
      <c r="D215" s="144" t="s">
        <v>138</v>
      </c>
      <c r="E215" s="162" t="s">
        <v>1</v>
      </c>
      <c r="F215" s="163" t="s">
        <v>144</v>
      </c>
      <c r="H215" s="164">
        <v>94.05</v>
      </c>
      <c r="I215" s="165"/>
      <c r="L215" s="161"/>
      <c r="M215" s="166"/>
      <c r="T215" s="167"/>
      <c r="AT215" s="162" t="s">
        <v>138</v>
      </c>
      <c r="AU215" s="162" t="s">
        <v>90</v>
      </c>
      <c r="AV215" s="14" t="s">
        <v>134</v>
      </c>
      <c r="AW215" s="14" t="s">
        <v>36</v>
      </c>
      <c r="AX215" s="14" t="s">
        <v>88</v>
      </c>
      <c r="AY215" s="162" t="s">
        <v>127</v>
      </c>
    </row>
    <row r="216" spans="2:65" s="1" customFormat="1" ht="21.75" customHeight="1">
      <c r="B216" s="31"/>
      <c r="C216" s="131" t="s">
        <v>240</v>
      </c>
      <c r="D216" s="131" t="s">
        <v>129</v>
      </c>
      <c r="E216" s="132" t="s">
        <v>241</v>
      </c>
      <c r="F216" s="133" t="s">
        <v>242</v>
      </c>
      <c r="G216" s="134" t="s">
        <v>132</v>
      </c>
      <c r="H216" s="135">
        <v>258</v>
      </c>
      <c r="I216" s="136"/>
      <c r="J216" s="137">
        <f>ROUND(I216*H216,2)</f>
        <v>0</v>
      </c>
      <c r="K216" s="133" t="s">
        <v>133</v>
      </c>
      <c r="L216" s="31"/>
      <c r="M216" s="138" t="s">
        <v>1</v>
      </c>
      <c r="N216" s="139" t="s">
        <v>45</v>
      </c>
      <c r="P216" s="140">
        <f>O216*H216</f>
        <v>0</v>
      </c>
      <c r="Q216" s="140">
        <v>8.4000000000000003E-4</v>
      </c>
      <c r="R216" s="140">
        <f>Q216*H216</f>
        <v>0.21672</v>
      </c>
      <c r="S216" s="140">
        <v>0</v>
      </c>
      <c r="T216" s="141">
        <f>S216*H216</f>
        <v>0</v>
      </c>
      <c r="AR216" s="142" t="s">
        <v>134</v>
      </c>
      <c r="AT216" s="142" t="s">
        <v>129</v>
      </c>
      <c r="AU216" s="142" t="s">
        <v>90</v>
      </c>
      <c r="AY216" s="16" t="s">
        <v>127</v>
      </c>
      <c r="BE216" s="143">
        <f>IF(N216="základní",J216,0)</f>
        <v>0</v>
      </c>
      <c r="BF216" s="143">
        <f>IF(N216="snížená",J216,0)</f>
        <v>0</v>
      </c>
      <c r="BG216" s="143">
        <f>IF(N216="zákl. přenesená",J216,0)</f>
        <v>0</v>
      </c>
      <c r="BH216" s="143">
        <f>IF(N216="sníž. přenesená",J216,0)</f>
        <v>0</v>
      </c>
      <c r="BI216" s="143">
        <f>IF(N216="nulová",J216,0)</f>
        <v>0</v>
      </c>
      <c r="BJ216" s="16" t="s">
        <v>88</v>
      </c>
      <c r="BK216" s="143">
        <f>ROUND(I216*H216,2)</f>
        <v>0</v>
      </c>
      <c r="BL216" s="16" t="s">
        <v>134</v>
      </c>
      <c r="BM216" s="142" t="s">
        <v>243</v>
      </c>
    </row>
    <row r="217" spans="2:65" s="1" customFormat="1" ht="29.25">
      <c r="B217" s="31"/>
      <c r="D217" s="144" t="s">
        <v>136</v>
      </c>
      <c r="F217" s="145" t="s">
        <v>244</v>
      </c>
      <c r="I217" s="146"/>
      <c r="L217" s="31"/>
      <c r="M217" s="147"/>
      <c r="T217" s="55"/>
      <c r="AT217" s="16" t="s">
        <v>136</v>
      </c>
      <c r="AU217" s="16" t="s">
        <v>90</v>
      </c>
    </row>
    <row r="218" spans="2:65" s="12" customFormat="1" ht="11.25">
      <c r="B218" s="148"/>
      <c r="D218" s="144" t="s">
        <v>138</v>
      </c>
      <c r="E218" s="149" t="s">
        <v>1</v>
      </c>
      <c r="F218" s="150" t="s">
        <v>245</v>
      </c>
      <c r="H218" s="149" t="s">
        <v>1</v>
      </c>
      <c r="I218" s="151"/>
      <c r="L218" s="148"/>
      <c r="M218" s="152"/>
      <c r="T218" s="153"/>
      <c r="AT218" s="149" t="s">
        <v>138</v>
      </c>
      <c r="AU218" s="149" t="s">
        <v>90</v>
      </c>
      <c r="AV218" s="12" t="s">
        <v>88</v>
      </c>
      <c r="AW218" s="12" t="s">
        <v>36</v>
      </c>
      <c r="AX218" s="12" t="s">
        <v>80</v>
      </c>
      <c r="AY218" s="149" t="s">
        <v>127</v>
      </c>
    </row>
    <row r="219" spans="2:65" s="12" customFormat="1" ht="11.25">
      <c r="B219" s="148"/>
      <c r="D219" s="144" t="s">
        <v>138</v>
      </c>
      <c r="E219" s="149" t="s">
        <v>1</v>
      </c>
      <c r="F219" s="150" t="s">
        <v>140</v>
      </c>
      <c r="H219" s="149" t="s">
        <v>1</v>
      </c>
      <c r="I219" s="151"/>
      <c r="L219" s="148"/>
      <c r="M219" s="152"/>
      <c r="T219" s="153"/>
      <c r="AT219" s="149" t="s">
        <v>138</v>
      </c>
      <c r="AU219" s="149" t="s">
        <v>90</v>
      </c>
      <c r="AV219" s="12" t="s">
        <v>88</v>
      </c>
      <c r="AW219" s="12" t="s">
        <v>36</v>
      </c>
      <c r="AX219" s="12" t="s">
        <v>80</v>
      </c>
      <c r="AY219" s="149" t="s">
        <v>127</v>
      </c>
    </row>
    <row r="220" spans="2:65" s="13" customFormat="1" ht="11.25">
      <c r="B220" s="154"/>
      <c r="D220" s="144" t="s">
        <v>138</v>
      </c>
      <c r="E220" s="155" t="s">
        <v>1</v>
      </c>
      <c r="F220" s="156" t="s">
        <v>246</v>
      </c>
      <c r="H220" s="157">
        <v>156</v>
      </c>
      <c r="I220" s="158"/>
      <c r="L220" s="154"/>
      <c r="M220" s="159"/>
      <c r="T220" s="160"/>
      <c r="AT220" s="155" t="s">
        <v>138</v>
      </c>
      <c r="AU220" s="155" t="s">
        <v>90</v>
      </c>
      <c r="AV220" s="13" t="s">
        <v>90</v>
      </c>
      <c r="AW220" s="13" t="s">
        <v>36</v>
      </c>
      <c r="AX220" s="13" t="s">
        <v>80</v>
      </c>
      <c r="AY220" s="155" t="s">
        <v>127</v>
      </c>
    </row>
    <row r="221" spans="2:65" s="12" customFormat="1" ht="11.25">
      <c r="B221" s="148"/>
      <c r="D221" s="144" t="s">
        <v>138</v>
      </c>
      <c r="E221" s="149" t="s">
        <v>1</v>
      </c>
      <c r="F221" s="150" t="s">
        <v>247</v>
      </c>
      <c r="H221" s="149" t="s">
        <v>1</v>
      </c>
      <c r="I221" s="151"/>
      <c r="L221" s="148"/>
      <c r="M221" s="152"/>
      <c r="T221" s="153"/>
      <c r="AT221" s="149" t="s">
        <v>138</v>
      </c>
      <c r="AU221" s="149" t="s">
        <v>90</v>
      </c>
      <c r="AV221" s="12" t="s">
        <v>88</v>
      </c>
      <c r="AW221" s="12" t="s">
        <v>36</v>
      </c>
      <c r="AX221" s="12" t="s">
        <v>80</v>
      </c>
      <c r="AY221" s="149" t="s">
        <v>127</v>
      </c>
    </row>
    <row r="222" spans="2:65" s="13" customFormat="1" ht="11.25">
      <c r="B222" s="154"/>
      <c r="D222" s="144" t="s">
        <v>138</v>
      </c>
      <c r="E222" s="155" t="s">
        <v>1</v>
      </c>
      <c r="F222" s="156" t="s">
        <v>248</v>
      </c>
      <c r="H222" s="157">
        <v>102</v>
      </c>
      <c r="I222" s="158"/>
      <c r="L222" s="154"/>
      <c r="M222" s="159"/>
      <c r="T222" s="160"/>
      <c r="AT222" s="155" t="s">
        <v>138</v>
      </c>
      <c r="AU222" s="155" t="s">
        <v>90</v>
      </c>
      <c r="AV222" s="13" t="s">
        <v>90</v>
      </c>
      <c r="AW222" s="13" t="s">
        <v>36</v>
      </c>
      <c r="AX222" s="13" t="s">
        <v>80</v>
      </c>
      <c r="AY222" s="155" t="s">
        <v>127</v>
      </c>
    </row>
    <row r="223" spans="2:65" s="14" customFormat="1" ht="11.25">
      <c r="B223" s="161"/>
      <c r="D223" s="144" t="s">
        <v>138</v>
      </c>
      <c r="E223" s="162" t="s">
        <v>1</v>
      </c>
      <c r="F223" s="163" t="s">
        <v>144</v>
      </c>
      <c r="H223" s="164">
        <v>258</v>
      </c>
      <c r="I223" s="165"/>
      <c r="L223" s="161"/>
      <c r="M223" s="166"/>
      <c r="T223" s="167"/>
      <c r="AT223" s="162" t="s">
        <v>138</v>
      </c>
      <c r="AU223" s="162" t="s">
        <v>90</v>
      </c>
      <c r="AV223" s="14" t="s">
        <v>134</v>
      </c>
      <c r="AW223" s="14" t="s">
        <v>36</v>
      </c>
      <c r="AX223" s="14" t="s">
        <v>88</v>
      </c>
      <c r="AY223" s="162" t="s">
        <v>127</v>
      </c>
    </row>
    <row r="224" spans="2:65" s="1" customFormat="1" ht="24.2" customHeight="1">
      <c r="B224" s="31"/>
      <c r="C224" s="131" t="s">
        <v>249</v>
      </c>
      <c r="D224" s="131" t="s">
        <v>129</v>
      </c>
      <c r="E224" s="132" t="s">
        <v>250</v>
      </c>
      <c r="F224" s="133" t="s">
        <v>251</v>
      </c>
      <c r="G224" s="134" t="s">
        <v>132</v>
      </c>
      <c r="H224" s="135">
        <v>258</v>
      </c>
      <c r="I224" s="136"/>
      <c r="J224" s="137">
        <f>ROUND(I224*H224,2)</f>
        <v>0</v>
      </c>
      <c r="K224" s="133" t="s">
        <v>133</v>
      </c>
      <c r="L224" s="31"/>
      <c r="M224" s="138" t="s">
        <v>1</v>
      </c>
      <c r="N224" s="139" t="s">
        <v>45</v>
      </c>
      <c r="P224" s="140">
        <f>O224*H224</f>
        <v>0</v>
      </c>
      <c r="Q224" s="140">
        <v>0</v>
      </c>
      <c r="R224" s="140">
        <f>Q224*H224</f>
        <v>0</v>
      </c>
      <c r="S224" s="140">
        <v>0</v>
      </c>
      <c r="T224" s="141">
        <f>S224*H224</f>
        <v>0</v>
      </c>
      <c r="AR224" s="142" t="s">
        <v>134</v>
      </c>
      <c r="AT224" s="142" t="s">
        <v>129</v>
      </c>
      <c r="AU224" s="142" t="s">
        <v>90</v>
      </c>
      <c r="AY224" s="16" t="s">
        <v>127</v>
      </c>
      <c r="BE224" s="143">
        <f>IF(N224="základní",J224,0)</f>
        <v>0</v>
      </c>
      <c r="BF224" s="143">
        <f>IF(N224="snížená",J224,0)</f>
        <v>0</v>
      </c>
      <c r="BG224" s="143">
        <f>IF(N224="zákl. přenesená",J224,0)</f>
        <v>0</v>
      </c>
      <c r="BH224" s="143">
        <f>IF(N224="sníž. přenesená",J224,0)</f>
        <v>0</v>
      </c>
      <c r="BI224" s="143">
        <f>IF(N224="nulová",J224,0)</f>
        <v>0</v>
      </c>
      <c r="BJ224" s="16" t="s">
        <v>88</v>
      </c>
      <c r="BK224" s="143">
        <f>ROUND(I224*H224,2)</f>
        <v>0</v>
      </c>
      <c r="BL224" s="16" t="s">
        <v>134</v>
      </c>
      <c r="BM224" s="142" t="s">
        <v>252</v>
      </c>
    </row>
    <row r="225" spans="2:65" s="1" customFormat="1" ht="29.25">
      <c r="B225" s="31"/>
      <c r="D225" s="144" t="s">
        <v>136</v>
      </c>
      <c r="F225" s="145" t="s">
        <v>253</v>
      </c>
      <c r="I225" s="146"/>
      <c r="L225" s="31"/>
      <c r="M225" s="147"/>
      <c r="T225" s="55"/>
      <c r="AT225" s="16" t="s">
        <v>136</v>
      </c>
      <c r="AU225" s="16" t="s">
        <v>90</v>
      </c>
    </row>
    <row r="226" spans="2:65" s="12" customFormat="1" ht="11.25">
      <c r="B226" s="148"/>
      <c r="D226" s="144" t="s">
        <v>138</v>
      </c>
      <c r="E226" s="149" t="s">
        <v>1</v>
      </c>
      <c r="F226" s="150" t="s">
        <v>245</v>
      </c>
      <c r="H226" s="149" t="s">
        <v>1</v>
      </c>
      <c r="I226" s="151"/>
      <c r="L226" s="148"/>
      <c r="M226" s="152"/>
      <c r="T226" s="153"/>
      <c r="AT226" s="149" t="s">
        <v>138</v>
      </c>
      <c r="AU226" s="149" t="s">
        <v>90</v>
      </c>
      <c r="AV226" s="12" t="s">
        <v>88</v>
      </c>
      <c r="AW226" s="12" t="s">
        <v>36</v>
      </c>
      <c r="AX226" s="12" t="s">
        <v>80</v>
      </c>
      <c r="AY226" s="149" t="s">
        <v>127</v>
      </c>
    </row>
    <row r="227" spans="2:65" s="12" customFormat="1" ht="11.25">
      <c r="B227" s="148"/>
      <c r="D227" s="144" t="s">
        <v>138</v>
      </c>
      <c r="E227" s="149" t="s">
        <v>1</v>
      </c>
      <c r="F227" s="150" t="s">
        <v>140</v>
      </c>
      <c r="H227" s="149" t="s">
        <v>1</v>
      </c>
      <c r="I227" s="151"/>
      <c r="L227" s="148"/>
      <c r="M227" s="152"/>
      <c r="T227" s="153"/>
      <c r="AT227" s="149" t="s">
        <v>138</v>
      </c>
      <c r="AU227" s="149" t="s">
        <v>90</v>
      </c>
      <c r="AV227" s="12" t="s">
        <v>88</v>
      </c>
      <c r="AW227" s="12" t="s">
        <v>36</v>
      </c>
      <c r="AX227" s="12" t="s">
        <v>80</v>
      </c>
      <c r="AY227" s="149" t="s">
        <v>127</v>
      </c>
    </row>
    <row r="228" spans="2:65" s="13" customFormat="1" ht="11.25">
      <c r="B228" s="154"/>
      <c r="D228" s="144" t="s">
        <v>138</v>
      </c>
      <c r="E228" s="155" t="s">
        <v>1</v>
      </c>
      <c r="F228" s="156" t="s">
        <v>246</v>
      </c>
      <c r="H228" s="157">
        <v>156</v>
      </c>
      <c r="I228" s="158"/>
      <c r="L228" s="154"/>
      <c r="M228" s="159"/>
      <c r="T228" s="160"/>
      <c r="AT228" s="155" t="s">
        <v>138</v>
      </c>
      <c r="AU228" s="155" t="s">
        <v>90</v>
      </c>
      <c r="AV228" s="13" t="s">
        <v>90</v>
      </c>
      <c r="AW228" s="13" t="s">
        <v>36</v>
      </c>
      <c r="AX228" s="13" t="s">
        <v>80</v>
      </c>
      <c r="AY228" s="155" t="s">
        <v>127</v>
      </c>
    </row>
    <row r="229" spans="2:65" s="12" customFormat="1" ht="11.25">
      <c r="B229" s="148"/>
      <c r="D229" s="144" t="s">
        <v>138</v>
      </c>
      <c r="E229" s="149" t="s">
        <v>1</v>
      </c>
      <c r="F229" s="150" t="s">
        <v>247</v>
      </c>
      <c r="H229" s="149" t="s">
        <v>1</v>
      </c>
      <c r="I229" s="151"/>
      <c r="L229" s="148"/>
      <c r="M229" s="152"/>
      <c r="T229" s="153"/>
      <c r="AT229" s="149" t="s">
        <v>138</v>
      </c>
      <c r="AU229" s="149" t="s">
        <v>90</v>
      </c>
      <c r="AV229" s="12" t="s">
        <v>88</v>
      </c>
      <c r="AW229" s="12" t="s">
        <v>36</v>
      </c>
      <c r="AX229" s="12" t="s">
        <v>80</v>
      </c>
      <c r="AY229" s="149" t="s">
        <v>127</v>
      </c>
    </row>
    <row r="230" spans="2:65" s="13" customFormat="1" ht="11.25">
      <c r="B230" s="154"/>
      <c r="D230" s="144" t="s">
        <v>138</v>
      </c>
      <c r="E230" s="155" t="s">
        <v>1</v>
      </c>
      <c r="F230" s="156" t="s">
        <v>248</v>
      </c>
      <c r="H230" s="157">
        <v>102</v>
      </c>
      <c r="I230" s="158"/>
      <c r="L230" s="154"/>
      <c r="M230" s="159"/>
      <c r="T230" s="160"/>
      <c r="AT230" s="155" t="s">
        <v>138</v>
      </c>
      <c r="AU230" s="155" t="s">
        <v>90</v>
      </c>
      <c r="AV230" s="13" t="s">
        <v>90</v>
      </c>
      <c r="AW230" s="13" t="s">
        <v>36</v>
      </c>
      <c r="AX230" s="13" t="s">
        <v>80</v>
      </c>
      <c r="AY230" s="155" t="s">
        <v>127</v>
      </c>
    </row>
    <row r="231" spans="2:65" s="14" customFormat="1" ht="11.25">
      <c r="B231" s="161"/>
      <c r="D231" s="144" t="s">
        <v>138</v>
      </c>
      <c r="E231" s="162" t="s">
        <v>1</v>
      </c>
      <c r="F231" s="163" t="s">
        <v>144</v>
      </c>
      <c r="H231" s="164">
        <v>258</v>
      </c>
      <c r="I231" s="165"/>
      <c r="L231" s="161"/>
      <c r="M231" s="166"/>
      <c r="T231" s="167"/>
      <c r="AT231" s="162" t="s">
        <v>138</v>
      </c>
      <c r="AU231" s="162" t="s">
        <v>90</v>
      </c>
      <c r="AV231" s="14" t="s">
        <v>134</v>
      </c>
      <c r="AW231" s="14" t="s">
        <v>36</v>
      </c>
      <c r="AX231" s="14" t="s">
        <v>88</v>
      </c>
      <c r="AY231" s="162" t="s">
        <v>127</v>
      </c>
    </row>
    <row r="232" spans="2:65" s="1" customFormat="1" ht="33" customHeight="1">
      <c r="B232" s="31"/>
      <c r="C232" s="131" t="s">
        <v>254</v>
      </c>
      <c r="D232" s="131" t="s">
        <v>129</v>
      </c>
      <c r="E232" s="132" t="s">
        <v>255</v>
      </c>
      <c r="F232" s="133" t="s">
        <v>256</v>
      </c>
      <c r="G232" s="134" t="s">
        <v>228</v>
      </c>
      <c r="H232" s="135">
        <v>134.85</v>
      </c>
      <c r="I232" s="136"/>
      <c r="J232" s="137">
        <f>ROUND(I232*H232,2)</f>
        <v>0</v>
      </c>
      <c r="K232" s="133" t="s">
        <v>133</v>
      </c>
      <c r="L232" s="31"/>
      <c r="M232" s="138" t="s">
        <v>1</v>
      </c>
      <c r="N232" s="139" t="s">
        <v>45</v>
      </c>
      <c r="P232" s="140">
        <f>O232*H232</f>
        <v>0</v>
      </c>
      <c r="Q232" s="140">
        <v>0</v>
      </c>
      <c r="R232" s="140">
        <f>Q232*H232</f>
        <v>0</v>
      </c>
      <c r="S232" s="140">
        <v>0</v>
      </c>
      <c r="T232" s="141">
        <f>S232*H232</f>
        <v>0</v>
      </c>
      <c r="AR232" s="142" t="s">
        <v>134</v>
      </c>
      <c r="AT232" s="142" t="s">
        <v>129</v>
      </c>
      <c r="AU232" s="142" t="s">
        <v>90</v>
      </c>
      <c r="AY232" s="16" t="s">
        <v>127</v>
      </c>
      <c r="BE232" s="143">
        <f>IF(N232="základní",J232,0)</f>
        <v>0</v>
      </c>
      <c r="BF232" s="143">
        <f>IF(N232="snížená",J232,0)</f>
        <v>0</v>
      </c>
      <c r="BG232" s="143">
        <f>IF(N232="zákl. přenesená",J232,0)</f>
        <v>0</v>
      </c>
      <c r="BH232" s="143">
        <f>IF(N232="sníž. přenesená",J232,0)</f>
        <v>0</v>
      </c>
      <c r="BI232" s="143">
        <f>IF(N232="nulová",J232,0)</f>
        <v>0</v>
      </c>
      <c r="BJ232" s="16" t="s">
        <v>88</v>
      </c>
      <c r="BK232" s="143">
        <f>ROUND(I232*H232,2)</f>
        <v>0</v>
      </c>
      <c r="BL232" s="16" t="s">
        <v>134</v>
      </c>
      <c r="BM232" s="142" t="s">
        <v>257</v>
      </c>
    </row>
    <row r="233" spans="2:65" s="1" customFormat="1" ht="39">
      <c r="B233" s="31"/>
      <c r="D233" s="144" t="s">
        <v>136</v>
      </c>
      <c r="F233" s="145" t="s">
        <v>258</v>
      </c>
      <c r="I233" s="146"/>
      <c r="L233" s="31"/>
      <c r="M233" s="147"/>
      <c r="T233" s="55"/>
      <c r="AT233" s="16" t="s">
        <v>136</v>
      </c>
      <c r="AU233" s="16" t="s">
        <v>90</v>
      </c>
    </row>
    <row r="234" spans="2:65" s="12" customFormat="1" ht="11.25">
      <c r="B234" s="148"/>
      <c r="D234" s="144" t="s">
        <v>138</v>
      </c>
      <c r="E234" s="149" t="s">
        <v>1</v>
      </c>
      <c r="F234" s="150" t="s">
        <v>259</v>
      </c>
      <c r="H234" s="149" t="s">
        <v>1</v>
      </c>
      <c r="I234" s="151"/>
      <c r="L234" s="148"/>
      <c r="M234" s="152"/>
      <c r="T234" s="153"/>
      <c r="AT234" s="149" t="s">
        <v>138</v>
      </c>
      <c r="AU234" s="149" t="s">
        <v>90</v>
      </c>
      <c r="AV234" s="12" t="s">
        <v>88</v>
      </c>
      <c r="AW234" s="12" t="s">
        <v>36</v>
      </c>
      <c r="AX234" s="12" t="s">
        <v>80</v>
      </c>
      <c r="AY234" s="149" t="s">
        <v>127</v>
      </c>
    </row>
    <row r="235" spans="2:65" s="12" customFormat="1" ht="11.25">
      <c r="B235" s="148"/>
      <c r="D235" s="144" t="s">
        <v>138</v>
      </c>
      <c r="E235" s="149" t="s">
        <v>1</v>
      </c>
      <c r="F235" s="150" t="s">
        <v>140</v>
      </c>
      <c r="H235" s="149" t="s">
        <v>1</v>
      </c>
      <c r="I235" s="151"/>
      <c r="L235" s="148"/>
      <c r="M235" s="152"/>
      <c r="T235" s="153"/>
      <c r="AT235" s="149" t="s">
        <v>138</v>
      </c>
      <c r="AU235" s="149" t="s">
        <v>90</v>
      </c>
      <c r="AV235" s="12" t="s">
        <v>88</v>
      </c>
      <c r="AW235" s="12" t="s">
        <v>36</v>
      </c>
      <c r="AX235" s="12" t="s">
        <v>80</v>
      </c>
      <c r="AY235" s="149" t="s">
        <v>127</v>
      </c>
    </row>
    <row r="236" spans="2:65" s="13" customFormat="1" ht="11.25">
      <c r="B236" s="154"/>
      <c r="D236" s="144" t="s">
        <v>138</v>
      </c>
      <c r="E236" s="155" t="s">
        <v>1</v>
      </c>
      <c r="F236" s="156" t="s">
        <v>239</v>
      </c>
      <c r="H236" s="157">
        <v>94.05</v>
      </c>
      <c r="I236" s="158"/>
      <c r="L236" s="154"/>
      <c r="M236" s="159"/>
      <c r="T236" s="160"/>
      <c r="AT236" s="155" t="s">
        <v>138</v>
      </c>
      <c r="AU236" s="155" t="s">
        <v>90</v>
      </c>
      <c r="AV236" s="13" t="s">
        <v>90</v>
      </c>
      <c r="AW236" s="13" t="s">
        <v>36</v>
      </c>
      <c r="AX236" s="13" t="s">
        <v>80</v>
      </c>
      <c r="AY236" s="155" t="s">
        <v>127</v>
      </c>
    </row>
    <row r="237" spans="2:65" s="12" customFormat="1" ht="11.25">
      <c r="B237" s="148"/>
      <c r="D237" s="144" t="s">
        <v>138</v>
      </c>
      <c r="E237" s="149" t="s">
        <v>1</v>
      </c>
      <c r="F237" s="150" t="s">
        <v>142</v>
      </c>
      <c r="H237" s="149" t="s">
        <v>1</v>
      </c>
      <c r="I237" s="151"/>
      <c r="L237" s="148"/>
      <c r="M237" s="152"/>
      <c r="T237" s="153"/>
      <c r="AT237" s="149" t="s">
        <v>138</v>
      </c>
      <c r="AU237" s="149" t="s">
        <v>90</v>
      </c>
      <c r="AV237" s="12" t="s">
        <v>88</v>
      </c>
      <c r="AW237" s="12" t="s">
        <v>36</v>
      </c>
      <c r="AX237" s="12" t="s">
        <v>80</v>
      </c>
      <c r="AY237" s="149" t="s">
        <v>127</v>
      </c>
    </row>
    <row r="238" spans="2:65" s="13" customFormat="1" ht="11.25">
      <c r="B238" s="154"/>
      <c r="D238" s="144" t="s">
        <v>138</v>
      </c>
      <c r="E238" s="155" t="s">
        <v>1</v>
      </c>
      <c r="F238" s="156" t="s">
        <v>232</v>
      </c>
      <c r="H238" s="157">
        <v>40.799999999999997</v>
      </c>
      <c r="I238" s="158"/>
      <c r="L238" s="154"/>
      <c r="M238" s="159"/>
      <c r="T238" s="160"/>
      <c r="AT238" s="155" t="s">
        <v>138</v>
      </c>
      <c r="AU238" s="155" t="s">
        <v>90</v>
      </c>
      <c r="AV238" s="13" t="s">
        <v>90</v>
      </c>
      <c r="AW238" s="13" t="s">
        <v>36</v>
      </c>
      <c r="AX238" s="13" t="s">
        <v>80</v>
      </c>
      <c r="AY238" s="155" t="s">
        <v>127</v>
      </c>
    </row>
    <row r="239" spans="2:65" s="14" customFormat="1" ht="11.25">
      <c r="B239" s="161"/>
      <c r="D239" s="144" t="s">
        <v>138</v>
      </c>
      <c r="E239" s="162" t="s">
        <v>1</v>
      </c>
      <c r="F239" s="163" t="s">
        <v>144</v>
      </c>
      <c r="H239" s="164">
        <v>134.85</v>
      </c>
      <c r="I239" s="165"/>
      <c r="L239" s="161"/>
      <c r="M239" s="166"/>
      <c r="T239" s="167"/>
      <c r="AT239" s="162" t="s">
        <v>138</v>
      </c>
      <c r="AU239" s="162" t="s">
        <v>90</v>
      </c>
      <c r="AV239" s="14" t="s">
        <v>134</v>
      </c>
      <c r="AW239" s="14" t="s">
        <v>36</v>
      </c>
      <c r="AX239" s="14" t="s">
        <v>88</v>
      </c>
      <c r="AY239" s="162" t="s">
        <v>127</v>
      </c>
    </row>
    <row r="240" spans="2:65" s="1" customFormat="1" ht="37.9" customHeight="1">
      <c r="B240" s="31"/>
      <c r="C240" s="131" t="s">
        <v>260</v>
      </c>
      <c r="D240" s="131" t="s">
        <v>129</v>
      </c>
      <c r="E240" s="132" t="s">
        <v>261</v>
      </c>
      <c r="F240" s="133" t="s">
        <v>262</v>
      </c>
      <c r="G240" s="134" t="s">
        <v>228</v>
      </c>
      <c r="H240" s="135">
        <v>2697</v>
      </c>
      <c r="I240" s="136"/>
      <c r="J240" s="137">
        <f>ROUND(I240*H240,2)</f>
        <v>0</v>
      </c>
      <c r="K240" s="133" t="s">
        <v>133</v>
      </c>
      <c r="L240" s="31"/>
      <c r="M240" s="138" t="s">
        <v>1</v>
      </c>
      <c r="N240" s="139" t="s">
        <v>45</v>
      </c>
      <c r="P240" s="140">
        <f>O240*H240</f>
        <v>0</v>
      </c>
      <c r="Q240" s="140">
        <v>0</v>
      </c>
      <c r="R240" s="140">
        <f>Q240*H240</f>
        <v>0</v>
      </c>
      <c r="S240" s="140">
        <v>0</v>
      </c>
      <c r="T240" s="141">
        <f>S240*H240</f>
        <v>0</v>
      </c>
      <c r="AR240" s="142" t="s">
        <v>134</v>
      </c>
      <c r="AT240" s="142" t="s">
        <v>129</v>
      </c>
      <c r="AU240" s="142" t="s">
        <v>90</v>
      </c>
      <c r="AY240" s="16" t="s">
        <v>127</v>
      </c>
      <c r="BE240" s="143">
        <f>IF(N240="základní",J240,0)</f>
        <v>0</v>
      </c>
      <c r="BF240" s="143">
        <f>IF(N240="snížená",J240,0)</f>
        <v>0</v>
      </c>
      <c r="BG240" s="143">
        <f>IF(N240="zákl. přenesená",J240,0)</f>
        <v>0</v>
      </c>
      <c r="BH240" s="143">
        <f>IF(N240="sníž. přenesená",J240,0)</f>
        <v>0</v>
      </c>
      <c r="BI240" s="143">
        <f>IF(N240="nulová",J240,0)</f>
        <v>0</v>
      </c>
      <c r="BJ240" s="16" t="s">
        <v>88</v>
      </c>
      <c r="BK240" s="143">
        <f>ROUND(I240*H240,2)</f>
        <v>0</v>
      </c>
      <c r="BL240" s="16" t="s">
        <v>134</v>
      </c>
      <c r="BM240" s="142" t="s">
        <v>263</v>
      </c>
    </row>
    <row r="241" spans="2:65" s="1" customFormat="1" ht="48.75">
      <c r="B241" s="31"/>
      <c r="D241" s="144" t="s">
        <v>136</v>
      </c>
      <c r="F241" s="145" t="s">
        <v>264</v>
      </c>
      <c r="I241" s="146"/>
      <c r="L241" s="31"/>
      <c r="M241" s="147"/>
      <c r="T241" s="55"/>
      <c r="AT241" s="16" t="s">
        <v>136</v>
      </c>
      <c r="AU241" s="16" t="s">
        <v>90</v>
      </c>
    </row>
    <row r="242" spans="2:65" s="13" customFormat="1" ht="11.25">
      <c r="B242" s="154"/>
      <c r="D242" s="144" t="s">
        <v>138</v>
      </c>
      <c r="F242" s="156" t="s">
        <v>265</v>
      </c>
      <c r="H242" s="157">
        <v>2697</v>
      </c>
      <c r="I242" s="158"/>
      <c r="L242" s="154"/>
      <c r="M242" s="159"/>
      <c r="T242" s="160"/>
      <c r="AT242" s="155" t="s">
        <v>138</v>
      </c>
      <c r="AU242" s="155" t="s">
        <v>90</v>
      </c>
      <c r="AV242" s="13" t="s">
        <v>90</v>
      </c>
      <c r="AW242" s="13" t="s">
        <v>4</v>
      </c>
      <c r="AX242" s="13" t="s">
        <v>88</v>
      </c>
      <c r="AY242" s="155" t="s">
        <v>127</v>
      </c>
    </row>
    <row r="243" spans="2:65" s="1" customFormat="1" ht="24.2" customHeight="1">
      <c r="B243" s="31"/>
      <c r="C243" s="131" t="s">
        <v>174</v>
      </c>
      <c r="D243" s="131" t="s">
        <v>129</v>
      </c>
      <c r="E243" s="132" t="s">
        <v>266</v>
      </c>
      <c r="F243" s="133" t="s">
        <v>267</v>
      </c>
      <c r="G243" s="134" t="s">
        <v>268</v>
      </c>
      <c r="H243" s="135">
        <v>269.7</v>
      </c>
      <c r="I243" s="136"/>
      <c r="J243" s="137">
        <f>ROUND(I243*H243,2)</f>
        <v>0</v>
      </c>
      <c r="K243" s="133" t="s">
        <v>133</v>
      </c>
      <c r="L243" s="31"/>
      <c r="M243" s="138" t="s">
        <v>1</v>
      </c>
      <c r="N243" s="139" t="s">
        <v>45</v>
      </c>
      <c r="P243" s="140">
        <f>O243*H243</f>
        <v>0</v>
      </c>
      <c r="Q243" s="140">
        <v>0</v>
      </c>
      <c r="R243" s="140">
        <f>Q243*H243</f>
        <v>0</v>
      </c>
      <c r="S243" s="140">
        <v>0</v>
      </c>
      <c r="T243" s="141">
        <f>S243*H243</f>
        <v>0</v>
      </c>
      <c r="AR243" s="142" t="s">
        <v>134</v>
      </c>
      <c r="AT243" s="142" t="s">
        <v>129</v>
      </c>
      <c r="AU243" s="142" t="s">
        <v>90</v>
      </c>
      <c r="AY243" s="16" t="s">
        <v>127</v>
      </c>
      <c r="BE243" s="143">
        <f>IF(N243="základní",J243,0)</f>
        <v>0</v>
      </c>
      <c r="BF243" s="143">
        <f>IF(N243="snížená",J243,0)</f>
        <v>0</v>
      </c>
      <c r="BG243" s="143">
        <f>IF(N243="zákl. přenesená",J243,0)</f>
        <v>0</v>
      </c>
      <c r="BH243" s="143">
        <f>IF(N243="sníž. přenesená",J243,0)</f>
        <v>0</v>
      </c>
      <c r="BI243" s="143">
        <f>IF(N243="nulová",J243,0)</f>
        <v>0</v>
      </c>
      <c r="BJ243" s="16" t="s">
        <v>88</v>
      </c>
      <c r="BK243" s="143">
        <f>ROUND(I243*H243,2)</f>
        <v>0</v>
      </c>
      <c r="BL243" s="16" t="s">
        <v>134</v>
      </c>
      <c r="BM243" s="142" t="s">
        <v>269</v>
      </c>
    </row>
    <row r="244" spans="2:65" s="1" customFormat="1" ht="29.25">
      <c r="B244" s="31"/>
      <c r="D244" s="144" t="s">
        <v>136</v>
      </c>
      <c r="F244" s="145" t="s">
        <v>270</v>
      </c>
      <c r="I244" s="146"/>
      <c r="L244" s="31"/>
      <c r="M244" s="147"/>
      <c r="T244" s="55"/>
      <c r="AT244" s="16" t="s">
        <v>136</v>
      </c>
      <c r="AU244" s="16" t="s">
        <v>90</v>
      </c>
    </row>
    <row r="245" spans="2:65" s="13" customFormat="1" ht="11.25">
      <c r="B245" s="154"/>
      <c r="D245" s="144" t="s">
        <v>138</v>
      </c>
      <c r="F245" s="156" t="s">
        <v>271</v>
      </c>
      <c r="H245" s="157">
        <v>269.7</v>
      </c>
      <c r="I245" s="158"/>
      <c r="L245" s="154"/>
      <c r="M245" s="159"/>
      <c r="T245" s="160"/>
      <c r="AT245" s="155" t="s">
        <v>138</v>
      </c>
      <c r="AU245" s="155" t="s">
        <v>90</v>
      </c>
      <c r="AV245" s="13" t="s">
        <v>90</v>
      </c>
      <c r="AW245" s="13" t="s">
        <v>4</v>
      </c>
      <c r="AX245" s="13" t="s">
        <v>88</v>
      </c>
      <c r="AY245" s="155" t="s">
        <v>127</v>
      </c>
    </row>
    <row r="246" spans="2:65" s="1" customFormat="1" ht="16.5" customHeight="1">
      <c r="B246" s="31"/>
      <c r="C246" s="131" t="s">
        <v>7</v>
      </c>
      <c r="D246" s="131" t="s">
        <v>129</v>
      </c>
      <c r="E246" s="132" t="s">
        <v>272</v>
      </c>
      <c r="F246" s="133" t="s">
        <v>273</v>
      </c>
      <c r="G246" s="134" t="s">
        <v>228</v>
      </c>
      <c r="H246" s="135">
        <v>134.85</v>
      </c>
      <c r="I246" s="136"/>
      <c r="J246" s="137">
        <f>ROUND(I246*H246,2)</f>
        <v>0</v>
      </c>
      <c r="K246" s="133" t="s">
        <v>133</v>
      </c>
      <c r="L246" s="31"/>
      <c r="M246" s="138" t="s">
        <v>1</v>
      </c>
      <c r="N246" s="139" t="s">
        <v>45</v>
      </c>
      <c r="P246" s="140">
        <f>O246*H246</f>
        <v>0</v>
      </c>
      <c r="Q246" s="140">
        <v>0</v>
      </c>
      <c r="R246" s="140">
        <f>Q246*H246</f>
        <v>0</v>
      </c>
      <c r="S246" s="140">
        <v>0</v>
      </c>
      <c r="T246" s="141">
        <f>S246*H246</f>
        <v>0</v>
      </c>
      <c r="AR246" s="142" t="s">
        <v>134</v>
      </c>
      <c r="AT246" s="142" t="s">
        <v>129</v>
      </c>
      <c r="AU246" s="142" t="s">
        <v>90</v>
      </c>
      <c r="AY246" s="16" t="s">
        <v>127</v>
      </c>
      <c r="BE246" s="143">
        <f>IF(N246="základní",J246,0)</f>
        <v>0</v>
      </c>
      <c r="BF246" s="143">
        <f>IF(N246="snížená",J246,0)</f>
        <v>0</v>
      </c>
      <c r="BG246" s="143">
        <f>IF(N246="zákl. přenesená",J246,0)</f>
        <v>0</v>
      </c>
      <c r="BH246" s="143">
        <f>IF(N246="sníž. přenesená",J246,0)</f>
        <v>0</v>
      </c>
      <c r="BI246" s="143">
        <f>IF(N246="nulová",J246,0)</f>
        <v>0</v>
      </c>
      <c r="BJ246" s="16" t="s">
        <v>88</v>
      </c>
      <c r="BK246" s="143">
        <f>ROUND(I246*H246,2)</f>
        <v>0</v>
      </c>
      <c r="BL246" s="16" t="s">
        <v>134</v>
      </c>
      <c r="BM246" s="142" t="s">
        <v>274</v>
      </c>
    </row>
    <row r="247" spans="2:65" s="1" customFormat="1" ht="19.5">
      <c r="B247" s="31"/>
      <c r="D247" s="144" t="s">
        <v>136</v>
      </c>
      <c r="F247" s="145" t="s">
        <v>275</v>
      </c>
      <c r="I247" s="146"/>
      <c r="L247" s="31"/>
      <c r="M247" s="147"/>
      <c r="T247" s="55"/>
      <c r="AT247" s="16" t="s">
        <v>136</v>
      </c>
      <c r="AU247" s="16" t="s">
        <v>90</v>
      </c>
    </row>
    <row r="248" spans="2:65" s="1" customFormat="1" ht="24.2" customHeight="1">
      <c r="B248" s="31"/>
      <c r="C248" s="131" t="s">
        <v>276</v>
      </c>
      <c r="D248" s="131" t="s">
        <v>129</v>
      </c>
      <c r="E248" s="132" t="s">
        <v>277</v>
      </c>
      <c r="F248" s="133" t="s">
        <v>278</v>
      </c>
      <c r="G248" s="134" t="s">
        <v>228</v>
      </c>
      <c r="H248" s="135">
        <v>98.89</v>
      </c>
      <c r="I248" s="136"/>
      <c r="J248" s="137">
        <f>ROUND(I248*H248,2)</f>
        <v>0</v>
      </c>
      <c r="K248" s="133" t="s">
        <v>133</v>
      </c>
      <c r="L248" s="31"/>
      <c r="M248" s="138" t="s">
        <v>1</v>
      </c>
      <c r="N248" s="139" t="s">
        <v>45</v>
      </c>
      <c r="P248" s="140">
        <f>O248*H248</f>
        <v>0</v>
      </c>
      <c r="Q248" s="140">
        <v>0</v>
      </c>
      <c r="R248" s="140">
        <f>Q248*H248</f>
        <v>0</v>
      </c>
      <c r="S248" s="140">
        <v>0</v>
      </c>
      <c r="T248" s="141">
        <f>S248*H248</f>
        <v>0</v>
      </c>
      <c r="AR248" s="142" t="s">
        <v>134</v>
      </c>
      <c r="AT248" s="142" t="s">
        <v>129</v>
      </c>
      <c r="AU248" s="142" t="s">
        <v>90</v>
      </c>
      <c r="AY248" s="16" t="s">
        <v>127</v>
      </c>
      <c r="BE248" s="143">
        <f>IF(N248="základní",J248,0)</f>
        <v>0</v>
      </c>
      <c r="BF248" s="143">
        <f>IF(N248="snížená",J248,0)</f>
        <v>0</v>
      </c>
      <c r="BG248" s="143">
        <f>IF(N248="zákl. přenesená",J248,0)</f>
        <v>0</v>
      </c>
      <c r="BH248" s="143">
        <f>IF(N248="sníž. přenesená",J248,0)</f>
        <v>0</v>
      </c>
      <c r="BI248" s="143">
        <f>IF(N248="nulová",J248,0)</f>
        <v>0</v>
      </c>
      <c r="BJ248" s="16" t="s">
        <v>88</v>
      </c>
      <c r="BK248" s="143">
        <f>ROUND(I248*H248,2)</f>
        <v>0</v>
      </c>
      <c r="BL248" s="16" t="s">
        <v>134</v>
      </c>
      <c r="BM248" s="142" t="s">
        <v>279</v>
      </c>
    </row>
    <row r="249" spans="2:65" s="1" customFormat="1" ht="29.25">
      <c r="B249" s="31"/>
      <c r="D249" s="144" t="s">
        <v>136</v>
      </c>
      <c r="F249" s="145" t="s">
        <v>280</v>
      </c>
      <c r="I249" s="146"/>
      <c r="L249" s="31"/>
      <c r="M249" s="147"/>
      <c r="T249" s="55"/>
      <c r="AT249" s="16" t="s">
        <v>136</v>
      </c>
      <c r="AU249" s="16" t="s">
        <v>90</v>
      </c>
    </row>
    <row r="250" spans="2:65" s="12" customFormat="1" ht="11.25">
      <c r="B250" s="148"/>
      <c r="D250" s="144" t="s">
        <v>138</v>
      </c>
      <c r="E250" s="149" t="s">
        <v>1</v>
      </c>
      <c r="F250" s="150" t="s">
        <v>281</v>
      </c>
      <c r="H250" s="149" t="s">
        <v>1</v>
      </c>
      <c r="I250" s="151"/>
      <c r="L250" s="148"/>
      <c r="M250" s="152"/>
      <c r="T250" s="153"/>
      <c r="AT250" s="149" t="s">
        <v>138</v>
      </c>
      <c r="AU250" s="149" t="s">
        <v>90</v>
      </c>
      <c r="AV250" s="12" t="s">
        <v>88</v>
      </c>
      <c r="AW250" s="12" t="s">
        <v>36</v>
      </c>
      <c r="AX250" s="12" t="s">
        <v>80</v>
      </c>
      <c r="AY250" s="149" t="s">
        <v>127</v>
      </c>
    </row>
    <row r="251" spans="2:65" s="12" customFormat="1" ht="11.25">
      <c r="B251" s="148"/>
      <c r="D251" s="144" t="s">
        <v>138</v>
      </c>
      <c r="E251" s="149" t="s">
        <v>1</v>
      </c>
      <c r="F251" s="150" t="s">
        <v>282</v>
      </c>
      <c r="H251" s="149" t="s">
        <v>1</v>
      </c>
      <c r="I251" s="151"/>
      <c r="L251" s="148"/>
      <c r="M251" s="152"/>
      <c r="T251" s="153"/>
      <c r="AT251" s="149" t="s">
        <v>138</v>
      </c>
      <c r="AU251" s="149" t="s">
        <v>90</v>
      </c>
      <c r="AV251" s="12" t="s">
        <v>88</v>
      </c>
      <c r="AW251" s="12" t="s">
        <v>36</v>
      </c>
      <c r="AX251" s="12" t="s">
        <v>80</v>
      </c>
      <c r="AY251" s="149" t="s">
        <v>127</v>
      </c>
    </row>
    <row r="252" spans="2:65" s="12" customFormat="1" ht="11.25">
      <c r="B252" s="148"/>
      <c r="D252" s="144" t="s">
        <v>138</v>
      </c>
      <c r="E252" s="149" t="s">
        <v>1</v>
      </c>
      <c r="F252" s="150" t="s">
        <v>140</v>
      </c>
      <c r="H252" s="149" t="s">
        <v>1</v>
      </c>
      <c r="I252" s="151"/>
      <c r="L252" s="148"/>
      <c r="M252" s="152"/>
      <c r="T252" s="153"/>
      <c r="AT252" s="149" t="s">
        <v>138</v>
      </c>
      <c r="AU252" s="149" t="s">
        <v>90</v>
      </c>
      <c r="AV252" s="12" t="s">
        <v>88</v>
      </c>
      <c r="AW252" s="12" t="s">
        <v>36</v>
      </c>
      <c r="AX252" s="12" t="s">
        <v>80</v>
      </c>
      <c r="AY252" s="149" t="s">
        <v>127</v>
      </c>
    </row>
    <row r="253" spans="2:65" s="13" customFormat="1" ht="11.25">
      <c r="B253" s="154"/>
      <c r="D253" s="144" t="s">
        <v>138</v>
      </c>
      <c r="E253" s="155" t="s">
        <v>1</v>
      </c>
      <c r="F253" s="156" t="s">
        <v>283</v>
      </c>
      <c r="H253" s="157">
        <v>68.97</v>
      </c>
      <c r="I253" s="158"/>
      <c r="L253" s="154"/>
      <c r="M253" s="159"/>
      <c r="T253" s="160"/>
      <c r="AT253" s="155" t="s">
        <v>138</v>
      </c>
      <c r="AU253" s="155" t="s">
        <v>90</v>
      </c>
      <c r="AV253" s="13" t="s">
        <v>90</v>
      </c>
      <c r="AW253" s="13" t="s">
        <v>36</v>
      </c>
      <c r="AX253" s="13" t="s">
        <v>80</v>
      </c>
      <c r="AY253" s="155" t="s">
        <v>127</v>
      </c>
    </row>
    <row r="254" spans="2:65" s="12" customFormat="1" ht="11.25">
      <c r="B254" s="148"/>
      <c r="D254" s="144" t="s">
        <v>138</v>
      </c>
      <c r="E254" s="149" t="s">
        <v>1</v>
      </c>
      <c r="F254" s="150" t="s">
        <v>183</v>
      </c>
      <c r="H254" s="149" t="s">
        <v>1</v>
      </c>
      <c r="I254" s="151"/>
      <c r="L254" s="148"/>
      <c r="M254" s="152"/>
      <c r="T254" s="153"/>
      <c r="AT254" s="149" t="s">
        <v>138</v>
      </c>
      <c r="AU254" s="149" t="s">
        <v>90</v>
      </c>
      <c r="AV254" s="12" t="s">
        <v>88</v>
      </c>
      <c r="AW254" s="12" t="s">
        <v>36</v>
      </c>
      <c r="AX254" s="12" t="s">
        <v>80</v>
      </c>
      <c r="AY254" s="149" t="s">
        <v>127</v>
      </c>
    </row>
    <row r="255" spans="2:65" s="13" customFormat="1" ht="11.25">
      <c r="B255" s="154"/>
      <c r="D255" s="144" t="s">
        <v>138</v>
      </c>
      <c r="E255" s="155" t="s">
        <v>1</v>
      </c>
      <c r="F255" s="156" t="s">
        <v>284</v>
      </c>
      <c r="H255" s="157">
        <v>29.92</v>
      </c>
      <c r="I255" s="158"/>
      <c r="L255" s="154"/>
      <c r="M255" s="159"/>
      <c r="T255" s="160"/>
      <c r="AT255" s="155" t="s">
        <v>138</v>
      </c>
      <c r="AU255" s="155" t="s">
        <v>90</v>
      </c>
      <c r="AV255" s="13" t="s">
        <v>90</v>
      </c>
      <c r="AW255" s="13" t="s">
        <v>36</v>
      </c>
      <c r="AX255" s="13" t="s">
        <v>80</v>
      </c>
      <c r="AY255" s="155" t="s">
        <v>127</v>
      </c>
    </row>
    <row r="256" spans="2:65" s="14" customFormat="1" ht="11.25">
      <c r="B256" s="161"/>
      <c r="D256" s="144" t="s">
        <v>138</v>
      </c>
      <c r="E256" s="162" t="s">
        <v>1</v>
      </c>
      <c r="F256" s="163" t="s">
        <v>144</v>
      </c>
      <c r="H256" s="164">
        <v>98.89</v>
      </c>
      <c r="I256" s="165"/>
      <c r="L256" s="161"/>
      <c r="M256" s="166"/>
      <c r="T256" s="167"/>
      <c r="AT256" s="162" t="s">
        <v>138</v>
      </c>
      <c r="AU256" s="162" t="s">
        <v>90</v>
      </c>
      <c r="AV256" s="14" t="s">
        <v>134</v>
      </c>
      <c r="AW256" s="14" t="s">
        <v>36</v>
      </c>
      <c r="AX256" s="14" t="s">
        <v>88</v>
      </c>
      <c r="AY256" s="162" t="s">
        <v>127</v>
      </c>
    </row>
    <row r="257" spans="2:65" s="1" customFormat="1" ht="16.5" customHeight="1">
      <c r="B257" s="31"/>
      <c r="C257" s="168" t="s">
        <v>285</v>
      </c>
      <c r="D257" s="168" t="s">
        <v>286</v>
      </c>
      <c r="E257" s="169" t="s">
        <v>287</v>
      </c>
      <c r="F257" s="170" t="s">
        <v>288</v>
      </c>
      <c r="G257" s="171" t="s">
        <v>268</v>
      </c>
      <c r="H257" s="172">
        <v>197.78</v>
      </c>
      <c r="I257" s="173"/>
      <c r="J257" s="174">
        <f>ROUND(I257*H257,2)</f>
        <v>0</v>
      </c>
      <c r="K257" s="170" t="s">
        <v>133</v>
      </c>
      <c r="L257" s="175"/>
      <c r="M257" s="176" t="s">
        <v>1</v>
      </c>
      <c r="N257" s="177" t="s">
        <v>45</v>
      </c>
      <c r="P257" s="140">
        <f>O257*H257</f>
        <v>0</v>
      </c>
      <c r="Q257" s="140">
        <v>1</v>
      </c>
      <c r="R257" s="140">
        <f>Q257*H257</f>
        <v>197.78</v>
      </c>
      <c r="S257" s="140">
        <v>0</v>
      </c>
      <c r="T257" s="141">
        <f>S257*H257</f>
        <v>0</v>
      </c>
      <c r="AR257" s="142" t="s">
        <v>192</v>
      </c>
      <c r="AT257" s="142" t="s">
        <v>286</v>
      </c>
      <c r="AU257" s="142" t="s">
        <v>90</v>
      </c>
      <c r="AY257" s="16" t="s">
        <v>127</v>
      </c>
      <c r="BE257" s="143">
        <f>IF(N257="základní",J257,0)</f>
        <v>0</v>
      </c>
      <c r="BF257" s="143">
        <f>IF(N257="snížená",J257,0)</f>
        <v>0</v>
      </c>
      <c r="BG257" s="143">
        <f>IF(N257="zákl. přenesená",J257,0)</f>
        <v>0</v>
      </c>
      <c r="BH257" s="143">
        <f>IF(N257="sníž. přenesená",J257,0)</f>
        <v>0</v>
      </c>
      <c r="BI257" s="143">
        <f>IF(N257="nulová",J257,0)</f>
        <v>0</v>
      </c>
      <c r="BJ257" s="16" t="s">
        <v>88</v>
      </c>
      <c r="BK257" s="143">
        <f>ROUND(I257*H257,2)</f>
        <v>0</v>
      </c>
      <c r="BL257" s="16" t="s">
        <v>134</v>
      </c>
      <c r="BM257" s="142" t="s">
        <v>289</v>
      </c>
    </row>
    <row r="258" spans="2:65" s="1" customFormat="1" ht="11.25">
      <c r="B258" s="31"/>
      <c r="D258" s="144" t="s">
        <v>136</v>
      </c>
      <c r="F258" s="145" t="s">
        <v>288</v>
      </c>
      <c r="I258" s="146"/>
      <c r="L258" s="31"/>
      <c r="M258" s="147"/>
      <c r="T258" s="55"/>
      <c r="AT258" s="16" t="s">
        <v>136</v>
      </c>
      <c r="AU258" s="16" t="s">
        <v>90</v>
      </c>
    </row>
    <row r="259" spans="2:65" s="13" customFormat="1" ht="11.25">
      <c r="B259" s="154"/>
      <c r="D259" s="144" t="s">
        <v>138</v>
      </c>
      <c r="F259" s="156" t="s">
        <v>290</v>
      </c>
      <c r="H259" s="157">
        <v>197.78</v>
      </c>
      <c r="I259" s="158"/>
      <c r="L259" s="154"/>
      <c r="M259" s="159"/>
      <c r="T259" s="160"/>
      <c r="AT259" s="155" t="s">
        <v>138</v>
      </c>
      <c r="AU259" s="155" t="s">
        <v>90</v>
      </c>
      <c r="AV259" s="13" t="s">
        <v>90</v>
      </c>
      <c r="AW259" s="13" t="s">
        <v>4</v>
      </c>
      <c r="AX259" s="13" t="s">
        <v>88</v>
      </c>
      <c r="AY259" s="155" t="s">
        <v>127</v>
      </c>
    </row>
    <row r="260" spans="2:65" s="1" customFormat="1" ht="24.2" customHeight="1">
      <c r="B260" s="31"/>
      <c r="C260" s="131" t="s">
        <v>291</v>
      </c>
      <c r="D260" s="131" t="s">
        <v>129</v>
      </c>
      <c r="E260" s="132" t="s">
        <v>292</v>
      </c>
      <c r="F260" s="133" t="s">
        <v>293</v>
      </c>
      <c r="G260" s="134" t="s">
        <v>228</v>
      </c>
      <c r="H260" s="135">
        <v>26.97</v>
      </c>
      <c r="I260" s="136"/>
      <c r="J260" s="137">
        <f>ROUND(I260*H260,2)</f>
        <v>0</v>
      </c>
      <c r="K260" s="133" t="s">
        <v>133</v>
      </c>
      <c r="L260" s="31"/>
      <c r="M260" s="138" t="s">
        <v>1</v>
      </c>
      <c r="N260" s="139" t="s">
        <v>45</v>
      </c>
      <c r="P260" s="140">
        <f>O260*H260</f>
        <v>0</v>
      </c>
      <c r="Q260" s="140">
        <v>0</v>
      </c>
      <c r="R260" s="140">
        <f>Q260*H260</f>
        <v>0</v>
      </c>
      <c r="S260" s="140">
        <v>0</v>
      </c>
      <c r="T260" s="141">
        <f>S260*H260</f>
        <v>0</v>
      </c>
      <c r="AR260" s="142" t="s">
        <v>134</v>
      </c>
      <c r="AT260" s="142" t="s">
        <v>129</v>
      </c>
      <c r="AU260" s="142" t="s">
        <v>90</v>
      </c>
      <c r="AY260" s="16" t="s">
        <v>127</v>
      </c>
      <c r="BE260" s="143">
        <f>IF(N260="základní",J260,0)</f>
        <v>0</v>
      </c>
      <c r="BF260" s="143">
        <f>IF(N260="snížená",J260,0)</f>
        <v>0</v>
      </c>
      <c r="BG260" s="143">
        <f>IF(N260="zákl. přenesená",J260,0)</f>
        <v>0</v>
      </c>
      <c r="BH260" s="143">
        <f>IF(N260="sníž. přenesená",J260,0)</f>
        <v>0</v>
      </c>
      <c r="BI260" s="143">
        <f>IF(N260="nulová",J260,0)</f>
        <v>0</v>
      </c>
      <c r="BJ260" s="16" t="s">
        <v>88</v>
      </c>
      <c r="BK260" s="143">
        <f>ROUND(I260*H260,2)</f>
        <v>0</v>
      </c>
      <c r="BL260" s="16" t="s">
        <v>134</v>
      </c>
      <c r="BM260" s="142" t="s">
        <v>294</v>
      </c>
    </row>
    <row r="261" spans="2:65" s="1" customFormat="1" ht="39">
      <c r="B261" s="31"/>
      <c r="D261" s="144" t="s">
        <v>136</v>
      </c>
      <c r="F261" s="145" t="s">
        <v>295</v>
      </c>
      <c r="I261" s="146"/>
      <c r="L261" s="31"/>
      <c r="M261" s="147"/>
      <c r="T261" s="55"/>
      <c r="AT261" s="16" t="s">
        <v>136</v>
      </c>
      <c r="AU261" s="16" t="s">
        <v>90</v>
      </c>
    </row>
    <row r="262" spans="2:65" s="12" customFormat="1" ht="11.25">
      <c r="B262" s="148"/>
      <c r="D262" s="144" t="s">
        <v>138</v>
      </c>
      <c r="E262" s="149" t="s">
        <v>1</v>
      </c>
      <c r="F262" s="150" t="s">
        <v>281</v>
      </c>
      <c r="H262" s="149" t="s">
        <v>1</v>
      </c>
      <c r="I262" s="151"/>
      <c r="L262" s="148"/>
      <c r="M262" s="152"/>
      <c r="T262" s="153"/>
      <c r="AT262" s="149" t="s">
        <v>138</v>
      </c>
      <c r="AU262" s="149" t="s">
        <v>90</v>
      </c>
      <c r="AV262" s="12" t="s">
        <v>88</v>
      </c>
      <c r="AW262" s="12" t="s">
        <v>36</v>
      </c>
      <c r="AX262" s="12" t="s">
        <v>80</v>
      </c>
      <c r="AY262" s="149" t="s">
        <v>127</v>
      </c>
    </row>
    <row r="263" spans="2:65" s="12" customFormat="1" ht="11.25">
      <c r="B263" s="148"/>
      <c r="D263" s="144" t="s">
        <v>138</v>
      </c>
      <c r="E263" s="149" t="s">
        <v>1</v>
      </c>
      <c r="F263" s="150" t="s">
        <v>140</v>
      </c>
      <c r="H263" s="149" t="s">
        <v>1</v>
      </c>
      <c r="I263" s="151"/>
      <c r="L263" s="148"/>
      <c r="M263" s="152"/>
      <c r="T263" s="153"/>
      <c r="AT263" s="149" t="s">
        <v>138</v>
      </c>
      <c r="AU263" s="149" t="s">
        <v>90</v>
      </c>
      <c r="AV263" s="12" t="s">
        <v>88</v>
      </c>
      <c r="AW263" s="12" t="s">
        <v>36</v>
      </c>
      <c r="AX263" s="12" t="s">
        <v>80</v>
      </c>
      <c r="AY263" s="149" t="s">
        <v>127</v>
      </c>
    </row>
    <row r="264" spans="2:65" s="13" customFormat="1" ht="11.25">
      <c r="B264" s="154"/>
      <c r="D264" s="144" t="s">
        <v>138</v>
      </c>
      <c r="E264" s="155" t="s">
        <v>1</v>
      </c>
      <c r="F264" s="156" t="s">
        <v>296</v>
      </c>
      <c r="H264" s="157">
        <v>18.809999999999999</v>
      </c>
      <c r="I264" s="158"/>
      <c r="L264" s="154"/>
      <c r="M264" s="159"/>
      <c r="T264" s="160"/>
      <c r="AT264" s="155" t="s">
        <v>138</v>
      </c>
      <c r="AU264" s="155" t="s">
        <v>90</v>
      </c>
      <c r="AV264" s="13" t="s">
        <v>90</v>
      </c>
      <c r="AW264" s="13" t="s">
        <v>36</v>
      </c>
      <c r="AX264" s="13" t="s">
        <v>80</v>
      </c>
      <c r="AY264" s="155" t="s">
        <v>127</v>
      </c>
    </row>
    <row r="265" spans="2:65" s="12" customFormat="1" ht="11.25">
      <c r="B265" s="148"/>
      <c r="D265" s="144" t="s">
        <v>138</v>
      </c>
      <c r="E265" s="149" t="s">
        <v>1</v>
      </c>
      <c r="F265" s="150" t="s">
        <v>183</v>
      </c>
      <c r="H265" s="149" t="s">
        <v>1</v>
      </c>
      <c r="I265" s="151"/>
      <c r="L265" s="148"/>
      <c r="M265" s="152"/>
      <c r="T265" s="153"/>
      <c r="AT265" s="149" t="s">
        <v>138</v>
      </c>
      <c r="AU265" s="149" t="s">
        <v>90</v>
      </c>
      <c r="AV265" s="12" t="s">
        <v>88</v>
      </c>
      <c r="AW265" s="12" t="s">
        <v>36</v>
      </c>
      <c r="AX265" s="12" t="s">
        <v>80</v>
      </c>
      <c r="AY265" s="149" t="s">
        <v>127</v>
      </c>
    </row>
    <row r="266" spans="2:65" s="13" customFormat="1" ht="11.25">
      <c r="B266" s="154"/>
      <c r="D266" s="144" t="s">
        <v>138</v>
      </c>
      <c r="E266" s="155" t="s">
        <v>1</v>
      </c>
      <c r="F266" s="156" t="s">
        <v>297</v>
      </c>
      <c r="H266" s="157">
        <v>8.16</v>
      </c>
      <c r="I266" s="158"/>
      <c r="L266" s="154"/>
      <c r="M266" s="159"/>
      <c r="T266" s="160"/>
      <c r="AT266" s="155" t="s">
        <v>138</v>
      </c>
      <c r="AU266" s="155" t="s">
        <v>90</v>
      </c>
      <c r="AV266" s="13" t="s">
        <v>90</v>
      </c>
      <c r="AW266" s="13" t="s">
        <v>36</v>
      </c>
      <c r="AX266" s="13" t="s">
        <v>80</v>
      </c>
      <c r="AY266" s="155" t="s">
        <v>127</v>
      </c>
    </row>
    <row r="267" spans="2:65" s="14" customFormat="1" ht="11.25">
      <c r="B267" s="161"/>
      <c r="D267" s="144" t="s">
        <v>138</v>
      </c>
      <c r="E267" s="162" t="s">
        <v>1</v>
      </c>
      <c r="F267" s="163" t="s">
        <v>144</v>
      </c>
      <c r="H267" s="164">
        <v>26.97</v>
      </c>
      <c r="I267" s="165"/>
      <c r="L267" s="161"/>
      <c r="M267" s="166"/>
      <c r="T267" s="167"/>
      <c r="AT267" s="162" t="s">
        <v>138</v>
      </c>
      <c r="AU267" s="162" t="s">
        <v>90</v>
      </c>
      <c r="AV267" s="14" t="s">
        <v>134</v>
      </c>
      <c r="AW267" s="14" t="s">
        <v>36</v>
      </c>
      <c r="AX267" s="14" t="s">
        <v>88</v>
      </c>
      <c r="AY267" s="162" t="s">
        <v>127</v>
      </c>
    </row>
    <row r="268" spans="2:65" s="1" customFormat="1" ht="16.5" customHeight="1">
      <c r="B268" s="31"/>
      <c r="C268" s="168" t="s">
        <v>298</v>
      </c>
      <c r="D268" s="168" t="s">
        <v>286</v>
      </c>
      <c r="E268" s="169" t="s">
        <v>299</v>
      </c>
      <c r="F268" s="170" t="s">
        <v>300</v>
      </c>
      <c r="G268" s="171" t="s">
        <v>268</v>
      </c>
      <c r="H268" s="172">
        <v>53.94</v>
      </c>
      <c r="I268" s="173"/>
      <c r="J268" s="174">
        <f>ROUND(I268*H268,2)</f>
        <v>0</v>
      </c>
      <c r="K268" s="170" t="s">
        <v>133</v>
      </c>
      <c r="L268" s="175"/>
      <c r="M268" s="176" t="s">
        <v>1</v>
      </c>
      <c r="N268" s="177" t="s">
        <v>45</v>
      </c>
      <c r="P268" s="140">
        <f>O268*H268</f>
        <v>0</v>
      </c>
      <c r="Q268" s="140">
        <v>1</v>
      </c>
      <c r="R268" s="140">
        <f>Q268*H268</f>
        <v>53.94</v>
      </c>
      <c r="S268" s="140">
        <v>0</v>
      </c>
      <c r="T268" s="141">
        <f>S268*H268</f>
        <v>0</v>
      </c>
      <c r="AR268" s="142" t="s">
        <v>192</v>
      </c>
      <c r="AT268" s="142" t="s">
        <v>286</v>
      </c>
      <c r="AU268" s="142" t="s">
        <v>90</v>
      </c>
      <c r="AY268" s="16" t="s">
        <v>127</v>
      </c>
      <c r="BE268" s="143">
        <f>IF(N268="základní",J268,0)</f>
        <v>0</v>
      </c>
      <c r="BF268" s="143">
        <f>IF(N268="snížená",J268,0)</f>
        <v>0</v>
      </c>
      <c r="BG268" s="143">
        <f>IF(N268="zákl. přenesená",J268,0)</f>
        <v>0</v>
      </c>
      <c r="BH268" s="143">
        <f>IF(N268="sníž. přenesená",J268,0)</f>
        <v>0</v>
      </c>
      <c r="BI268" s="143">
        <f>IF(N268="nulová",J268,0)</f>
        <v>0</v>
      </c>
      <c r="BJ268" s="16" t="s">
        <v>88</v>
      </c>
      <c r="BK268" s="143">
        <f>ROUND(I268*H268,2)</f>
        <v>0</v>
      </c>
      <c r="BL268" s="16" t="s">
        <v>134</v>
      </c>
      <c r="BM268" s="142" t="s">
        <v>301</v>
      </c>
    </row>
    <row r="269" spans="2:65" s="1" customFormat="1" ht="11.25">
      <c r="B269" s="31"/>
      <c r="D269" s="144" t="s">
        <v>136</v>
      </c>
      <c r="F269" s="145" t="s">
        <v>300</v>
      </c>
      <c r="I269" s="146"/>
      <c r="L269" s="31"/>
      <c r="M269" s="147"/>
      <c r="T269" s="55"/>
      <c r="AT269" s="16" t="s">
        <v>136</v>
      </c>
      <c r="AU269" s="16" t="s">
        <v>90</v>
      </c>
    </row>
    <row r="270" spans="2:65" s="13" customFormat="1" ht="11.25">
      <c r="B270" s="154"/>
      <c r="D270" s="144" t="s">
        <v>138</v>
      </c>
      <c r="F270" s="156" t="s">
        <v>302</v>
      </c>
      <c r="H270" s="157">
        <v>53.94</v>
      </c>
      <c r="I270" s="158"/>
      <c r="L270" s="154"/>
      <c r="M270" s="159"/>
      <c r="T270" s="160"/>
      <c r="AT270" s="155" t="s">
        <v>138</v>
      </c>
      <c r="AU270" s="155" t="s">
        <v>90</v>
      </c>
      <c r="AV270" s="13" t="s">
        <v>90</v>
      </c>
      <c r="AW270" s="13" t="s">
        <v>4</v>
      </c>
      <c r="AX270" s="13" t="s">
        <v>88</v>
      </c>
      <c r="AY270" s="155" t="s">
        <v>127</v>
      </c>
    </row>
    <row r="271" spans="2:65" s="1" customFormat="1" ht="33" customHeight="1">
      <c r="B271" s="31"/>
      <c r="C271" s="168" t="s">
        <v>303</v>
      </c>
      <c r="D271" s="168" t="s">
        <v>286</v>
      </c>
      <c r="E271" s="169" t="s">
        <v>304</v>
      </c>
      <c r="F271" s="170" t="s">
        <v>305</v>
      </c>
      <c r="G271" s="171" t="s">
        <v>155</v>
      </c>
      <c r="H271" s="172">
        <v>13</v>
      </c>
      <c r="I271" s="173"/>
      <c r="J271" s="174">
        <f>ROUND(I271*H271,2)</f>
        <v>0</v>
      </c>
      <c r="K271" s="170" t="s">
        <v>133</v>
      </c>
      <c r="L271" s="175"/>
      <c r="M271" s="176" t="s">
        <v>1</v>
      </c>
      <c r="N271" s="177" t="s">
        <v>45</v>
      </c>
      <c r="P271" s="140">
        <f>O271*H271</f>
        <v>0</v>
      </c>
      <c r="Q271" s="140">
        <v>6.8999999999999997E-4</v>
      </c>
      <c r="R271" s="140">
        <f>Q271*H271</f>
        <v>8.9699999999999988E-3</v>
      </c>
      <c r="S271" s="140">
        <v>0</v>
      </c>
      <c r="T271" s="141">
        <f>S271*H271</f>
        <v>0</v>
      </c>
      <c r="AR271" s="142" t="s">
        <v>192</v>
      </c>
      <c r="AT271" s="142" t="s">
        <v>286</v>
      </c>
      <c r="AU271" s="142" t="s">
        <v>90</v>
      </c>
      <c r="AY271" s="16" t="s">
        <v>127</v>
      </c>
      <c r="BE271" s="143">
        <f>IF(N271="základní",J271,0)</f>
        <v>0</v>
      </c>
      <c r="BF271" s="143">
        <f>IF(N271="snížená",J271,0)</f>
        <v>0</v>
      </c>
      <c r="BG271" s="143">
        <f>IF(N271="zákl. přenesená",J271,0)</f>
        <v>0</v>
      </c>
      <c r="BH271" s="143">
        <f>IF(N271="sníž. přenesená",J271,0)</f>
        <v>0</v>
      </c>
      <c r="BI271" s="143">
        <f>IF(N271="nulová",J271,0)</f>
        <v>0</v>
      </c>
      <c r="BJ271" s="16" t="s">
        <v>88</v>
      </c>
      <c r="BK271" s="143">
        <f>ROUND(I271*H271,2)</f>
        <v>0</v>
      </c>
      <c r="BL271" s="16" t="s">
        <v>134</v>
      </c>
      <c r="BM271" s="142" t="s">
        <v>306</v>
      </c>
    </row>
    <row r="272" spans="2:65" s="1" customFormat="1" ht="19.5">
      <c r="B272" s="31"/>
      <c r="D272" s="144" t="s">
        <v>136</v>
      </c>
      <c r="F272" s="145" t="s">
        <v>305</v>
      </c>
      <c r="I272" s="146"/>
      <c r="L272" s="31"/>
      <c r="M272" s="147"/>
      <c r="T272" s="55"/>
      <c r="AT272" s="16" t="s">
        <v>136</v>
      </c>
      <c r="AU272" s="16" t="s">
        <v>90</v>
      </c>
    </row>
    <row r="273" spans="2:65" s="12" customFormat="1" ht="11.25">
      <c r="B273" s="148"/>
      <c r="D273" s="144" t="s">
        <v>138</v>
      </c>
      <c r="E273" s="149" t="s">
        <v>1</v>
      </c>
      <c r="F273" s="150" t="s">
        <v>307</v>
      </c>
      <c r="H273" s="149" t="s">
        <v>1</v>
      </c>
      <c r="I273" s="151"/>
      <c r="L273" s="148"/>
      <c r="M273" s="152"/>
      <c r="T273" s="153"/>
      <c r="AT273" s="149" t="s">
        <v>138</v>
      </c>
      <c r="AU273" s="149" t="s">
        <v>90</v>
      </c>
      <c r="AV273" s="12" t="s">
        <v>88</v>
      </c>
      <c r="AW273" s="12" t="s">
        <v>36</v>
      </c>
      <c r="AX273" s="12" t="s">
        <v>80</v>
      </c>
      <c r="AY273" s="149" t="s">
        <v>127</v>
      </c>
    </row>
    <row r="274" spans="2:65" s="12" customFormat="1" ht="11.25">
      <c r="B274" s="148"/>
      <c r="D274" s="144" t="s">
        <v>138</v>
      </c>
      <c r="E274" s="149" t="s">
        <v>1</v>
      </c>
      <c r="F274" s="150" t="s">
        <v>308</v>
      </c>
      <c r="H274" s="149" t="s">
        <v>1</v>
      </c>
      <c r="I274" s="151"/>
      <c r="L274" s="148"/>
      <c r="M274" s="152"/>
      <c r="T274" s="153"/>
      <c r="AT274" s="149" t="s">
        <v>138</v>
      </c>
      <c r="AU274" s="149" t="s">
        <v>90</v>
      </c>
      <c r="AV274" s="12" t="s">
        <v>88</v>
      </c>
      <c r="AW274" s="12" t="s">
        <v>36</v>
      </c>
      <c r="AX274" s="12" t="s">
        <v>80</v>
      </c>
      <c r="AY274" s="149" t="s">
        <v>127</v>
      </c>
    </row>
    <row r="275" spans="2:65" s="13" customFormat="1" ht="11.25">
      <c r="B275" s="154"/>
      <c r="D275" s="144" t="s">
        <v>138</v>
      </c>
      <c r="E275" s="155" t="s">
        <v>1</v>
      </c>
      <c r="F275" s="156" t="s">
        <v>309</v>
      </c>
      <c r="H275" s="157">
        <v>3</v>
      </c>
      <c r="I275" s="158"/>
      <c r="L275" s="154"/>
      <c r="M275" s="159"/>
      <c r="T275" s="160"/>
      <c r="AT275" s="155" t="s">
        <v>138</v>
      </c>
      <c r="AU275" s="155" t="s">
        <v>90</v>
      </c>
      <c r="AV275" s="13" t="s">
        <v>90</v>
      </c>
      <c r="AW275" s="13" t="s">
        <v>36</v>
      </c>
      <c r="AX275" s="13" t="s">
        <v>80</v>
      </c>
      <c r="AY275" s="155" t="s">
        <v>127</v>
      </c>
    </row>
    <row r="276" spans="2:65" s="12" customFormat="1" ht="11.25">
      <c r="B276" s="148"/>
      <c r="D276" s="144" t="s">
        <v>138</v>
      </c>
      <c r="E276" s="149" t="s">
        <v>1</v>
      </c>
      <c r="F276" s="150" t="s">
        <v>183</v>
      </c>
      <c r="H276" s="149" t="s">
        <v>1</v>
      </c>
      <c r="I276" s="151"/>
      <c r="L276" s="148"/>
      <c r="M276" s="152"/>
      <c r="T276" s="153"/>
      <c r="AT276" s="149" t="s">
        <v>138</v>
      </c>
      <c r="AU276" s="149" t="s">
        <v>90</v>
      </c>
      <c r="AV276" s="12" t="s">
        <v>88</v>
      </c>
      <c r="AW276" s="12" t="s">
        <v>36</v>
      </c>
      <c r="AX276" s="12" t="s">
        <v>80</v>
      </c>
      <c r="AY276" s="149" t="s">
        <v>127</v>
      </c>
    </row>
    <row r="277" spans="2:65" s="13" customFormat="1" ht="11.25">
      <c r="B277" s="154"/>
      <c r="D277" s="144" t="s">
        <v>138</v>
      </c>
      <c r="E277" s="155" t="s">
        <v>1</v>
      </c>
      <c r="F277" s="156" t="s">
        <v>310</v>
      </c>
      <c r="H277" s="157">
        <v>10</v>
      </c>
      <c r="I277" s="158"/>
      <c r="L277" s="154"/>
      <c r="M277" s="159"/>
      <c r="T277" s="160"/>
      <c r="AT277" s="155" t="s">
        <v>138</v>
      </c>
      <c r="AU277" s="155" t="s">
        <v>90</v>
      </c>
      <c r="AV277" s="13" t="s">
        <v>90</v>
      </c>
      <c r="AW277" s="13" t="s">
        <v>36</v>
      </c>
      <c r="AX277" s="13" t="s">
        <v>80</v>
      </c>
      <c r="AY277" s="155" t="s">
        <v>127</v>
      </c>
    </row>
    <row r="278" spans="2:65" s="14" customFormat="1" ht="11.25">
      <c r="B278" s="161"/>
      <c r="D278" s="144" t="s">
        <v>138</v>
      </c>
      <c r="E278" s="162" t="s">
        <v>1</v>
      </c>
      <c r="F278" s="163" t="s">
        <v>144</v>
      </c>
      <c r="H278" s="164">
        <v>13</v>
      </c>
      <c r="I278" s="165"/>
      <c r="L278" s="161"/>
      <c r="M278" s="166"/>
      <c r="T278" s="167"/>
      <c r="AT278" s="162" t="s">
        <v>138</v>
      </c>
      <c r="AU278" s="162" t="s">
        <v>90</v>
      </c>
      <c r="AV278" s="14" t="s">
        <v>134</v>
      </c>
      <c r="AW278" s="14" t="s">
        <v>36</v>
      </c>
      <c r="AX278" s="14" t="s">
        <v>88</v>
      </c>
      <c r="AY278" s="162" t="s">
        <v>127</v>
      </c>
    </row>
    <row r="279" spans="2:65" s="11" customFormat="1" ht="22.9" customHeight="1">
      <c r="B279" s="119"/>
      <c r="D279" s="120" t="s">
        <v>79</v>
      </c>
      <c r="E279" s="129" t="s">
        <v>90</v>
      </c>
      <c r="F279" s="129" t="s">
        <v>311</v>
      </c>
      <c r="I279" s="122"/>
      <c r="J279" s="130">
        <f>BK279</f>
        <v>0</v>
      </c>
      <c r="L279" s="119"/>
      <c r="M279" s="124"/>
      <c r="P279" s="125">
        <f>SUM(P280:P284)</f>
        <v>0</v>
      </c>
      <c r="R279" s="125">
        <f>SUM(R280:R284)</f>
        <v>11.66733</v>
      </c>
      <c r="T279" s="126">
        <f>SUM(T280:T284)</f>
        <v>0</v>
      </c>
      <c r="AR279" s="120" t="s">
        <v>88</v>
      </c>
      <c r="AT279" s="127" t="s">
        <v>79</v>
      </c>
      <c r="AU279" s="127" t="s">
        <v>88</v>
      </c>
      <c r="AY279" s="120" t="s">
        <v>127</v>
      </c>
      <c r="BK279" s="128">
        <f>SUM(BK280:BK284)</f>
        <v>0</v>
      </c>
    </row>
    <row r="280" spans="2:65" s="1" customFormat="1" ht="37.9" customHeight="1">
      <c r="B280" s="31"/>
      <c r="C280" s="131" t="s">
        <v>312</v>
      </c>
      <c r="D280" s="131" t="s">
        <v>129</v>
      </c>
      <c r="E280" s="132" t="s">
        <v>313</v>
      </c>
      <c r="F280" s="133" t="s">
        <v>314</v>
      </c>
      <c r="G280" s="134" t="s">
        <v>155</v>
      </c>
      <c r="H280" s="135">
        <v>57</v>
      </c>
      <c r="I280" s="136"/>
      <c r="J280" s="137">
        <f>ROUND(I280*H280,2)</f>
        <v>0</v>
      </c>
      <c r="K280" s="133" t="s">
        <v>133</v>
      </c>
      <c r="L280" s="31"/>
      <c r="M280" s="138" t="s">
        <v>1</v>
      </c>
      <c r="N280" s="139" t="s">
        <v>45</v>
      </c>
      <c r="P280" s="140">
        <f>O280*H280</f>
        <v>0</v>
      </c>
      <c r="Q280" s="140">
        <v>0.20469000000000001</v>
      </c>
      <c r="R280" s="140">
        <f>Q280*H280</f>
        <v>11.66733</v>
      </c>
      <c r="S280" s="140">
        <v>0</v>
      </c>
      <c r="T280" s="141">
        <f>S280*H280</f>
        <v>0</v>
      </c>
      <c r="AR280" s="142" t="s">
        <v>134</v>
      </c>
      <c r="AT280" s="142" t="s">
        <v>129</v>
      </c>
      <c r="AU280" s="142" t="s">
        <v>90</v>
      </c>
      <c r="AY280" s="16" t="s">
        <v>127</v>
      </c>
      <c r="BE280" s="143">
        <f>IF(N280="základní",J280,0)</f>
        <v>0</v>
      </c>
      <c r="BF280" s="143">
        <f>IF(N280="snížená",J280,0)</f>
        <v>0</v>
      </c>
      <c r="BG280" s="143">
        <f>IF(N280="zákl. přenesená",J280,0)</f>
        <v>0</v>
      </c>
      <c r="BH280" s="143">
        <f>IF(N280="sníž. přenesená",J280,0)</f>
        <v>0</v>
      </c>
      <c r="BI280" s="143">
        <f>IF(N280="nulová",J280,0)</f>
        <v>0</v>
      </c>
      <c r="BJ280" s="16" t="s">
        <v>88</v>
      </c>
      <c r="BK280" s="143">
        <f>ROUND(I280*H280,2)</f>
        <v>0</v>
      </c>
      <c r="BL280" s="16" t="s">
        <v>134</v>
      </c>
      <c r="BM280" s="142" t="s">
        <v>315</v>
      </c>
    </row>
    <row r="281" spans="2:65" s="1" customFormat="1" ht="39">
      <c r="B281" s="31"/>
      <c r="D281" s="144" t="s">
        <v>136</v>
      </c>
      <c r="F281" s="145" t="s">
        <v>316</v>
      </c>
      <c r="I281" s="146"/>
      <c r="L281" s="31"/>
      <c r="M281" s="147"/>
      <c r="T281" s="55"/>
      <c r="AT281" s="16" t="s">
        <v>136</v>
      </c>
      <c r="AU281" s="16" t="s">
        <v>90</v>
      </c>
    </row>
    <row r="282" spans="2:65" s="12" customFormat="1" ht="11.25">
      <c r="B282" s="148"/>
      <c r="D282" s="144" t="s">
        <v>138</v>
      </c>
      <c r="E282" s="149" t="s">
        <v>1</v>
      </c>
      <c r="F282" s="150" t="s">
        <v>317</v>
      </c>
      <c r="H282" s="149" t="s">
        <v>1</v>
      </c>
      <c r="I282" s="151"/>
      <c r="L282" s="148"/>
      <c r="M282" s="152"/>
      <c r="T282" s="153"/>
      <c r="AT282" s="149" t="s">
        <v>138</v>
      </c>
      <c r="AU282" s="149" t="s">
        <v>90</v>
      </c>
      <c r="AV282" s="12" t="s">
        <v>88</v>
      </c>
      <c r="AW282" s="12" t="s">
        <v>36</v>
      </c>
      <c r="AX282" s="12" t="s">
        <v>80</v>
      </c>
      <c r="AY282" s="149" t="s">
        <v>127</v>
      </c>
    </row>
    <row r="283" spans="2:65" s="12" customFormat="1" ht="11.25">
      <c r="B283" s="148"/>
      <c r="D283" s="144" t="s">
        <v>138</v>
      </c>
      <c r="E283" s="149" t="s">
        <v>1</v>
      </c>
      <c r="F283" s="150" t="s">
        <v>140</v>
      </c>
      <c r="H283" s="149" t="s">
        <v>1</v>
      </c>
      <c r="I283" s="151"/>
      <c r="L283" s="148"/>
      <c r="M283" s="152"/>
      <c r="T283" s="153"/>
      <c r="AT283" s="149" t="s">
        <v>138</v>
      </c>
      <c r="AU283" s="149" t="s">
        <v>90</v>
      </c>
      <c r="AV283" s="12" t="s">
        <v>88</v>
      </c>
      <c r="AW283" s="12" t="s">
        <v>36</v>
      </c>
      <c r="AX283" s="12" t="s">
        <v>80</v>
      </c>
      <c r="AY283" s="149" t="s">
        <v>127</v>
      </c>
    </row>
    <row r="284" spans="2:65" s="13" customFormat="1" ht="11.25">
      <c r="B284" s="154"/>
      <c r="D284" s="144" t="s">
        <v>138</v>
      </c>
      <c r="E284" s="155" t="s">
        <v>1</v>
      </c>
      <c r="F284" s="156" t="s">
        <v>318</v>
      </c>
      <c r="H284" s="157">
        <v>57</v>
      </c>
      <c r="I284" s="158"/>
      <c r="L284" s="154"/>
      <c r="M284" s="159"/>
      <c r="T284" s="160"/>
      <c r="AT284" s="155" t="s">
        <v>138</v>
      </c>
      <c r="AU284" s="155" t="s">
        <v>90</v>
      </c>
      <c r="AV284" s="13" t="s">
        <v>90</v>
      </c>
      <c r="AW284" s="13" t="s">
        <v>36</v>
      </c>
      <c r="AX284" s="13" t="s">
        <v>88</v>
      </c>
      <c r="AY284" s="155" t="s">
        <v>127</v>
      </c>
    </row>
    <row r="285" spans="2:65" s="11" customFormat="1" ht="22.9" customHeight="1">
      <c r="B285" s="119"/>
      <c r="D285" s="120" t="s">
        <v>79</v>
      </c>
      <c r="E285" s="129" t="s">
        <v>134</v>
      </c>
      <c r="F285" s="129" t="s">
        <v>319</v>
      </c>
      <c r="I285" s="122"/>
      <c r="J285" s="130">
        <f>BK285</f>
        <v>0</v>
      </c>
      <c r="L285" s="119"/>
      <c r="M285" s="124"/>
      <c r="P285" s="125">
        <f>SUM(P286:P319)</f>
        <v>0</v>
      </c>
      <c r="R285" s="125">
        <f>SUM(R286:R319)</f>
        <v>2.347904E-2</v>
      </c>
      <c r="T285" s="126">
        <f>SUM(T286:T319)</f>
        <v>0</v>
      </c>
      <c r="AR285" s="120" t="s">
        <v>88</v>
      </c>
      <c r="AT285" s="127" t="s">
        <v>79</v>
      </c>
      <c r="AU285" s="127" t="s">
        <v>88</v>
      </c>
      <c r="AY285" s="120" t="s">
        <v>127</v>
      </c>
      <c r="BK285" s="128">
        <f>SUM(BK286:BK319)</f>
        <v>0</v>
      </c>
    </row>
    <row r="286" spans="2:65" s="1" customFormat="1" ht="16.5" customHeight="1">
      <c r="B286" s="31"/>
      <c r="C286" s="131" t="s">
        <v>320</v>
      </c>
      <c r="D286" s="131" t="s">
        <v>129</v>
      </c>
      <c r="E286" s="132" t="s">
        <v>321</v>
      </c>
      <c r="F286" s="133" t="s">
        <v>322</v>
      </c>
      <c r="G286" s="134" t="s">
        <v>228</v>
      </c>
      <c r="H286" s="135">
        <v>8.99</v>
      </c>
      <c r="I286" s="136"/>
      <c r="J286" s="137">
        <f>ROUND(I286*H286,2)</f>
        <v>0</v>
      </c>
      <c r="K286" s="133" t="s">
        <v>133</v>
      </c>
      <c r="L286" s="31"/>
      <c r="M286" s="138" t="s">
        <v>1</v>
      </c>
      <c r="N286" s="139" t="s">
        <v>45</v>
      </c>
      <c r="P286" s="140">
        <f>O286*H286</f>
        <v>0</v>
      </c>
      <c r="Q286" s="140">
        <v>0</v>
      </c>
      <c r="R286" s="140">
        <f>Q286*H286</f>
        <v>0</v>
      </c>
      <c r="S286" s="140">
        <v>0</v>
      </c>
      <c r="T286" s="141">
        <f>S286*H286</f>
        <v>0</v>
      </c>
      <c r="AR286" s="142" t="s">
        <v>134</v>
      </c>
      <c r="AT286" s="142" t="s">
        <v>129</v>
      </c>
      <c r="AU286" s="142" t="s">
        <v>90</v>
      </c>
      <c r="AY286" s="16" t="s">
        <v>127</v>
      </c>
      <c r="BE286" s="143">
        <f>IF(N286="základní",J286,0)</f>
        <v>0</v>
      </c>
      <c r="BF286" s="143">
        <f>IF(N286="snížená",J286,0)</f>
        <v>0</v>
      </c>
      <c r="BG286" s="143">
        <f>IF(N286="zákl. přenesená",J286,0)</f>
        <v>0</v>
      </c>
      <c r="BH286" s="143">
        <f>IF(N286="sníž. přenesená",J286,0)</f>
        <v>0</v>
      </c>
      <c r="BI286" s="143">
        <f>IF(N286="nulová",J286,0)</f>
        <v>0</v>
      </c>
      <c r="BJ286" s="16" t="s">
        <v>88</v>
      </c>
      <c r="BK286" s="143">
        <f>ROUND(I286*H286,2)</f>
        <v>0</v>
      </c>
      <c r="BL286" s="16" t="s">
        <v>134</v>
      </c>
      <c r="BM286" s="142" t="s">
        <v>323</v>
      </c>
    </row>
    <row r="287" spans="2:65" s="1" customFormat="1" ht="19.5">
      <c r="B287" s="31"/>
      <c r="D287" s="144" t="s">
        <v>136</v>
      </c>
      <c r="F287" s="145" t="s">
        <v>324</v>
      </c>
      <c r="I287" s="146"/>
      <c r="L287" s="31"/>
      <c r="M287" s="147"/>
      <c r="T287" s="55"/>
      <c r="AT287" s="16" t="s">
        <v>136</v>
      </c>
      <c r="AU287" s="16" t="s">
        <v>90</v>
      </c>
    </row>
    <row r="288" spans="2:65" s="12" customFormat="1" ht="11.25">
      <c r="B288" s="148"/>
      <c r="D288" s="144" t="s">
        <v>138</v>
      </c>
      <c r="E288" s="149" t="s">
        <v>1</v>
      </c>
      <c r="F288" s="150" t="s">
        <v>281</v>
      </c>
      <c r="H288" s="149" t="s">
        <v>1</v>
      </c>
      <c r="I288" s="151"/>
      <c r="L288" s="148"/>
      <c r="M288" s="152"/>
      <c r="T288" s="153"/>
      <c r="AT288" s="149" t="s">
        <v>138</v>
      </c>
      <c r="AU288" s="149" t="s">
        <v>90</v>
      </c>
      <c r="AV288" s="12" t="s">
        <v>88</v>
      </c>
      <c r="AW288" s="12" t="s">
        <v>36</v>
      </c>
      <c r="AX288" s="12" t="s">
        <v>80</v>
      </c>
      <c r="AY288" s="149" t="s">
        <v>127</v>
      </c>
    </row>
    <row r="289" spans="2:65" s="12" customFormat="1" ht="11.25">
      <c r="B289" s="148"/>
      <c r="D289" s="144" t="s">
        <v>138</v>
      </c>
      <c r="E289" s="149" t="s">
        <v>1</v>
      </c>
      <c r="F289" s="150" t="s">
        <v>140</v>
      </c>
      <c r="H289" s="149" t="s">
        <v>1</v>
      </c>
      <c r="I289" s="151"/>
      <c r="L289" s="148"/>
      <c r="M289" s="152"/>
      <c r="T289" s="153"/>
      <c r="AT289" s="149" t="s">
        <v>138</v>
      </c>
      <c r="AU289" s="149" t="s">
        <v>90</v>
      </c>
      <c r="AV289" s="12" t="s">
        <v>88</v>
      </c>
      <c r="AW289" s="12" t="s">
        <v>36</v>
      </c>
      <c r="AX289" s="12" t="s">
        <v>80</v>
      </c>
      <c r="AY289" s="149" t="s">
        <v>127</v>
      </c>
    </row>
    <row r="290" spans="2:65" s="13" customFormat="1" ht="11.25">
      <c r="B290" s="154"/>
      <c r="D290" s="144" t="s">
        <v>138</v>
      </c>
      <c r="E290" s="155" t="s">
        <v>1</v>
      </c>
      <c r="F290" s="156" t="s">
        <v>325</v>
      </c>
      <c r="H290" s="157">
        <v>6.27</v>
      </c>
      <c r="I290" s="158"/>
      <c r="L290" s="154"/>
      <c r="M290" s="159"/>
      <c r="T290" s="160"/>
      <c r="AT290" s="155" t="s">
        <v>138</v>
      </c>
      <c r="AU290" s="155" t="s">
        <v>90</v>
      </c>
      <c r="AV290" s="13" t="s">
        <v>90</v>
      </c>
      <c r="AW290" s="13" t="s">
        <v>36</v>
      </c>
      <c r="AX290" s="13" t="s">
        <v>80</v>
      </c>
      <c r="AY290" s="155" t="s">
        <v>127</v>
      </c>
    </row>
    <row r="291" spans="2:65" s="12" customFormat="1" ht="11.25">
      <c r="B291" s="148"/>
      <c r="D291" s="144" t="s">
        <v>138</v>
      </c>
      <c r="E291" s="149" t="s">
        <v>1</v>
      </c>
      <c r="F291" s="150" t="s">
        <v>183</v>
      </c>
      <c r="H291" s="149" t="s">
        <v>1</v>
      </c>
      <c r="I291" s="151"/>
      <c r="L291" s="148"/>
      <c r="M291" s="152"/>
      <c r="T291" s="153"/>
      <c r="AT291" s="149" t="s">
        <v>138</v>
      </c>
      <c r="AU291" s="149" t="s">
        <v>90</v>
      </c>
      <c r="AV291" s="12" t="s">
        <v>88</v>
      </c>
      <c r="AW291" s="12" t="s">
        <v>36</v>
      </c>
      <c r="AX291" s="12" t="s">
        <v>80</v>
      </c>
      <c r="AY291" s="149" t="s">
        <v>127</v>
      </c>
    </row>
    <row r="292" spans="2:65" s="13" customFormat="1" ht="11.25">
      <c r="B292" s="154"/>
      <c r="D292" s="144" t="s">
        <v>138</v>
      </c>
      <c r="E292" s="155" t="s">
        <v>1</v>
      </c>
      <c r="F292" s="156" t="s">
        <v>326</v>
      </c>
      <c r="H292" s="157">
        <v>2.72</v>
      </c>
      <c r="I292" s="158"/>
      <c r="L292" s="154"/>
      <c r="M292" s="159"/>
      <c r="T292" s="160"/>
      <c r="AT292" s="155" t="s">
        <v>138</v>
      </c>
      <c r="AU292" s="155" t="s">
        <v>90</v>
      </c>
      <c r="AV292" s="13" t="s">
        <v>90</v>
      </c>
      <c r="AW292" s="13" t="s">
        <v>36</v>
      </c>
      <c r="AX292" s="13" t="s">
        <v>80</v>
      </c>
      <c r="AY292" s="155" t="s">
        <v>127</v>
      </c>
    </row>
    <row r="293" spans="2:65" s="14" customFormat="1" ht="11.25">
      <c r="B293" s="161"/>
      <c r="D293" s="144" t="s">
        <v>138</v>
      </c>
      <c r="E293" s="162" t="s">
        <v>1</v>
      </c>
      <c r="F293" s="163" t="s">
        <v>144</v>
      </c>
      <c r="H293" s="164">
        <v>8.99</v>
      </c>
      <c r="I293" s="165"/>
      <c r="L293" s="161"/>
      <c r="M293" s="166"/>
      <c r="T293" s="167"/>
      <c r="AT293" s="162" t="s">
        <v>138</v>
      </c>
      <c r="AU293" s="162" t="s">
        <v>90</v>
      </c>
      <c r="AV293" s="14" t="s">
        <v>134</v>
      </c>
      <c r="AW293" s="14" t="s">
        <v>36</v>
      </c>
      <c r="AX293" s="14" t="s">
        <v>88</v>
      </c>
      <c r="AY293" s="162" t="s">
        <v>127</v>
      </c>
    </row>
    <row r="294" spans="2:65" s="1" customFormat="1" ht="24.2" customHeight="1">
      <c r="B294" s="31"/>
      <c r="C294" s="131" t="s">
        <v>327</v>
      </c>
      <c r="D294" s="131" t="s">
        <v>129</v>
      </c>
      <c r="E294" s="132" t="s">
        <v>328</v>
      </c>
      <c r="F294" s="133" t="s">
        <v>329</v>
      </c>
      <c r="G294" s="134" t="s">
        <v>228</v>
      </c>
      <c r="H294" s="135">
        <v>0.28299999999999997</v>
      </c>
      <c r="I294" s="136"/>
      <c r="J294" s="137">
        <f>ROUND(I294*H294,2)</f>
        <v>0</v>
      </c>
      <c r="K294" s="133" t="s">
        <v>133</v>
      </c>
      <c r="L294" s="31"/>
      <c r="M294" s="138" t="s">
        <v>1</v>
      </c>
      <c r="N294" s="139" t="s">
        <v>45</v>
      </c>
      <c r="P294" s="140">
        <f>O294*H294</f>
        <v>0</v>
      </c>
      <c r="Q294" s="140">
        <v>0</v>
      </c>
      <c r="R294" s="140">
        <f>Q294*H294</f>
        <v>0</v>
      </c>
      <c r="S294" s="140">
        <v>0</v>
      </c>
      <c r="T294" s="141">
        <f>S294*H294</f>
        <v>0</v>
      </c>
      <c r="AR294" s="142" t="s">
        <v>134</v>
      </c>
      <c r="AT294" s="142" t="s">
        <v>129</v>
      </c>
      <c r="AU294" s="142" t="s">
        <v>90</v>
      </c>
      <c r="AY294" s="16" t="s">
        <v>127</v>
      </c>
      <c r="BE294" s="143">
        <f>IF(N294="základní",J294,0)</f>
        <v>0</v>
      </c>
      <c r="BF294" s="143">
        <f>IF(N294="snížená",J294,0)</f>
        <v>0</v>
      </c>
      <c r="BG294" s="143">
        <f>IF(N294="zákl. přenesená",J294,0)</f>
        <v>0</v>
      </c>
      <c r="BH294" s="143">
        <f>IF(N294="sníž. přenesená",J294,0)</f>
        <v>0</v>
      </c>
      <c r="BI294" s="143">
        <f>IF(N294="nulová",J294,0)</f>
        <v>0</v>
      </c>
      <c r="BJ294" s="16" t="s">
        <v>88</v>
      </c>
      <c r="BK294" s="143">
        <f>ROUND(I294*H294,2)</f>
        <v>0</v>
      </c>
      <c r="BL294" s="16" t="s">
        <v>134</v>
      </c>
      <c r="BM294" s="142" t="s">
        <v>330</v>
      </c>
    </row>
    <row r="295" spans="2:65" s="1" customFormat="1" ht="19.5">
      <c r="B295" s="31"/>
      <c r="D295" s="144" t="s">
        <v>136</v>
      </c>
      <c r="F295" s="145" t="s">
        <v>331</v>
      </c>
      <c r="I295" s="146"/>
      <c r="L295" s="31"/>
      <c r="M295" s="147"/>
      <c r="T295" s="55"/>
      <c r="AT295" s="16" t="s">
        <v>136</v>
      </c>
      <c r="AU295" s="16" t="s">
        <v>90</v>
      </c>
    </row>
    <row r="296" spans="2:65" s="12" customFormat="1" ht="11.25">
      <c r="B296" s="148"/>
      <c r="D296" s="144" t="s">
        <v>138</v>
      </c>
      <c r="E296" s="149" t="s">
        <v>1</v>
      </c>
      <c r="F296" s="150" t="s">
        <v>332</v>
      </c>
      <c r="H296" s="149" t="s">
        <v>1</v>
      </c>
      <c r="I296" s="151"/>
      <c r="L296" s="148"/>
      <c r="M296" s="152"/>
      <c r="T296" s="153"/>
      <c r="AT296" s="149" t="s">
        <v>138</v>
      </c>
      <c r="AU296" s="149" t="s">
        <v>90</v>
      </c>
      <c r="AV296" s="12" t="s">
        <v>88</v>
      </c>
      <c r="AW296" s="12" t="s">
        <v>36</v>
      </c>
      <c r="AX296" s="12" t="s">
        <v>80</v>
      </c>
      <c r="AY296" s="149" t="s">
        <v>127</v>
      </c>
    </row>
    <row r="297" spans="2:65" s="12" customFormat="1" ht="11.25">
      <c r="B297" s="148"/>
      <c r="D297" s="144" t="s">
        <v>138</v>
      </c>
      <c r="E297" s="149" t="s">
        <v>1</v>
      </c>
      <c r="F297" s="150" t="s">
        <v>333</v>
      </c>
      <c r="H297" s="149" t="s">
        <v>1</v>
      </c>
      <c r="I297" s="151"/>
      <c r="L297" s="148"/>
      <c r="M297" s="152"/>
      <c r="T297" s="153"/>
      <c r="AT297" s="149" t="s">
        <v>138</v>
      </c>
      <c r="AU297" s="149" t="s">
        <v>90</v>
      </c>
      <c r="AV297" s="12" t="s">
        <v>88</v>
      </c>
      <c r="AW297" s="12" t="s">
        <v>36</v>
      </c>
      <c r="AX297" s="12" t="s">
        <v>80</v>
      </c>
      <c r="AY297" s="149" t="s">
        <v>127</v>
      </c>
    </row>
    <row r="298" spans="2:65" s="13" customFormat="1" ht="11.25">
      <c r="B298" s="154"/>
      <c r="D298" s="144" t="s">
        <v>138</v>
      </c>
      <c r="E298" s="155" t="s">
        <v>1</v>
      </c>
      <c r="F298" s="156" t="s">
        <v>334</v>
      </c>
      <c r="H298" s="157">
        <v>0.26200000000000001</v>
      </c>
      <c r="I298" s="158"/>
      <c r="L298" s="154"/>
      <c r="M298" s="159"/>
      <c r="T298" s="160"/>
      <c r="AT298" s="155" t="s">
        <v>138</v>
      </c>
      <c r="AU298" s="155" t="s">
        <v>90</v>
      </c>
      <c r="AV298" s="13" t="s">
        <v>90</v>
      </c>
      <c r="AW298" s="13" t="s">
        <v>36</v>
      </c>
      <c r="AX298" s="13" t="s">
        <v>80</v>
      </c>
      <c r="AY298" s="155" t="s">
        <v>127</v>
      </c>
    </row>
    <row r="299" spans="2:65" s="12" customFormat="1" ht="11.25">
      <c r="B299" s="148"/>
      <c r="D299" s="144" t="s">
        <v>138</v>
      </c>
      <c r="E299" s="149" t="s">
        <v>1</v>
      </c>
      <c r="F299" s="150" t="s">
        <v>335</v>
      </c>
      <c r="H299" s="149" t="s">
        <v>1</v>
      </c>
      <c r="I299" s="151"/>
      <c r="L299" s="148"/>
      <c r="M299" s="152"/>
      <c r="T299" s="153"/>
      <c r="AT299" s="149" t="s">
        <v>138</v>
      </c>
      <c r="AU299" s="149" t="s">
        <v>90</v>
      </c>
      <c r="AV299" s="12" t="s">
        <v>88</v>
      </c>
      <c r="AW299" s="12" t="s">
        <v>36</v>
      </c>
      <c r="AX299" s="12" t="s">
        <v>80</v>
      </c>
      <c r="AY299" s="149" t="s">
        <v>127</v>
      </c>
    </row>
    <row r="300" spans="2:65" s="13" customFormat="1" ht="11.25">
      <c r="B300" s="154"/>
      <c r="D300" s="144" t="s">
        <v>138</v>
      </c>
      <c r="E300" s="155" t="s">
        <v>1</v>
      </c>
      <c r="F300" s="156" t="s">
        <v>336</v>
      </c>
      <c r="H300" s="157">
        <v>2.1000000000000001E-2</v>
      </c>
      <c r="I300" s="158"/>
      <c r="L300" s="154"/>
      <c r="M300" s="159"/>
      <c r="T300" s="160"/>
      <c r="AT300" s="155" t="s">
        <v>138</v>
      </c>
      <c r="AU300" s="155" t="s">
        <v>90</v>
      </c>
      <c r="AV300" s="13" t="s">
        <v>90</v>
      </c>
      <c r="AW300" s="13" t="s">
        <v>36</v>
      </c>
      <c r="AX300" s="13" t="s">
        <v>80</v>
      </c>
      <c r="AY300" s="155" t="s">
        <v>127</v>
      </c>
    </row>
    <row r="301" spans="2:65" s="14" customFormat="1" ht="11.25">
      <c r="B301" s="161"/>
      <c r="D301" s="144" t="s">
        <v>138</v>
      </c>
      <c r="E301" s="162" t="s">
        <v>1</v>
      </c>
      <c r="F301" s="163" t="s">
        <v>144</v>
      </c>
      <c r="H301" s="164">
        <v>0.28299999999999997</v>
      </c>
      <c r="I301" s="165"/>
      <c r="L301" s="161"/>
      <c r="M301" s="166"/>
      <c r="T301" s="167"/>
      <c r="AT301" s="162" t="s">
        <v>138</v>
      </c>
      <c r="AU301" s="162" t="s">
        <v>90</v>
      </c>
      <c r="AV301" s="14" t="s">
        <v>134</v>
      </c>
      <c r="AW301" s="14" t="s">
        <v>36</v>
      </c>
      <c r="AX301" s="14" t="s">
        <v>88</v>
      </c>
      <c r="AY301" s="162" t="s">
        <v>127</v>
      </c>
    </row>
    <row r="302" spans="2:65" s="1" customFormat="1" ht="24.2" customHeight="1">
      <c r="B302" s="31"/>
      <c r="C302" s="131" t="s">
        <v>337</v>
      </c>
      <c r="D302" s="131" t="s">
        <v>129</v>
      </c>
      <c r="E302" s="132" t="s">
        <v>338</v>
      </c>
      <c r="F302" s="133" t="s">
        <v>339</v>
      </c>
      <c r="G302" s="134" t="s">
        <v>132</v>
      </c>
      <c r="H302" s="135">
        <v>1.768</v>
      </c>
      <c r="I302" s="136"/>
      <c r="J302" s="137">
        <f>ROUND(I302*H302,2)</f>
        <v>0</v>
      </c>
      <c r="K302" s="133" t="s">
        <v>340</v>
      </c>
      <c r="L302" s="31"/>
      <c r="M302" s="138" t="s">
        <v>1</v>
      </c>
      <c r="N302" s="139" t="s">
        <v>45</v>
      </c>
      <c r="P302" s="140">
        <f>O302*H302</f>
        <v>0</v>
      </c>
      <c r="Q302" s="140">
        <v>1.328E-2</v>
      </c>
      <c r="R302" s="140">
        <f>Q302*H302</f>
        <v>2.347904E-2</v>
      </c>
      <c r="S302" s="140">
        <v>0</v>
      </c>
      <c r="T302" s="141">
        <f>S302*H302</f>
        <v>0</v>
      </c>
      <c r="AR302" s="142" t="s">
        <v>134</v>
      </c>
      <c r="AT302" s="142" t="s">
        <v>129</v>
      </c>
      <c r="AU302" s="142" t="s">
        <v>90</v>
      </c>
      <c r="AY302" s="16" t="s">
        <v>127</v>
      </c>
      <c r="BE302" s="143">
        <f>IF(N302="základní",J302,0)</f>
        <v>0</v>
      </c>
      <c r="BF302" s="143">
        <f>IF(N302="snížená",J302,0)</f>
        <v>0</v>
      </c>
      <c r="BG302" s="143">
        <f>IF(N302="zákl. přenesená",J302,0)</f>
        <v>0</v>
      </c>
      <c r="BH302" s="143">
        <f>IF(N302="sníž. přenesená",J302,0)</f>
        <v>0</v>
      </c>
      <c r="BI302" s="143">
        <f>IF(N302="nulová",J302,0)</f>
        <v>0</v>
      </c>
      <c r="BJ302" s="16" t="s">
        <v>88</v>
      </c>
      <c r="BK302" s="143">
        <f>ROUND(I302*H302,2)</f>
        <v>0</v>
      </c>
      <c r="BL302" s="16" t="s">
        <v>134</v>
      </c>
      <c r="BM302" s="142" t="s">
        <v>341</v>
      </c>
    </row>
    <row r="303" spans="2:65" s="1" customFormat="1" ht="19.5">
      <c r="B303" s="31"/>
      <c r="D303" s="144" t="s">
        <v>136</v>
      </c>
      <c r="F303" s="145" t="s">
        <v>342</v>
      </c>
      <c r="I303" s="146"/>
      <c r="L303" s="31"/>
      <c r="M303" s="147"/>
      <c r="T303" s="55"/>
      <c r="AT303" s="16" t="s">
        <v>136</v>
      </c>
      <c r="AU303" s="16" t="s">
        <v>90</v>
      </c>
    </row>
    <row r="304" spans="2:65" s="1" customFormat="1" ht="11.25">
      <c r="B304" s="31"/>
      <c r="D304" s="178" t="s">
        <v>343</v>
      </c>
      <c r="F304" s="179" t="s">
        <v>344</v>
      </c>
      <c r="I304" s="146"/>
      <c r="L304" s="31"/>
      <c r="M304" s="147"/>
      <c r="T304" s="55"/>
      <c r="AT304" s="16" t="s">
        <v>343</v>
      </c>
      <c r="AU304" s="16" t="s">
        <v>90</v>
      </c>
    </row>
    <row r="305" spans="2:65" s="12" customFormat="1" ht="11.25">
      <c r="B305" s="148"/>
      <c r="D305" s="144" t="s">
        <v>138</v>
      </c>
      <c r="E305" s="149" t="s">
        <v>1</v>
      </c>
      <c r="F305" s="150" t="s">
        <v>332</v>
      </c>
      <c r="H305" s="149" t="s">
        <v>1</v>
      </c>
      <c r="I305" s="151"/>
      <c r="L305" s="148"/>
      <c r="M305" s="152"/>
      <c r="T305" s="153"/>
      <c r="AT305" s="149" t="s">
        <v>138</v>
      </c>
      <c r="AU305" s="149" t="s">
        <v>90</v>
      </c>
      <c r="AV305" s="12" t="s">
        <v>88</v>
      </c>
      <c r="AW305" s="12" t="s">
        <v>36</v>
      </c>
      <c r="AX305" s="12" t="s">
        <v>80</v>
      </c>
      <c r="AY305" s="149" t="s">
        <v>127</v>
      </c>
    </row>
    <row r="306" spans="2:65" s="12" customFormat="1" ht="11.25">
      <c r="B306" s="148"/>
      <c r="D306" s="144" t="s">
        <v>138</v>
      </c>
      <c r="E306" s="149" t="s">
        <v>1</v>
      </c>
      <c r="F306" s="150" t="s">
        <v>333</v>
      </c>
      <c r="H306" s="149" t="s">
        <v>1</v>
      </c>
      <c r="I306" s="151"/>
      <c r="L306" s="148"/>
      <c r="M306" s="152"/>
      <c r="T306" s="153"/>
      <c r="AT306" s="149" t="s">
        <v>138</v>
      </c>
      <c r="AU306" s="149" t="s">
        <v>90</v>
      </c>
      <c r="AV306" s="12" t="s">
        <v>88</v>
      </c>
      <c r="AW306" s="12" t="s">
        <v>36</v>
      </c>
      <c r="AX306" s="12" t="s">
        <v>80</v>
      </c>
      <c r="AY306" s="149" t="s">
        <v>127</v>
      </c>
    </row>
    <row r="307" spans="2:65" s="13" customFormat="1" ht="11.25">
      <c r="B307" s="154"/>
      <c r="D307" s="144" t="s">
        <v>138</v>
      </c>
      <c r="E307" s="155" t="s">
        <v>1</v>
      </c>
      <c r="F307" s="156" t="s">
        <v>345</v>
      </c>
      <c r="H307" s="157">
        <v>1.4530000000000001</v>
      </c>
      <c r="I307" s="158"/>
      <c r="L307" s="154"/>
      <c r="M307" s="159"/>
      <c r="T307" s="160"/>
      <c r="AT307" s="155" t="s">
        <v>138</v>
      </c>
      <c r="AU307" s="155" t="s">
        <v>90</v>
      </c>
      <c r="AV307" s="13" t="s">
        <v>90</v>
      </c>
      <c r="AW307" s="13" t="s">
        <v>36</v>
      </c>
      <c r="AX307" s="13" t="s">
        <v>80</v>
      </c>
      <c r="AY307" s="155" t="s">
        <v>127</v>
      </c>
    </row>
    <row r="308" spans="2:65" s="12" customFormat="1" ht="11.25">
      <c r="B308" s="148"/>
      <c r="D308" s="144" t="s">
        <v>138</v>
      </c>
      <c r="E308" s="149" t="s">
        <v>1</v>
      </c>
      <c r="F308" s="150" t="s">
        <v>335</v>
      </c>
      <c r="H308" s="149" t="s">
        <v>1</v>
      </c>
      <c r="I308" s="151"/>
      <c r="L308" s="148"/>
      <c r="M308" s="152"/>
      <c r="T308" s="153"/>
      <c r="AT308" s="149" t="s">
        <v>138</v>
      </c>
      <c r="AU308" s="149" t="s">
        <v>90</v>
      </c>
      <c r="AV308" s="12" t="s">
        <v>88</v>
      </c>
      <c r="AW308" s="12" t="s">
        <v>36</v>
      </c>
      <c r="AX308" s="12" t="s">
        <v>80</v>
      </c>
      <c r="AY308" s="149" t="s">
        <v>127</v>
      </c>
    </row>
    <row r="309" spans="2:65" s="13" customFormat="1" ht="11.25">
      <c r="B309" s="154"/>
      <c r="D309" s="144" t="s">
        <v>138</v>
      </c>
      <c r="E309" s="155" t="s">
        <v>1</v>
      </c>
      <c r="F309" s="156" t="s">
        <v>346</v>
      </c>
      <c r="H309" s="157">
        <v>0.315</v>
      </c>
      <c r="I309" s="158"/>
      <c r="L309" s="154"/>
      <c r="M309" s="159"/>
      <c r="T309" s="160"/>
      <c r="AT309" s="155" t="s">
        <v>138</v>
      </c>
      <c r="AU309" s="155" t="s">
        <v>90</v>
      </c>
      <c r="AV309" s="13" t="s">
        <v>90</v>
      </c>
      <c r="AW309" s="13" t="s">
        <v>36</v>
      </c>
      <c r="AX309" s="13" t="s">
        <v>80</v>
      </c>
      <c r="AY309" s="155" t="s">
        <v>127</v>
      </c>
    </row>
    <row r="310" spans="2:65" s="14" customFormat="1" ht="11.25">
      <c r="B310" s="161"/>
      <c r="D310" s="144" t="s">
        <v>138</v>
      </c>
      <c r="E310" s="162" t="s">
        <v>1</v>
      </c>
      <c r="F310" s="163" t="s">
        <v>144</v>
      </c>
      <c r="H310" s="164">
        <v>1.768</v>
      </c>
      <c r="I310" s="165"/>
      <c r="L310" s="161"/>
      <c r="M310" s="166"/>
      <c r="T310" s="167"/>
      <c r="AT310" s="162" t="s">
        <v>138</v>
      </c>
      <c r="AU310" s="162" t="s">
        <v>90</v>
      </c>
      <c r="AV310" s="14" t="s">
        <v>134</v>
      </c>
      <c r="AW310" s="14" t="s">
        <v>36</v>
      </c>
      <c r="AX310" s="14" t="s">
        <v>88</v>
      </c>
      <c r="AY310" s="162" t="s">
        <v>127</v>
      </c>
    </row>
    <row r="311" spans="2:65" s="1" customFormat="1" ht="24.2" customHeight="1">
      <c r="B311" s="31"/>
      <c r="C311" s="131" t="s">
        <v>347</v>
      </c>
      <c r="D311" s="131" t="s">
        <v>129</v>
      </c>
      <c r="E311" s="132" t="s">
        <v>348</v>
      </c>
      <c r="F311" s="133" t="s">
        <v>349</v>
      </c>
      <c r="G311" s="134" t="s">
        <v>132</v>
      </c>
      <c r="H311" s="135">
        <v>1.768</v>
      </c>
      <c r="I311" s="136"/>
      <c r="J311" s="137">
        <f>ROUND(I311*H311,2)</f>
        <v>0</v>
      </c>
      <c r="K311" s="133" t="s">
        <v>340</v>
      </c>
      <c r="L311" s="31"/>
      <c r="M311" s="138" t="s">
        <v>1</v>
      </c>
      <c r="N311" s="139" t="s">
        <v>45</v>
      </c>
      <c r="P311" s="140">
        <f>O311*H311</f>
        <v>0</v>
      </c>
      <c r="Q311" s="140">
        <v>0</v>
      </c>
      <c r="R311" s="140">
        <f>Q311*H311</f>
        <v>0</v>
      </c>
      <c r="S311" s="140">
        <v>0</v>
      </c>
      <c r="T311" s="141">
        <f>S311*H311</f>
        <v>0</v>
      </c>
      <c r="AR311" s="142" t="s">
        <v>134</v>
      </c>
      <c r="AT311" s="142" t="s">
        <v>129</v>
      </c>
      <c r="AU311" s="142" t="s">
        <v>90</v>
      </c>
      <c r="AY311" s="16" t="s">
        <v>127</v>
      </c>
      <c r="BE311" s="143">
        <f>IF(N311="základní",J311,0)</f>
        <v>0</v>
      </c>
      <c r="BF311" s="143">
        <f>IF(N311="snížená",J311,0)</f>
        <v>0</v>
      </c>
      <c r="BG311" s="143">
        <f>IF(N311="zákl. přenesená",J311,0)</f>
        <v>0</v>
      </c>
      <c r="BH311" s="143">
        <f>IF(N311="sníž. přenesená",J311,0)</f>
        <v>0</v>
      </c>
      <c r="BI311" s="143">
        <f>IF(N311="nulová",J311,0)</f>
        <v>0</v>
      </c>
      <c r="BJ311" s="16" t="s">
        <v>88</v>
      </c>
      <c r="BK311" s="143">
        <f>ROUND(I311*H311,2)</f>
        <v>0</v>
      </c>
      <c r="BL311" s="16" t="s">
        <v>134</v>
      </c>
      <c r="BM311" s="142" t="s">
        <v>350</v>
      </c>
    </row>
    <row r="312" spans="2:65" s="1" customFormat="1" ht="19.5">
      <c r="B312" s="31"/>
      <c r="D312" s="144" t="s">
        <v>136</v>
      </c>
      <c r="F312" s="145" t="s">
        <v>351</v>
      </c>
      <c r="I312" s="146"/>
      <c r="L312" s="31"/>
      <c r="M312" s="147"/>
      <c r="T312" s="55"/>
      <c r="AT312" s="16" t="s">
        <v>136</v>
      </c>
      <c r="AU312" s="16" t="s">
        <v>90</v>
      </c>
    </row>
    <row r="313" spans="2:65" s="1" customFormat="1" ht="11.25">
      <c r="B313" s="31"/>
      <c r="D313" s="178" t="s">
        <v>343</v>
      </c>
      <c r="F313" s="179" t="s">
        <v>352</v>
      </c>
      <c r="I313" s="146"/>
      <c r="L313" s="31"/>
      <c r="M313" s="147"/>
      <c r="T313" s="55"/>
      <c r="AT313" s="16" t="s">
        <v>343</v>
      </c>
      <c r="AU313" s="16" t="s">
        <v>90</v>
      </c>
    </row>
    <row r="314" spans="2:65" s="12" customFormat="1" ht="11.25">
      <c r="B314" s="148"/>
      <c r="D314" s="144" t="s">
        <v>138</v>
      </c>
      <c r="E314" s="149" t="s">
        <v>1</v>
      </c>
      <c r="F314" s="150" t="s">
        <v>332</v>
      </c>
      <c r="H314" s="149" t="s">
        <v>1</v>
      </c>
      <c r="I314" s="151"/>
      <c r="L314" s="148"/>
      <c r="M314" s="152"/>
      <c r="T314" s="153"/>
      <c r="AT314" s="149" t="s">
        <v>138</v>
      </c>
      <c r="AU314" s="149" t="s">
        <v>90</v>
      </c>
      <c r="AV314" s="12" t="s">
        <v>88</v>
      </c>
      <c r="AW314" s="12" t="s">
        <v>36</v>
      </c>
      <c r="AX314" s="12" t="s">
        <v>80</v>
      </c>
      <c r="AY314" s="149" t="s">
        <v>127</v>
      </c>
    </row>
    <row r="315" spans="2:65" s="12" customFormat="1" ht="11.25">
      <c r="B315" s="148"/>
      <c r="D315" s="144" t="s">
        <v>138</v>
      </c>
      <c r="E315" s="149" t="s">
        <v>1</v>
      </c>
      <c r="F315" s="150" t="s">
        <v>333</v>
      </c>
      <c r="H315" s="149" t="s">
        <v>1</v>
      </c>
      <c r="I315" s="151"/>
      <c r="L315" s="148"/>
      <c r="M315" s="152"/>
      <c r="T315" s="153"/>
      <c r="AT315" s="149" t="s">
        <v>138</v>
      </c>
      <c r="AU315" s="149" t="s">
        <v>90</v>
      </c>
      <c r="AV315" s="12" t="s">
        <v>88</v>
      </c>
      <c r="AW315" s="12" t="s">
        <v>36</v>
      </c>
      <c r="AX315" s="12" t="s">
        <v>80</v>
      </c>
      <c r="AY315" s="149" t="s">
        <v>127</v>
      </c>
    </row>
    <row r="316" spans="2:65" s="13" customFormat="1" ht="11.25">
      <c r="B316" s="154"/>
      <c r="D316" s="144" t="s">
        <v>138</v>
      </c>
      <c r="E316" s="155" t="s">
        <v>1</v>
      </c>
      <c r="F316" s="156" t="s">
        <v>345</v>
      </c>
      <c r="H316" s="157">
        <v>1.4530000000000001</v>
      </c>
      <c r="I316" s="158"/>
      <c r="L316" s="154"/>
      <c r="M316" s="159"/>
      <c r="T316" s="160"/>
      <c r="AT316" s="155" t="s">
        <v>138</v>
      </c>
      <c r="AU316" s="155" t="s">
        <v>90</v>
      </c>
      <c r="AV316" s="13" t="s">
        <v>90</v>
      </c>
      <c r="AW316" s="13" t="s">
        <v>36</v>
      </c>
      <c r="AX316" s="13" t="s">
        <v>80</v>
      </c>
      <c r="AY316" s="155" t="s">
        <v>127</v>
      </c>
    </row>
    <row r="317" spans="2:65" s="12" customFormat="1" ht="11.25">
      <c r="B317" s="148"/>
      <c r="D317" s="144" t="s">
        <v>138</v>
      </c>
      <c r="E317" s="149" t="s">
        <v>1</v>
      </c>
      <c r="F317" s="150" t="s">
        <v>335</v>
      </c>
      <c r="H317" s="149" t="s">
        <v>1</v>
      </c>
      <c r="I317" s="151"/>
      <c r="L317" s="148"/>
      <c r="M317" s="152"/>
      <c r="T317" s="153"/>
      <c r="AT317" s="149" t="s">
        <v>138</v>
      </c>
      <c r="AU317" s="149" t="s">
        <v>90</v>
      </c>
      <c r="AV317" s="12" t="s">
        <v>88</v>
      </c>
      <c r="AW317" s="12" t="s">
        <v>36</v>
      </c>
      <c r="AX317" s="12" t="s">
        <v>80</v>
      </c>
      <c r="AY317" s="149" t="s">
        <v>127</v>
      </c>
    </row>
    <row r="318" spans="2:65" s="13" customFormat="1" ht="11.25">
      <c r="B318" s="154"/>
      <c r="D318" s="144" t="s">
        <v>138</v>
      </c>
      <c r="E318" s="155" t="s">
        <v>1</v>
      </c>
      <c r="F318" s="156" t="s">
        <v>346</v>
      </c>
      <c r="H318" s="157">
        <v>0.315</v>
      </c>
      <c r="I318" s="158"/>
      <c r="L318" s="154"/>
      <c r="M318" s="159"/>
      <c r="T318" s="160"/>
      <c r="AT318" s="155" t="s">
        <v>138</v>
      </c>
      <c r="AU318" s="155" t="s">
        <v>90</v>
      </c>
      <c r="AV318" s="13" t="s">
        <v>90</v>
      </c>
      <c r="AW318" s="13" t="s">
        <v>36</v>
      </c>
      <c r="AX318" s="13" t="s">
        <v>80</v>
      </c>
      <c r="AY318" s="155" t="s">
        <v>127</v>
      </c>
    </row>
    <row r="319" spans="2:65" s="14" customFormat="1" ht="11.25">
      <c r="B319" s="161"/>
      <c r="D319" s="144" t="s">
        <v>138</v>
      </c>
      <c r="E319" s="162" t="s">
        <v>1</v>
      </c>
      <c r="F319" s="163" t="s">
        <v>144</v>
      </c>
      <c r="H319" s="164">
        <v>1.768</v>
      </c>
      <c r="I319" s="165"/>
      <c r="L319" s="161"/>
      <c r="M319" s="166"/>
      <c r="T319" s="167"/>
      <c r="AT319" s="162" t="s">
        <v>138</v>
      </c>
      <c r="AU319" s="162" t="s">
        <v>90</v>
      </c>
      <c r="AV319" s="14" t="s">
        <v>134</v>
      </c>
      <c r="AW319" s="14" t="s">
        <v>36</v>
      </c>
      <c r="AX319" s="14" t="s">
        <v>88</v>
      </c>
      <c r="AY319" s="162" t="s">
        <v>127</v>
      </c>
    </row>
    <row r="320" spans="2:65" s="11" customFormat="1" ht="22.9" customHeight="1">
      <c r="B320" s="119"/>
      <c r="D320" s="120" t="s">
        <v>79</v>
      </c>
      <c r="E320" s="129" t="s">
        <v>168</v>
      </c>
      <c r="F320" s="129" t="s">
        <v>353</v>
      </c>
      <c r="I320" s="122"/>
      <c r="J320" s="130">
        <f>BK320</f>
        <v>0</v>
      </c>
      <c r="L320" s="119"/>
      <c r="M320" s="124"/>
      <c r="P320" s="125">
        <f>SUM(P321:P368)</f>
        <v>0</v>
      </c>
      <c r="R320" s="125">
        <f>SUM(R321:R368)</f>
        <v>8.2665000000000006</v>
      </c>
      <c r="T320" s="126">
        <f>SUM(T321:T368)</f>
        <v>0</v>
      </c>
      <c r="AR320" s="120" t="s">
        <v>88</v>
      </c>
      <c r="AT320" s="127" t="s">
        <v>79</v>
      </c>
      <c r="AU320" s="127" t="s">
        <v>88</v>
      </c>
      <c r="AY320" s="120" t="s">
        <v>127</v>
      </c>
      <c r="BK320" s="128">
        <f>SUM(BK321:BK368)</f>
        <v>0</v>
      </c>
    </row>
    <row r="321" spans="2:65" s="1" customFormat="1" ht="16.5" customHeight="1">
      <c r="B321" s="31"/>
      <c r="C321" s="131" t="s">
        <v>354</v>
      </c>
      <c r="D321" s="131" t="s">
        <v>129</v>
      </c>
      <c r="E321" s="132" t="s">
        <v>355</v>
      </c>
      <c r="F321" s="133" t="s">
        <v>356</v>
      </c>
      <c r="G321" s="134" t="s">
        <v>132</v>
      </c>
      <c r="H321" s="135">
        <v>102</v>
      </c>
      <c r="I321" s="136"/>
      <c r="J321" s="137">
        <f>ROUND(I321*H321,2)</f>
        <v>0</v>
      </c>
      <c r="K321" s="133" t="s">
        <v>133</v>
      </c>
      <c r="L321" s="31"/>
      <c r="M321" s="138" t="s">
        <v>1</v>
      </c>
      <c r="N321" s="139" t="s">
        <v>45</v>
      </c>
      <c r="P321" s="140">
        <f>O321*H321</f>
        <v>0</v>
      </c>
      <c r="Q321" s="140">
        <v>0</v>
      </c>
      <c r="R321" s="140">
        <f>Q321*H321</f>
        <v>0</v>
      </c>
      <c r="S321" s="140">
        <v>0</v>
      </c>
      <c r="T321" s="141">
        <f>S321*H321</f>
        <v>0</v>
      </c>
      <c r="AR321" s="142" t="s">
        <v>134</v>
      </c>
      <c r="AT321" s="142" t="s">
        <v>129</v>
      </c>
      <c r="AU321" s="142" t="s">
        <v>90</v>
      </c>
      <c r="AY321" s="16" t="s">
        <v>127</v>
      </c>
      <c r="BE321" s="143">
        <f>IF(N321="základní",J321,0)</f>
        <v>0</v>
      </c>
      <c r="BF321" s="143">
        <f>IF(N321="snížená",J321,0)</f>
        <v>0</v>
      </c>
      <c r="BG321" s="143">
        <f>IF(N321="zákl. přenesená",J321,0)</f>
        <v>0</v>
      </c>
      <c r="BH321" s="143">
        <f>IF(N321="sníž. přenesená",J321,0)</f>
        <v>0</v>
      </c>
      <c r="BI321" s="143">
        <f>IF(N321="nulová",J321,0)</f>
        <v>0</v>
      </c>
      <c r="BJ321" s="16" t="s">
        <v>88</v>
      </c>
      <c r="BK321" s="143">
        <f>ROUND(I321*H321,2)</f>
        <v>0</v>
      </c>
      <c r="BL321" s="16" t="s">
        <v>134</v>
      </c>
      <c r="BM321" s="142" t="s">
        <v>357</v>
      </c>
    </row>
    <row r="322" spans="2:65" s="1" customFormat="1" ht="19.5">
      <c r="B322" s="31"/>
      <c r="D322" s="144" t="s">
        <v>136</v>
      </c>
      <c r="F322" s="145" t="s">
        <v>358</v>
      </c>
      <c r="I322" s="146"/>
      <c r="L322" s="31"/>
      <c r="M322" s="147"/>
      <c r="T322" s="55"/>
      <c r="AT322" s="16" t="s">
        <v>136</v>
      </c>
      <c r="AU322" s="16" t="s">
        <v>90</v>
      </c>
    </row>
    <row r="323" spans="2:65" s="12" customFormat="1" ht="11.25">
      <c r="B323" s="148"/>
      <c r="D323" s="144" t="s">
        <v>138</v>
      </c>
      <c r="E323" s="149" t="s">
        <v>1</v>
      </c>
      <c r="F323" s="150" t="s">
        <v>139</v>
      </c>
      <c r="H323" s="149" t="s">
        <v>1</v>
      </c>
      <c r="I323" s="151"/>
      <c r="L323" s="148"/>
      <c r="M323" s="152"/>
      <c r="T323" s="153"/>
      <c r="AT323" s="149" t="s">
        <v>138</v>
      </c>
      <c r="AU323" s="149" t="s">
        <v>90</v>
      </c>
      <c r="AV323" s="12" t="s">
        <v>88</v>
      </c>
      <c r="AW323" s="12" t="s">
        <v>36</v>
      </c>
      <c r="AX323" s="12" t="s">
        <v>80</v>
      </c>
      <c r="AY323" s="149" t="s">
        <v>127</v>
      </c>
    </row>
    <row r="324" spans="2:65" s="12" customFormat="1" ht="11.25">
      <c r="B324" s="148"/>
      <c r="D324" s="144" t="s">
        <v>138</v>
      </c>
      <c r="E324" s="149" t="s">
        <v>1</v>
      </c>
      <c r="F324" s="150" t="s">
        <v>359</v>
      </c>
      <c r="H324" s="149" t="s">
        <v>1</v>
      </c>
      <c r="I324" s="151"/>
      <c r="L324" s="148"/>
      <c r="M324" s="152"/>
      <c r="T324" s="153"/>
      <c r="AT324" s="149" t="s">
        <v>138</v>
      </c>
      <c r="AU324" s="149" t="s">
        <v>90</v>
      </c>
      <c r="AV324" s="12" t="s">
        <v>88</v>
      </c>
      <c r="AW324" s="12" t="s">
        <v>36</v>
      </c>
      <c r="AX324" s="12" t="s">
        <v>80</v>
      </c>
      <c r="AY324" s="149" t="s">
        <v>127</v>
      </c>
    </row>
    <row r="325" spans="2:65" s="13" customFormat="1" ht="11.25">
      <c r="B325" s="154"/>
      <c r="D325" s="144" t="s">
        <v>138</v>
      </c>
      <c r="E325" s="155" t="s">
        <v>1</v>
      </c>
      <c r="F325" s="156" t="s">
        <v>143</v>
      </c>
      <c r="H325" s="157">
        <v>102</v>
      </c>
      <c r="I325" s="158"/>
      <c r="L325" s="154"/>
      <c r="M325" s="159"/>
      <c r="T325" s="160"/>
      <c r="AT325" s="155" t="s">
        <v>138</v>
      </c>
      <c r="AU325" s="155" t="s">
        <v>90</v>
      </c>
      <c r="AV325" s="13" t="s">
        <v>90</v>
      </c>
      <c r="AW325" s="13" t="s">
        <v>36</v>
      </c>
      <c r="AX325" s="13" t="s">
        <v>80</v>
      </c>
      <c r="AY325" s="155" t="s">
        <v>127</v>
      </c>
    </row>
    <row r="326" spans="2:65" s="14" customFormat="1" ht="11.25">
      <c r="B326" s="161"/>
      <c r="D326" s="144" t="s">
        <v>138</v>
      </c>
      <c r="E326" s="162" t="s">
        <v>1</v>
      </c>
      <c r="F326" s="163" t="s">
        <v>144</v>
      </c>
      <c r="H326" s="164">
        <v>102</v>
      </c>
      <c r="I326" s="165"/>
      <c r="L326" s="161"/>
      <c r="M326" s="166"/>
      <c r="T326" s="167"/>
      <c r="AT326" s="162" t="s">
        <v>138</v>
      </c>
      <c r="AU326" s="162" t="s">
        <v>90</v>
      </c>
      <c r="AV326" s="14" t="s">
        <v>134</v>
      </c>
      <c r="AW326" s="14" t="s">
        <v>36</v>
      </c>
      <c r="AX326" s="14" t="s">
        <v>88</v>
      </c>
      <c r="AY326" s="162" t="s">
        <v>127</v>
      </c>
    </row>
    <row r="327" spans="2:65" s="1" customFormat="1" ht="16.5" customHeight="1">
      <c r="B327" s="31"/>
      <c r="C327" s="131" t="s">
        <v>360</v>
      </c>
      <c r="D327" s="131" t="s">
        <v>129</v>
      </c>
      <c r="E327" s="132" t="s">
        <v>361</v>
      </c>
      <c r="F327" s="133" t="s">
        <v>362</v>
      </c>
      <c r="G327" s="134" t="s">
        <v>132</v>
      </c>
      <c r="H327" s="135">
        <v>27.2</v>
      </c>
      <c r="I327" s="136"/>
      <c r="J327" s="137">
        <f>ROUND(I327*H327,2)</f>
        <v>0</v>
      </c>
      <c r="K327" s="133" t="s">
        <v>133</v>
      </c>
      <c r="L327" s="31"/>
      <c r="M327" s="138" t="s">
        <v>1</v>
      </c>
      <c r="N327" s="139" t="s">
        <v>45</v>
      </c>
      <c r="P327" s="140">
        <f>O327*H327</f>
        <v>0</v>
      </c>
      <c r="Q327" s="140">
        <v>0</v>
      </c>
      <c r="R327" s="140">
        <f>Q327*H327</f>
        <v>0</v>
      </c>
      <c r="S327" s="140">
        <v>0</v>
      </c>
      <c r="T327" s="141">
        <f>S327*H327</f>
        <v>0</v>
      </c>
      <c r="AR327" s="142" t="s">
        <v>134</v>
      </c>
      <c r="AT327" s="142" t="s">
        <v>129</v>
      </c>
      <c r="AU327" s="142" t="s">
        <v>90</v>
      </c>
      <c r="AY327" s="16" t="s">
        <v>127</v>
      </c>
      <c r="BE327" s="143">
        <f>IF(N327="základní",J327,0)</f>
        <v>0</v>
      </c>
      <c r="BF327" s="143">
        <f>IF(N327="snížená",J327,0)</f>
        <v>0</v>
      </c>
      <c r="BG327" s="143">
        <f>IF(N327="zákl. přenesená",J327,0)</f>
        <v>0</v>
      </c>
      <c r="BH327" s="143">
        <f>IF(N327="sníž. přenesená",J327,0)</f>
        <v>0</v>
      </c>
      <c r="BI327" s="143">
        <f>IF(N327="nulová",J327,0)</f>
        <v>0</v>
      </c>
      <c r="BJ327" s="16" t="s">
        <v>88</v>
      </c>
      <c r="BK327" s="143">
        <f>ROUND(I327*H327,2)</f>
        <v>0</v>
      </c>
      <c r="BL327" s="16" t="s">
        <v>134</v>
      </c>
      <c r="BM327" s="142" t="s">
        <v>363</v>
      </c>
    </row>
    <row r="328" spans="2:65" s="1" customFormat="1" ht="19.5">
      <c r="B328" s="31"/>
      <c r="D328" s="144" t="s">
        <v>136</v>
      </c>
      <c r="F328" s="145" t="s">
        <v>364</v>
      </c>
      <c r="I328" s="146"/>
      <c r="L328" s="31"/>
      <c r="M328" s="147"/>
      <c r="T328" s="55"/>
      <c r="AT328" s="16" t="s">
        <v>136</v>
      </c>
      <c r="AU328" s="16" t="s">
        <v>90</v>
      </c>
    </row>
    <row r="329" spans="2:65" s="12" customFormat="1" ht="11.25">
      <c r="B329" s="148"/>
      <c r="D329" s="144" t="s">
        <v>138</v>
      </c>
      <c r="E329" s="149" t="s">
        <v>1</v>
      </c>
      <c r="F329" s="150" t="s">
        <v>139</v>
      </c>
      <c r="H329" s="149" t="s">
        <v>1</v>
      </c>
      <c r="I329" s="151"/>
      <c r="L329" s="148"/>
      <c r="M329" s="152"/>
      <c r="T329" s="153"/>
      <c r="AT329" s="149" t="s">
        <v>138</v>
      </c>
      <c r="AU329" s="149" t="s">
        <v>90</v>
      </c>
      <c r="AV329" s="12" t="s">
        <v>88</v>
      </c>
      <c r="AW329" s="12" t="s">
        <v>36</v>
      </c>
      <c r="AX329" s="12" t="s">
        <v>80</v>
      </c>
      <c r="AY329" s="149" t="s">
        <v>127</v>
      </c>
    </row>
    <row r="330" spans="2:65" s="12" customFormat="1" ht="11.25">
      <c r="B330" s="148"/>
      <c r="D330" s="144" t="s">
        <v>138</v>
      </c>
      <c r="E330" s="149" t="s">
        <v>1</v>
      </c>
      <c r="F330" s="150" t="s">
        <v>142</v>
      </c>
      <c r="H330" s="149" t="s">
        <v>1</v>
      </c>
      <c r="I330" s="151"/>
      <c r="L330" s="148"/>
      <c r="M330" s="152"/>
      <c r="T330" s="153"/>
      <c r="AT330" s="149" t="s">
        <v>138</v>
      </c>
      <c r="AU330" s="149" t="s">
        <v>90</v>
      </c>
      <c r="AV330" s="12" t="s">
        <v>88</v>
      </c>
      <c r="AW330" s="12" t="s">
        <v>36</v>
      </c>
      <c r="AX330" s="12" t="s">
        <v>80</v>
      </c>
      <c r="AY330" s="149" t="s">
        <v>127</v>
      </c>
    </row>
    <row r="331" spans="2:65" s="13" customFormat="1" ht="11.25">
      <c r="B331" s="154"/>
      <c r="D331" s="144" t="s">
        <v>138</v>
      </c>
      <c r="E331" s="155" t="s">
        <v>1</v>
      </c>
      <c r="F331" s="156" t="s">
        <v>151</v>
      </c>
      <c r="H331" s="157">
        <v>27.2</v>
      </c>
      <c r="I331" s="158"/>
      <c r="L331" s="154"/>
      <c r="M331" s="159"/>
      <c r="T331" s="160"/>
      <c r="AT331" s="155" t="s">
        <v>138</v>
      </c>
      <c r="AU331" s="155" t="s">
        <v>90</v>
      </c>
      <c r="AV331" s="13" t="s">
        <v>90</v>
      </c>
      <c r="AW331" s="13" t="s">
        <v>36</v>
      </c>
      <c r="AX331" s="13" t="s">
        <v>80</v>
      </c>
      <c r="AY331" s="155" t="s">
        <v>127</v>
      </c>
    </row>
    <row r="332" spans="2:65" s="14" customFormat="1" ht="11.25">
      <c r="B332" s="161"/>
      <c r="D332" s="144" t="s">
        <v>138</v>
      </c>
      <c r="E332" s="162" t="s">
        <v>1</v>
      </c>
      <c r="F332" s="163" t="s">
        <v>144</v>
      </c>
      <c r="H332" s="164">
        <v>27.2</v>
      </c>
      <c r="I332" s="165"/>
      <c r="L332" s="161"/>
      <c r="M332" s="166"/>
      <c r="T332" s="167"/>
      <c r="AT332" s="162" t="s">
        <v>138</v>
      </c>
      <c r="AU332" s="162" t="s">
        <v>90</v>
      </c>
      <c r="AV332" s="14" t="s">
        <v>134</v>
      </c>
      <c r="AW332" s="14" t="s">
        <v>36</v>
      </c>
      <c r="AX332" s="14" t="s">
        <v>88</v>
      </c>
      <c r="AY332" s="162" t="s">
        <v>127</v>
      </c>
    </row>
    <row r="333" spans="2:65" s="1" customFormat="1" ht="16.5" customHeight="1">
      <c r="B333" s="31"/>
      <c r="C333" s="131" t="s">
        <v>365</v>
      </c>
      <c r="D333" s="131" t="s">
        <v>129</v>
      </c>
      <c r="E333" s="132" t="s">
        <v>366</v>
      </c>
      <c r="F333" s="133" t="s">
        <v>367</v>
      </c>
      <c r="G333" s="134" t="s">
        <v>132</v>
      </c>
      <c r="H333" s="135">
        <v>171</v>
      </c>
      <c r="I333" s="136"/>
      <c r="J333" s="137">
        <f>ROUND(I333*H333,2)</f>
        <v>0</v>
      </c>
      <c r="K333" s="133" t="s">
        <v>133</v>
      </c>
      <c r="L333" s="31"/>
      <c r="M333" s="138" t="s">
        <v>1</v>
      </c>
      <c r="N333" s="139" t="s">
        <v>45</v>
      </c>
      <c r="P333" s="140">
        <f>O333*H333</f>
        <v>0</v>
      </c>
      <c r="Q333" s="140">
        <v>0</v>
      </c>
      <c r="R333" s="140">
        <f>Q333*H333</f>
        <v>0</v>
      </c>
      <c r="S333" s="140">
        <v>0</v>
      </c>
      <c r="T333" s="141">
        <f>S333*H333</f>
        <v>0</v>
      </c>
      <c r="AR333" s="142" t="s">
        <v>134</v>
      </c>
      <c r="AT333" s="142" t="s">
        <v>129</v>
      </c>
      <c r="AU333" s="142" t="s">
        <v>90</v>
      </c>
      <c r="AY333" s="16" t="s">
        <v>127</v>
      </c>
      <c r="BE333" s="143">
        <f>IF(N333="základní",J333,0)</f>
        <v>0</v>
      </c>
      <c r="BF333" s="143">
        <f>IF(N333="snížená",J333,0)</f>
        <v>0</v>
      </c>
      <c r="BG333" s="143">
        <f>IF(N333="zákl. přenesená",J333,0)</f>
        <v>0</v>
      </c>
      <c r="BH333" s="143">
        <f>IF(N333="sníž. přenesená",J333,0)</f>
        <v>0</v>
      </c>
      <c r="BI333" s="143">
        <f>IF(N333="nulová",J333,0)</f>
        <v>0</v>
      </c>
      <c r="BJ333" s="16" t="s">
        <v>88</v>
      </c>
      <c r="BK333" s="143">
        <f>ROUND(I333*H333,2)</f>
        <v>0</v>
      </c>
      <c r="BL333" s="16" t="s">
        <v>134</v>
      </c>
      <c r="BM333" s="142" t="s">
        <v>368</v>
      </c>
    </row>
    <row r="334" spans="2:65" s="1" customFormat="1" ht="19.5">
      <c r="B334" s="31"/>
      <c r="D334" s="144" t="s">
        <v>136</v>
      </c>
      <c r="F334" s="145" t="s">
        <v>369</v>
      </c>
      <c r="I334" s="146"/>
      <c r="L334" s="31"/>
      <c r="M334" s="147"/>
      <c r="T334" s="55"/>
      <c r="AT334" s="16" t="s">
        <v>136</v>
      </c>
      <c r="AU334" s="16" t="s">
        <v>90</v>
      </c>
    </row>
    <row r="335" spans="2:65" s="12" customFormat="1" ht="11.25">
      <c r="B335" s="148"/>
      <c r="D335" s="144" t="s">
        <v>138</v>
      </c>
      <c r="E335" s="149" t="s">
        <v>1</v>
      </c>
      <c r="F335" s="150" t="s">
        <v>139</v>
      </c>
      <c r="H335" s="149" t="s">
        <v>1</v>
      </c>
      <c r="I335" s="151"/>
      <c r="L335" s="148"/>
      <c r="M335" s="152"/>
      <c r="T335" s="153"/>
      <c r="AT335" s="149" t="s">
        <v>138</v>
      </c>
      <c r="AU335" s="149" t="s">
        <v>90</v>
      </c>
      <c r="AV335" s="12" t="s">
        <v>88</v>
      </c>
      <c r="AW335" s="12" t="s">
        <v>36</v>
      </c>
      <c r="AX335" s="12" t="s">
        <v>80</v>
      </c>
      <c r="AY335" s="149" t="s">
        <v>127</v>
      </c>
    </row>
    <row r="336" spans="2:65" s="12" customFormat="1" ht="11.25">
      <c r="B336" s="148"/>
      <c r="D336" s="144" t="s">
        <v>138</v>
      </c>
      <c r="E336" s="149" t="s">
        <v>1</v>
      </c>
      <c r="F336" s="150" t="s">
        <v>370</v>
      </c>
      <c r="H336" s="149" t="s">
        <v>1</v>
      </c>
      <c r="I336" s="151"/>
      <c r="L336" s="148"/>
      <c r="M336" s="152"/>
      <c r="T336" s="153"/>
      <c r="AT336" s="149" t="s">
        <v>138</v>
      </c>
      <c r="AU336" s="149" t="s">
        <v>90</v>
      </c>
      <c r="AV336" s="12" t="s">
        <v>88</v>
      </c>
      <c r="AW336" s="12" t="s">
        <v>36</v>
      </c>
      <c r="AX336" s="12" t="s">
        <v>80</v>
      </c>
      <c r="AY336" s="149" t="s">
        <v>127</v>
      </c>
    </row>
    <row r="337" spans="2:65" s="13" customFormat="1" ht="11.25">
      <c r="B337" s="154"/>
      <c r="D337" s="144" t="s">
        <v>138</v>
      </c>
      <c r="E337" s="155" t="s">
        <v>1</v>
      </c>
      <c r="F337" s="156" t="s">
        <v>141</v>
      </c>
      <c r="H337" s="157">
        <v>171</v>
      </c>
      <c r="I337" s="158"/>
      <c r="L337" s="154"/>
      <c r="M337" s="159"/>
      <c r="T337" s="160"/>
      <c r="AT337" s="155" t="s">
        <v>138</v>
      </c>
      <c r="AU337" s="155" t="s">
        <v>90</v>
      </c>
      <c r="AV337" s="13" t="s">
        <v>90</v>
      </c>
      <c r="AW337" s="13" t="s">
        <v>36</v>
      </c>
      <c r="AX337" s="13" t="s">
        <v>80</v>
      </c>
      <c r="AY337" s="155" t="s">
        <v>127</v>
      </c>
    </row>
    <row r="338" spans="2:65" s="14" customFormat="1" ht="11.25">
      <c r="B338" s="161"/>
      <c r="D338" s="144" t="s">
        <v>138</v>
      </c>
      <c r="E338" s="162" t="s">
        <v>1</v>
      </c>
      <c r="F338" s="163" t="s">
        <v>144</v>
      </c>
      <c r="H338" s="164">
        <v>171</v>
      </c>
      <c r="I338" s="165"/>
      <c r="L338" s="161"/>
      <c r="M338" s="166"/>
      <c r="T338" s="167"/>
      <c r="AT338" s="162" t="s">
        <v>138</v>
      </c>
      <c r="AU338" s="162" t="s">
        <v>90</v>
      </c>
      <c r="AV338" s="14" t="s">
        <v>134</v>
      </c>
      <c r="AW338" s="14" t="s">
        <v>36</v>
      </c>
      <c r="AX338" s="14" t="s">
        <v>88</v>
      </c>
      <c r="AY338" s="162" t="s">
        <v>127</v>
      </c>
    </row>
    <row r="339" spans="2:65" s="1" customFormat="1" ht="16.5" customHeight="1">
      <c r="B339" s="31"/>
      <c r="C339" s="131" t="s">
        <v>371</v>
      </c>
      <c r="D339" s="131" t="s">
        <v>129</v>
      </c>
      <c r="E339" s="132" t="s">
        <v>372</v>
      </c>
      <c r="F339" s="133" t="s">
        <v>373</v>
      </c>
      <c r="G339" s="134" t="s">
        <v>132</v>
      </c>
      <c r="H339" s="135">
        <v>62.7</v>
      </c>
      <c r="I339" s="136"/>
      <c r="J339" s="137">
        <f>ROUND(I339*H339,2)</f>
        <v>0</v>
      </c>
      <c r="K339" s="133" t="s">
        <v>133</v>
      </c>
      <c r="L339" s="31"/>
      <c r="M339" s="138" t="s">
        <v>1</v>
      </c>
      <c r="N339" s="139" t="s">
        <v>45</v>
      </c>
      <c r="P339" s="140">
        <f>O339*H339</f>
        <v>0</v>
      </c>
      <c r="Q339" s="140">
        <v>0</v>
      </c>
      <c r="R339" s="140">
        <f>Q339*H339</f>
        <v>0</v>
      </c>
      <c r="S339" s="140">
        <v>0</v>
      </c>
      <c r="T339" s="141">
        <f>S339*H339</f>
        <v>0</v>
      </c>
      <c r="AR339" s="142" t="s">
        <v>134</v>
      </c>
      <c r="AT339" s="142" t="s">
        <v>129</v>
      </c>
      <c r="AU339" s="142" t="s">
        <v>90</v>
      </c>
      <c r="AY339" s="16" t="s">
        <v>127</v>
      </c>
      <c r="BE339" s="143">
        <f>IF(N339="základní",J339,0)</f>
        <v>0</v>
      </c>
      <c r="BF339" s="143">
        <f>IF(N339="snížená",J339,0)</f>
        <v>0</v>
      </c>
      <c r="BG339" s="143">
        <f>IF(N339="zákl. přenesená",J339,0)</f>
        <v>0</v>
      </c>
      <c r="BH339" s="143">
        <f>IF(N339="sníž. přenesená",J339,0)</f>
        <v>0</v>
      </c>
      <c r="BI339" s="143">
        <f>IF(N339="nulová",J339,0)</f>
        <v>0</v>
      </c>
      <c r="BJ339" s="16" t="s">
        <v>88</v>
      </c>
      <c r="BK339" s="143">
        <f>ROUND(I339*H339,2)</f>
        <v>0</v>
      </c>
      <c r="BL339" s="16" t="s">
        <v>134</v>
      </c>
      <c r="BM339" s="142" t="s">
        <v>374</v>
      </c>
    </row>
    <row r="340" spans="2:65" s="1" customFormat="1" ht="19.5">
      <c r="B340" s="31"/>
      <c r="D340" s="144" t="s">
        <v>136</v>
      </c>
      <c r="F340" s="145" t="s">
        <v>375</v>
      </c>
      <c r="I340" s="146"/>
      <c r="L340" s="31"/>
      <c r="M340" s="147"/>
      <c r="T340" s="55"/>
      <c r="AT340" s="16" t="s">
        <v>136</v>
      </c>
      <c r="AU340" s="16" t="s">
        <v>90</v>
      </c>
    </row>
    <row r="341" spans="2:65" s="12" customFormat="1" ht="11.25">
      <c r="B341" s="148"/>
      <c r="D341" s="144" t="s">
        <v>138</v>
      </c>
      <c r="E341" s="149" t="s">
        <v>1</v>
      </c>
      <c r="F341" s="150" t="s">
        <v>139</v>
      </c>
      <c r="H341" s="149" t="s">
        <v>1</v>
      </c>
      <c r="I341" s="151"/>
      <c r="L341" s="148"/>
      <c r="M341" s="152"/>
      <c r="T341" s="153"/>
      <c r="AT341" s="149" t="s">
        <v>138</v>
      </c>
      <c r="AU341" s="149" t="s">
        <v>90</v>
      </c>
      <c r="AV341" s="12" t="s">
        <v>88</v>
      </c>
      <c r="AW341" s="12" t="s">
        <v>36</v>
      </c>
      <c r="AX341" s="12" t="s">
        <v>80</v>
      </c>
      <c r="AY341" s="149" t="s">
        <v>127</v>
      </c>
    </row>
    <row r="342" spans="2:65" s="12" customFormat="1" ht="11.25">
      <c r="B342" s="148"/>
      <c r="D342" s="144" t="s">
        <v>138</v>
      </c>
      <c r="E342" s="149" t="s">
        <v>1</v>
      </c>
      <c r="F342" s="150" t="s">
        <v>140</v>
      </c>
      <c r="H342" s="149" t="s">
        <v>1</v>
      </c>
      <c r="I342" s="151"/>
      <c r="L342" s="148"/>
      <c r="M342" s="152"/>
      <c r="T342" s="153"/>
      <c r="AT342" s="149" t="s">
        <v>138</v>
      </c>
      <c r="AU342" s="149" t="s">
        <v>90</v>
      </c>
      <c r="AV342" s="12" t="s">
        <v>88</v>
      </c>
      <c r="AW342" s="12" t="s">
        <v>36</v>
      </c>
      <c r="AX342" s="12" t="s">
        <v>80</v>
      </c>
      <c r="AY342" s="149" t="s">
        <v>127</v>
      </c>
    </row>
    <row r="343" spans="2:65" s="13" customFormat="1" ht="11.25">
      <c r="B343" s="154"/>
      <c r="D343" s="144" t="s">
        <v>138</v>
      </c>
      <c r="E343" s="155" t="s">
        <v>1</v>
      </c>
      <c r="F343" s="156" t="s">
        <v>150</v>
      </c>
      <c r="H343" s="157">
        <v>62.7</v>
      </c>
      <c r="I343" s="158"/>
      <c r="L343" s="154"/>
      <c r="M343" s="159"/>
      <c r="T343" s="160"/>
      <c r="AT343" s="155" t="s">
        <v>138</v>
      </c>
      <c r="AU343" s="155" t="s">
        <v>90</v>
      </c>
      <c r="AV343" s="13" t="s">
        <v>90</v>
      </c>
      <c r="AW343" s="13" t="s">
        <v>36</v>
      </c>
      <c r="AX343" s="13" t="s">
        <v>80</v>
      </c>
      <c r="AY343" s="155" t="s">
        <v>127</v>
      </c>
    </row>
    <row r="344" spans="2:65" s="14" customFormat="1" ht="11.25">
      <c r="B344" s="161"/>
      <c r="D344" s="144" t="s">
        <v>138</v>
      </c>
      <c r="E344" s="162" t="s">
        <v>1</v>
      </c>
      <c r="F344" s="163" t="s">
        <v>144</v>
      </c>
      <c r="H344" s="164">
        <v>62.7</v>
      </c>
      <c r="I344" s="165"/>
      <c r="L344" s="161"/>
      <c r="M344" s="166"/>
      <c r="T344" s="167"/>
      <c r="AT344" s="162" t="s">
        <v>138</v>
      </c>
      <c r="AU344" s="162" t="s">
        <v>90</v>
      </c>
      <c r="AV344" s="14" t="s">
        <v>134</v>
      </c>
      <c r="AW344" s="14" t="s">
        <v>36</v>
      </c>
      <c r="AX344" s="14" t="s">
        <v>88</v>
      </c>
      <c r="AY344" s="162" t="s">
        <v>127</v>
      </c>
    </row>
    <row r="345" spans="2:65" s="1" customFormat="1" ht="24.2" customHeight="1">
      <c r="B345" s="31"/>
      <c r="C345" s="131" t="s">
        <v>376</v>
      </c>
      <c r="D345" s="131" t="s">
        <v>129</v>
      </c>
      <c r="E345" s="132" t="s">
        <v>377</v>
      </c>
      <c r="F345" s="133" t="s">
        <v>378</v>
      </c>
      <c r="G345" s="134" t="s">
        <v>132</v>
      </c>
      <c r="H345" s="135">
        <v>27.2</v>
      </c>
      <c r="I345" s="136"/>
      <c r="J345" s="137">
        <f>ROUND(I345*H345,2)</f>
        <v>0</v>
      </c>
      <c r="K345" s="133" t="s">
        <v>133</v>
      </c>
      <c r="L345" s="31"/>
      <c r="M345" s="138" t="s">
        <v>1</v>
      </c>
      <c r="N345" s="139" t="s">
        <v>45</v>
      </c>
      <c r="P345" s="140">
        <f>O345*H345</f>
        <v>0</v>
      </c>
      <c r="Q345" s="140">
        <v>0</v>
      </c>
      <c r="R345" s="140">
        <f>Q345*H345</f>
        <v>0</v>
      </c>
      <c r="S345" s="140">
        <v>0</v>
      </c>
      <c r="T345" s="141">
        <f>S345*H345</f>
        <v>0</v>
      </c>
      <c r="AR345" s="142" t="s">
        <v>134</v>
      </c>
      <c r="AT345" s="142" t="s">
        <v>129</v>
      </c>
      <c r="AU345" s="142" t="s">
        <v>90</v>
      </c>
      <c r="AY345" s="16" t="s">
        <v>127</v>
      </c>
      <c r="BE345" s="143">
        <f>IF(N345="základní",J345,0)</f>
        <v>0</v>
      </c>
      <c r="BF345" s="143">
        <f>IF(N345="snížená",J345,0)</f>
        <v>0</v>
      </c>
      <c r="BG345" s="143">
        <f>IF(N345="zákl. přenesená",J345,0)</f>
        <v>0</v>
      </c>
      <c r="BH345" s="143">
        <f>IF(N345="sníž. přenesená",J345,0)</f>
        <v>0</v>
      </c>
      <c r="BI345" s="143">
        <f>IF(N345="nulová",J345,0)</f>
        <v>0</v>
      </c>
      <c r="BJ345" s="16" t="s">
        <v>88</v>
      </c>
      <c r="BK345" s="143">
        <f>ROUND(I345*H345,2)</f>
        <v>0</v>
      </c>
      <c r="BL345" s="16" t="s">
        <v>134</v>
      </c>
      <c r="BM345" s="142" t="s">
        <v>379</v>
      </c>
    </row>
    <row r="346" spans="2:65" s="1" customFormat="1" ht="29.25">
      <c r="B346" s="31"/>
      <c r="D346" s="144" t="s">
        <v>136</v>
      </c>
      <c r="F346" s="145" t="s">
        <v>380</v>
      </c>
      <c r="I346" s="146"/>
      <c r="L346" s="31"/>
      <c r="M346" s="147"/>
      <c r="T346" s="55"/>
      <c r="AT346" s="16" t="s">
        <v>136</v>
      </c>
      <c r="AU346" s="16" t="s">
        <v>90</v>
      </c>
    </row>
    <row r="347" spans="2:65" s="12" customFormat="1" ht="11.25">
      <c r="B347" s="148"/>
      <c r="D347" s="144" t="s">
        <v>138</v>
      </c>
      <c r="E347" s="149" t="s">
        <v>1</v>
      </c>
      <c r="F347" s="150" t="s">
        <v>139</v>
      </c>
      <c r="H347" s="149" t="s">
        <v>1</v>
      </c>
      <c r="I347" s="151"/>
      <c r="L347" s="148"/>
      <c r="M347" s="152"/>
      <c r="T347" s="153"/>
      <c r="AT347" s="149" t="s">
        <v>138</v>
      </c>
      <c r="AU347" s="149" t="s">
        <v>90</v>
      </c>
      <c r="AV347" s="12" t="s">
        <v>88</v>
      </c>
      <c r="AW347" s="12" t="s">
        <v>36</v>
      </c>
      <c r="AX347" s="12" t="s">
        <v>80</v>
      </c>
      <c r="AY347" s="149" t="s">
        <v>127</v>
      </c>
    </row>
    <row r="348" spans="2:65" s="12" customFormat="1" ht="11.25">
      <c r="B348" s="148"/>
      <c r="D348" s="144" t="s">
        <v>138</v>
      </c>
      <c r="E348" s="149" t="s">
        <v>1</v>
      </c>
      <c r="F348" s="150" t="s">
        <v>142</v>
      </c>
      <c r="H348" s="149" t="s">
        <v>1</v>
      </c>
      <c r="I348" s="151"/>
      <c r="L348" s="148"/>
      <c r="M348" s="152"/>
      <c r="T348" s="153"/>
      <c r="AT348" s="149" t="s">
        <v>138</v>
      </c>
      <c r="AU348" s="149" t="s">
        <v>90</v>
      </c>
      <c r="AV348" s="12" t="s">
        <v>88</v>
      </c>
      <c r="AW348" s="12" t="s">
        <v>36</v>
      </c>
      <c r="AX348" s="12" t="s">
        <v>80</v>
      </c>
      <c r="AY348" s="149" t="s">
        <v>127</v>
      </c>
    </row>
    <row r="349" spans="2:65" s="13" customFormat="1" ht="11.25">
      <c r="B349" s="154"/>
      <c r="D349" s="144" t="s">
        <v>138</v>
      </c>
      <c r="E349" s="155" t="s">
        <v>1</v>
      </c>
      <c r="F349" s="156" t="s">
        <v>151</v>
      </c>
      <c r="H349" s="157">
        <v>27.2</v>
      </c>
      <c r="I349" s="158"/>
      <c r="L349" s="154"/>
      <c r="M349" s="159"/>
      <c r="T349" s="160"/>
      <c r="AT349" s="155" t="s">
        <v>138</v>
      </c>
      <c r="AU349" s="155" t="s">
        <v>90</v>
      </c>
      <c r="AV349" s="13" t="s">
        <v>90</v>
      </c>
      <c r="AW349" s="13" t="s">
        <v>36</v>
      </c>
      <c r="AX349" s="13" t="s">
        <v>80</v>
      </c>
      <c r="AY349" s="155" t="s">
        <v>127</v>
      </c>
    </row>
    <row r="350" spans="2:65" s="14" customFormat="1" ht="11.25">
      <c r="B350" s="161"/>
      <c r="D350" s="144" t="s">
        <v>138</v>
      </c>
      <c r="E350" s="162" t="s">
        <v>1</v>
      </c>
      <c r="F350" s="163" t="s">
        <v>144</v>
      </c>
      <c r="H350" s="164">
        <v>27.2</v>
      </c>
      <c r="I350" s="165"/>
      <c r="L350" s="161"/>
      <c r="M350" s="166"/>
      <c r="T350" s="167"/>
      <c r="AT350" s="162" t="s">
        <v>138</v>
      </c>
      <c r="AU350" s="162" t="s">
        <v>90</v>
      </c>
      <c r="AV350" s="14" t="s">
        <v>134</v>
      </c>
      <c r="AW350" s="14" t="s">
        <v>36</v>
      </c>
      <c r="AX350" s="14" t="s">
        <v>88</v>
      </c>
      <c r="AY350" s="162" t="s">
        <v>127</v>
      </c>
    </row>
    <row r="351" spans="2:65" s="1" customFormat="1" ht="24.2" customHeight="1">
      <c r="B351" s="31"/>
      <c r="C351" s="131" t="s">
        <v>381</v>
      </c>
      <c r="D351" s="131" t="s">
        <v>129</v>
      </c>
      <c r="E351" s="132" t="s">
        <v>382</v>
      </c>
      <c r="F351" s="133" t="s">
        <v>383</v>
      </c>
      <c r="G351" s="134" t="s">
        <v>132</v>
      </c>
      <c r="H351" s="135">
        <v>62.7</v>
      </c>
      <c r="I351" s="136"/>
      <c r="J351" s="137">
        <f>ROUND(I351*H351,2)</f>
        <v>0</v>
      </c>
      <c r="K351" s="133" t="s">
        <v>133</v>
      </c>
      <c r="L351" s="31"/>
      <c r="M351" s="138" t="s">
        <v>1</v>
      </c>
      <c r="N351" s="139" t="s">
        <v>45</v>
      </c>
      <c r="P351" s="140">
        <f>O351*H351</f>
        <v>0</v>
      </c>
      <c r="Q351" s="140">
        <v>0</v>
      </c>
      <c r="R351" s="140">
        <f>Q351*H351</f>
        <v>0</v>
      </c>
      <c r="S351" s="140">
        <v>0</v>
      </c>
      <c r="T351" s="141">
        <f>S351*H351</f>
        <v>0</v>
      </c>
      <c r="AR351" s="142" t="s">
        <v>134</v>
      </c>
      <c r="AT351" s="142" t="s">
        <v>129</v>
      </c>
      <c r="AU351" s="142" t="s">
        <v>90</v>
      </c>
      <c r="AY351" s="16" t="s">
        <v>127</v>
      </c>
      <c r="BE351" s="143">
        <f>IF(N351="základní",J351,0)</f>
        <v>0</v>
      </c>
      <c r="BF351" s="143">
        <f>IF(N351="snížená",J351,0)</f>
        <v>0</v>
      </c>
      <c r="BG351" s="143">
        <f>IF(N351="zákl. přenesená",J351,0)</f>
        <v>0</v>
      </c>
      <c r="BH351" s="143">
        <f>IF(N351="sníž. přenesená",J351,0)</f>
        <v>0</v>
      </c>
      <c r="BI351" s="143">
        <f>IF(N351="nulová",J351,0)</f>
        <v>0</v>
      </c>
      <c r="BJ351" s="16" t="s">
        <v>88</v>
      </c>
      <c r="BK351" s="143">
        <f>ROUND(I351*H351,2)</f>
        <v>0</v>
      </c>
      <c r="BL351" s="16" t="s">
        <v>134</v>
      </c>
      <c r="BM351" s="142" t="s">
        <v>384</v>
      </c>
    </row>
    <row r="352" spans="2:65" s="1" customFormat="1" ht="29.25">
      <c r="B352" s="31"/>
      <c r="D352" s="144" t="s">
        <v>136</v>
      </c>
      <c r="F352" s="145" t="s">
        <v>385</v>
      </c>
      <c r="I352" s="146"/>
      <c r="L352" s="31"/>
      <c r="M352" s="147"/>
      <c r="T352" s="55"/>
      <c r="AT352" s="16" t="s">
        <v>136</v>
      </c>
      <c r="AU352" s="16" t="s">
        <v>90</v>
      </c>
    </row>
    <row r="353" spans="2:65" s="12" customFormat="1" ht="11.25">
      <c r="B353" s="148"/>
      <c r="D353" s="144" t="s">
        <v>138</v>
      </c>
      <c r="E353" s="149" t="s">
        <v>1</v>
      </c>
      <c r="F353" s="150" t="s">
        <v>139</v>
      </c>
      <c r="H353" s="149" t="s">
        <v>1</v>
      </c>
      <c r="I353" s="151"/>
      <c r="L353" s="148"/>
      <c r="M353" s="152"/>
      <c r="T353" s="153"/>
      <c r="AT353" s="149" t="s">
        <v>138</v>
      </c>
      <c r="AU353" s="149" t="s">
        <v>90</v>
      </c>
      <c r="AV353" s="12" t="s">
        <v>88</v>
      </c>
      <c r="AW353" s="12" t="s">
        <v>36</v>
      </c>
      <c r="AX353" s="12" t="s">
        <v>80</v>
      </c>
      <c r="AY353" s="149" t="s">
        <v>127</v>
      </c>
    </row>
    <row r="354" spans="2:65" s="12" customFormat="1" ht="11.25">
      <c r="B354" s="148"/>
      <c r="D354" s="144" t="s">
        <v>138</v>
      </c>
      <c r="E354" s="149" t="s">
        <v>1</v>
      </c>
      <c r="F354" s="150" t="s">
        <v>140</v>
      </c>
      <c r="H354" s="149" t="s">
        <v>1</v>
      </c>
      <c r="I354" s="151"/>
      <c r="L354" s="148"/>
      <c r="M354" s="152"/>
      <c r="T354" s="153"/>
      <c r="AT354" s="149" t="s">
        <v>138</v>
      </c>
      <c r="AU354" s="149" t="s">
        <v>90</v>
      </c>
      <c r="AV354" s="12" t="s">
        <v>88</v>
      </c>
      <c r="AW354" s="12" t="s">
        <v>36</v>
      </c>
      <c r="AX354" s="12" t="s">
        <v>80</v>
      </c>
      <c r="AY354" s="149" t="s">
        <v>127</v>
      </c>
    </row>
    <row r="355" spans="2:65" s="13" customFormat="1" ht="11.25">
      <c r="B355" s="154"/>
      <c r="D355" s="144" t="s">
        <v>138</v>
      </c>
      <c r="E355" s="155" t="s">
        <v>1</v>
      </c>
      <c r="F355" s="156" t="s">
        <v>150</v>
      </c>
      <c r="H355" s="157">
        <v>62.7</v>
      </c>
      <c r="I355" s="158"/>
      <c r="L355" s="154"/>
      <c r="M355" s="159"/>
      <c r="T355" s="160"/>
      <c r="AT355" s="155" t="s">
        <v>138</v>
      </c>
      <c r="AU355" s="155" t="s">
        <v>90</v>
      </c>
      <c r="AV355" s="13" t="s">
        <v>90</v>
      </c>
      <c r="AW355" s="13" t="s">
        <v>36</v>
      </c>
      <c r="AX355" s="13" t="s">
        <v>80</v>
      </c>
      <c r="AY355" s="155" t="s">
        <v>127</v>
      </c>
    </row>
    <row r="356" spans="2:65" s="14" customFormat="1" ht="11.25">
      <c r="B356" s="161"/>
      <c r="D356" s="144" t="s">
        <v>138</v>
      </c>
      <c r="E356" s="162" t="s">
        <v>1</v>
      </c>
      <c r="F356" s="163" t="s">
        <v>144</v>
      </c>
      <c r="H356" s="164">
        <v>62.7</v>
      </c>
      <c r="I356" s="165"/>
      <c r="L356" s="161"/>
      <c r="M356" s="166"/>
      <c r="T356" s="167"/>
      <c r="AT356" s="162" t="s">
        <v>138</v>
      </c>
      <c r="AU356" s="162" t="s">
        <v>90</v>
      </c>
      <c r="AV356" s="14" t="s">
        <v>134</v>
      </c>
      <c r="AW356" s="14" t="s">
        <v>36</v>
      </c>
      <c r="AX356" s="14" t="s">
        <v>88</v>
      </c>
      <c r="AY356" s="162" t="s">
        <v>127</v>
      </c>
    </row>
    <row r="357" spans="2:65" s="1" customFormat="1" ht="24.2" customHeight="1">
      <c r="B357" s="31"/>
      <c r="C357" s="131" t="s">
        <v>386</v>
      </c>
      <c r="D357" s="131" t="s">
        <v>129</v>
      </c>
      <c r="E357" s="132" t="s">
        <v>387</v>
      </c>
      <c r="F357" s="133" t="s">
        <v>388</v>
      </c>
      <c r="G357" s="134" t="s">
        <v>132</v>
      </c>
      <c r="H357" s="135">
        <v>30</v>
      </c>
      <c r="I357" s="136"/>
      <c r="J357" s="137">
        <f>ROUND(I357*H357,2)</f>
        <v>0</v>
      </c>
      <c r="K357" s="133" t="s">
        <v>133</v>
      </c>
      <c r="L357" s="31"/>
      <c r="M357" s="138" t="s">
        <v>1</v>
      </c>
      <c r="N357" s="139" t="s">
        <v>45</v>
      </c>
      <c r="P357" s="140">
        <f>O357*H357</f>
        <v>0</v>
      </c>
      <c r="Q357" s="140">
        <v>0.1837</v>
      </c>
      <c r="R357" s="140">
        <f>Q357*H357</f>
        <v>5.5110000000000001</v>
      </c>
      <c r="S357" s="140">
        <v>0</v>
      </c>
      <c r="T357" s="141">
        <f>S357*H357</f>
        <v>0</v>
      </c>
      <c r="AR357" s="142" t="s">
        <v>134</v>
      </c>
      <c r="AT357" s="142" t="s">
        <v>129</v>
      </c>
      <c r="AU357" s="142" t="s">
        <v>90</v>
      </c>
      <c r="AY357" s="16" t="s">
        <v>127</v>
      </c>
      <c r="BE357" s="143">
        <f>IF(N357="základní",J357,0)</f>
        <v>0</v>
      </c>
      <c r="BF357" s="143">
        <f>IF(N357="snížená",J357,0)</f>
        <v>0</v>
      </c>
      <c r="BG357" s="143">
        <f>IF(N357="zákl. přenesená",J357,0)</f>
        <v>0</v>
      </c>
      <c r="BH357" s="143">
        <f>IF(N357="sníž. přenesená",J357,0)</f>
        <v>0</v>
      </c>
      <c r="BI357" s="143">
        <f>IF(N357="nulová",J357,0)</f>
        <v>0</v>
      </c>
      <c r="BJ357" s="16" t="s">
        <v>88</v>
      </c>
      <c r="BK357" s="143">
        <f>ROUND(I357*H357,2)</f>
        <v>0</v>
      </c>
      <c r="BL357" s="16" t="s">
        <v>134</v>
      </c>
      <c r="BM357" s="142" t="s">
        <v>389</v>
      </c>
    </row>
    <row r="358" spans="2:65" s="1" customFormat="1" ht="29.25">
      <c r="B358" s="31"/>
      <c r="D358" s="144" t="s">
        <v>136</v>
      </c>
      <c r="F358" s="145" t="s">
        <v>390</v>
      </c>
      <c r="I358" s="146"/>
      <c r="L358" s="31"/>
      <c r="M358" s="147"/>
      <c r="T358" s="55"/>
      <c r="AT358" s="16" t="s">
        <v>136</v>
      </c>
      <c r="AU358" s="16" t="s">
        <v>90</v>
      </c>
    </row>
    <row r="359" spans="2:65" s="12" customFormat="1" ht="11.25">
      <c r="B359" s="148"/>
      <c r="D359" s="144" t="s">
        <v>138</v>
      </c>
      <c r="E359" s="149" t="s">
        <v>1</v>
      </c>
      <c r="F359" s="150" t="s">
        <v>139</v>
      </c>
      <c r="H359" s="149" t="s">
        <v>1</v>
      </c>
      <c r="I359" s="151"/>
      <c r="L359" s="148"/>
      <c r="M359" s="152"/>
      <c r="T359" s="153"/>
      <c r="AT359" s="149" t="s">
        <v>138</v>
      </c>
      <c r="AU359" s="149" t="s">
        <v>90</v>
      </c>
      <c r="AV359" s="12" t="s">
        <v>88</v>
      </c>
      <c r="AW359" s="12" t="s">
        <v>36</v>
      </c>
      <c r="AX359" s="12" t="s">
        <v>80</v>
      </c>
      <c r="AY359" s="149" t="s">
        <v>127</v>
      </c>
    </row>
    <row r="360" spans="2:65" s="12" customFormat="1" ht="11.25">
      <c r="B360" s="148"/>
      <c r="D360" s="144" t="s">
        <v>138</v>
      </c>
      <c r="E360" s="149" t="s">
        <v>1</v>
      </c>
      <c r="F360" s="150" t="s">
        <v>391</v>
      </c>
      <c r="H360" s="149" t="s">
        <v>1</v>
      </c>
      <c r="I360" s="151"/>
      <c r="L360" s="148"/>
      <c r="M360" s="152"/>
      <c r="T360" s="153"/>
      <c r="AT360" s="149" t="s">
        <v>138</v>
      </c>
      <c r="AU360" s="149" t="s">
        <v>90</v>
      </c>
      <c r="AV360" s="12" t="s">
        <v>88</v>
      </c>
      <c r="AW360" s="12" t="s">
        <v>36</v>
      </c>
      <c r="AX360" s="12" t="s">
        <v>80</v>
      </c>
      <c r="AY360" s="149" t="s">
        <v>127</v>
      </c>
    </row>
    <row r="361" spans="2:65" s="13" customFormat="1" ht="11.25">
      <c r="B361" s="154"/>
      <c r="D361" s="144" t="s">
        <v>138</v>
      </c>
      <c r="E361" s="155" t="s">
        <v>1</v>
      </c>
      <c r="F361" s="156" t="s">
        <v>392</v>
      </c>
      <c r="H361" s="157">
        <v>30</v>
      </c>
      <c r="I361" s="158"/>
      <c r="L361" s="154"/>
      <c r="M361" s="159"/>
      <c r="T361" s="160"/>
      <c r="AT361" s="155" t="s">
        <v>138</v>
      </c>
      <c r="AU361" s="155" t="s">
        <v>90</v>
      </c>
      <c r="AV361" s="13" t="s">
        <v>90</v>
      </c>
      <c r="AW361" s="13" t="s">
        <v>36</v>
      </c>
      <c r="AX361" s="13" t="s">
        <v>80</v>
      </c>
      <c r="AY361" s="155" t="s">
        <v>127</v>
      </c>
    </row>
    <row r="362" spans="2:65" s="14" customFormat="1" ht="11.25">
      <c r="B362" s="161"/>
      <c r="D362" s="144" t="s">
        <v>138</v>
      </c>
      <c r="E362" s="162" t="s">
        <v>1</v>
      </c>
      <c r="F362" s="163" t="s">
        <v>144</v>
      </c>
      <c r="H362" s="164">
        <v>30</v>
      </c>
      <c r="I362" s="165"/>
      <c r="L362" s="161"/>
      <c r="M362" s="166"/>
      <c r="T362" s="167"/>
      <c r="AT362" s="162" t="s">
        <v>138</v>
      </c>
      <c r="AU362" s="162" t="s">
        <v>90</v>
      </c>
      <c r="AV362" s="14" t="s">
        <v>134</v>
      </c>
      <c r="AW362" s="14" t="s">
        <v>36</v>
      </c>
      <c r="AX362" s="14" t="s">
        <v>88</v>
      </c>
      <c r="AY362" s="162" t="s">
        <v>127</v>
      </c>
    </row>
    <row r="363" spans="2:65" s="1" customFormat="1" ht="24.2" customHeight="1">
      <c r="B363" s="31"/>
      <c r="C363" s="131" t="s">
        <v>393</v>
      </c>
      <c r="D363" s="131" t="s">
        <v>129</v>
      </c>
      <c r="E363" s="132" t="s">
        <v>394</v>
      </c>
      <c r="F363" s="133" t="s">
        <v>395</v>
      </c>
      <c r="G363" s="134" t="s">
        <v>132</v>
      </c>
      <c r="H363" s="135">
        <v>15</v>
      </c>
      <c r="I363" s="136"/>
      <c r="J363" s="137">
        <f>ROUND(I363*H363,2)</f>
        <v>0</v>
      </c>
      <c r="K363" s="133" t="s">
        <v>133</v>
      </c>
      <c r="L363" s="31"/>
      <c r="M363" s="138" t="s">
        <v>1</v>
      </c>
      <c r="N363" s="139" t="s">
        <v>45</v>
      </c>
      <c r="P363" s="140">
        <f>O363*H363</f>
        <v>0</v>
      </c>
      <c r="Q363" s="140">
        <v>0.1837</v>
      </c>
      <c r="R363" s="140">
        <f>Q363*H363</f>
        <v>2.7555000000000001</v>
      </c>
      <c r="S363" s="140">
        <v>0</v>
      </c>
      <c r="T363" s="141">
        <f>S363*H363</f>
        <v>0</v>
      </c>
      <c r="AR363" s="142" t="s">
        <v>134</v>
      </c>
      <c r="AT363" s="142" t="s">
        <v>129</v>
      </c>
      <c r="AU363" s="142" t="s">
        <v>90</v>
      </c>
      <c r="AY363" s="16" t="s">
        <v>127</v>
      </c>
      <c r="BE363" s="143">
        <f>IF(N363="základní",J363,0)</f>
        <v>0</v>
      </c>
      <c r="BF363" s="143">
        <f>IF(N363="snížená",J363,0)</f>
        <v>0</v>
      </c>
      <c r="BG363" s="143">
        <f>IF(N363="zákl. přenesená",J363,0)</f>
        <v>0</v>
      </c>
      <c r="BH363" s="143">
        <f>IF(N363="sníž. přenesená",J363,0)</f>
        <v>0</v>
      </c>
      <c r="BI363" s="143">
        <f>IF(N363="nulová",J363,0)</f>
        <v>0</v>
      </c>
      <c r="BJ363" s="16" t="s">
        <v>88</v>
      </c>
      <c r="BK363" s="143">
        <f>ROUND(I363*H363,2)</f>
        <v>0</v>
      </c>
      <c r="BL363" s="16" t="s">
        <v>134</v>
      </c>
      <c r="BM363" s="142" t="s">
        <v>396</v>
      </c>
    </row>
    <row r="364" spans="2:65" s="1" customFormat="1" ht="39">
      <c r="B364" s="31"/>
      <c r="D364" s="144" t="s">
        <v>136</v>
      </c>
      <c r="F364" s="145" t="s">
        <v>397</v>
      </c>
      <c r="I364" s="146"/>
      <c r="L364" s="31"/>
      <c r="M364" s="147"/>
      <c r="T364" s="55"/>
      <c r="AT364" s="16" t="s">
        <v>136</v>
      </c>
      <c r="AU364" s="16" t="s">
        <v>90</v>
      </c>
    </row>
    <row r="365" spans="2:65" s="12" customFormat="1" ht="11.25">
      <c r="B365" s="148"/>
      <c r="D365" s="144" t="s">
        <v>138</v>
      </c>
      <c r="E365" s="149" t="s">
        <v>1</v>
      </c>
      <c r="F365" s="150" t="s">
        <v>139</v>
      </c>
      <c r="H365" s="149" t="s">
        <v>1</v>
      </c>
      <c r="I365" s="151"/>
      <c r="L365" s="148"/>
      <c r="M365" s="152"/>
      <c r="T365" s="153"/>
      <c r="AT365" s="149" t="s">
        <v>138</v>
      </c>
      <c r="AU365" s="149" t="s">
        <v>90</v>
      </c>
      <c r="AV365" s="12" t="s">
        <v>88</v>
      </c>
      <c r="AW365" s="12" t="s">
        <v>36</v>
      </c>
      <c r="AX365" s="12" t="s">
        <v>80</v>
      </c>
      <c r="AY365" s="149" t="s">
        <v>127</v>
      </c>
    </row>
    <row r="366" spans="2:65" s="12" customFormat="1" ht="11.25">
      <c r="B366" s="148"/>
      <c r="D366" s="144" t="s">
        <v>138</v>
      </c>
      <c r="E366" s="149" t="s">
        <v>1</v>
      </c>
      <c r="F366" s="150" t="s">
        <v>391</v>
      </c>
      <c r="H366" s="149" t="s">
        <v>1</v>
      </c>
      <c r="I366" s="151"/>
      <c r="L366" s="148"/>
      <c r="M366" s="152"/>
      <c r="T366" s="153"/>
      <c r="AT366" s="149" t="s">
        <v>138</v>
      </c>
      <c r="AU366" s="149" t="s">
        <v>90</v>
      </c>
      <c r="AV366" s="12" t="s">
        <v>88</v>
      </c>
      <c r="AW366" s="12" t="s">
        <v>36</v>
      </c>
      <c r="AX366" s="12" t="s">
        <v>80</v>
      </c>
      <c r="AY366" s="149" t="s">
        <v>127</v>
      </c>
    </row>
    <row r="367" spans="2:65" s="13" customFormat="1" ht="11.25">
      <c r="B367" s="154"/>
      <c r="D367" s="144" t="s">
        <v>138</v>
      </c>
      <c r="E367" s="155" t="s">
        <v>1</v>
      </c>
      <c r="F367" s="156" t="s">
        <v>398</v>
      </c>
      <c r="H367" s="157">
        <v>15</v>
      </c>
      <c r="I367" s="158"/>
      <c r="L367" s="154"/>
      <c r="M367" s="159"/>
      <c r="T367" s="160"/>
      <c r="AT367" s="155" t="s">
        <v>138</v>
      </c>
      <c r="AU367" s="155" t="s">
        <v>90</v>
      </c>
      <c r="AV367" s="13" t="s">
        <v>90</v>
      </c>
      <c r="AW367" s="13" t="s">
        <v>36</v>
      </c>
      <c r="AX367" s="13" t="s">
        <v>80</v>
      </c>
      <c r="AY367" s="155" t="s">
        <v>127</v>
      </c>
    </row>
    <row r="368" spans="2:65" s="14" customFormat="1" ht="11.25">
      <c r="B368" s="161"/>
      <c r="D368" s="144" t="s">
        <v>138</v>
      </c>
      <c r="E368" s="162" t="s">
        <v>1</v>
      </c>
      <c r="F368" s="163" t="s">
        <v>144</v>
      </c>
      <c r="H368" s="164">
        <v>15</v>
      </c>
      <c r="I368" s="165"/>
      <c r="L368" s="161"/>
      <c r="M368" s="166"/>
      <c r="T368" s="167"/>
      <c r="AT368" s="162" t="s">
        <v>138</v>
      </c>
      <c r="AU368" s="162" t="s">
        <v>90</v>
      </c>
      <c r="AV368" s="14" t="s">
        <v>134</v>
      </c>
      <c r="AW368" s="14" t="s">
        <v>36</v>
      </c>
      <c r="AX368" s="14" t="s">
        <v>88</v>
      </c>
      <c r="AY368" s="162" t="s">
        <v>127</v>
      </c>
    </row>
    <row r="369" spans="2:65" s="11" customFormat="1" ht="22.9" customHeight="1">
      <c r="B369" s="119"/>
      <c r="D369" s="120" t="s">
        <v>79</v>
      </c>
      <c r="E369" s="129" t="s">
        <v>192</v>
      </c>
      <c r="F369" s="129" t="s">
        <v>399</v>
      </c>
      <c r="I369" s="122"/>
      <c r="J369" s="130">
        <f>BK369</f>
        <v>0</v>
      </c>
      <c r="L369" s="119"/>
      <c r="M369" s="124"/>
      <c r="P369" s="125">
        <f>SUM(P370:P793)</f>
        <v>0</v>
      </c>
      <c r="R369" s="125">
        <f>SUM(R370:R793)</f>
        <v>4.3973258999999993</v>
      </c>
      <c r="T369" s="126">
        <f>SUM(T370:T793)</f>
        <v>0.85228000000000004</v>
      </c>
      <c r="AR369" s="120" t="s">
        <v>88</v>
      </c>
      <c r="AT369" s="127" t="s">
        <v>79</v>
      </c>
      <c r="AU369" s="127" t="s">
        <v>88</v>
      </c>
      <c r="AY369" s="120" t="s">
        <v>127</v>
      </c>
      <c r="BK369" s="128">
        <f>SUM(BK370:BK793)</f>
        <v>0</v>
      </c>
    </row>
    <row r="370" spans="2:65" s="1" customFormat="1" ht="24.2" customHeight="1">
      <c r="B370" s="31"/>
      <c r="C370" s="131" t="s">
        <v>400</v>
      </c>
      <c r="D370" s="131" t="s">
        <v>129</v>
      </c>
      <c r="E370" s="132" t="s">
        <v>401</v>
      </c>
      <c r="F370" s="133" t="s">
        <v>402</v>
      </c>
      <c r="G370" s="134" t="s">
        <v>195</v>
      </c>
      <c r="H370" s="135">
        <v>3</v>
      </c>
      <c r="I370" s="136"/>
      <c r="J370" s="137">
        <f>ROUND(I370*H370,2)</f>
        <v>0</v>
      </c>
      <c r="K370" s="133" t="s">
        <v>133</v>
      </c>
      <c r="L370" s="31"/>
      <c r="M370" s="138" t="s">
        <v>1</v>
      </c>
      <c r="N370" s="139" t="s">
        <v>45</v>
      </c>
      <c r="P370" s="140">
        <f>O370*H370</f>
        <v>0</v>
      </c>
      <c r="Q370" s="140">
        <v>0</v>
      </c>
      <c r="R370" s="140">
        <f>Q370*H370</f>
        <v>0</v>
      </c>
      <c r="S370" s="140">
        <v>0</v>
      </c>
      <c r="T370" s="141">
        <f>S370*H370</f>
        <v>0</v>
      </c>
      <c r="AR370" s="142" t="s">
        <v>134</v>
      </c>
      <c r="AT370" s="142" t="s">
        <v>129</v>
      </c>
      <c r="AU370" s="142" t="s">
        <v>90</v>
      </c>
      <c r="AY370" s="16" t="s">
        <v>127</v>
      </c>
      <c r="BE370" s="143">
        <f>IF(N370="základní",J370,0)</f>
        <v>0</v>
      </c>
      <c r="BF370" s="143">
        <f>IF(N370="snížená",J370,0)</f>
        <v>0</v>
      </c>
      <c r="BG370" s="143">
        <f>IF(N370="zákl. přenesená",J370,0)</f>
        <v>0</v>
      </c>
      <c r="BH370" s="143">
        <f>IF(N370="sníž. přenesená",J370,0)</f>
        <v>0</v>
      </c>
      <c r="BI370" s="143">
        <f>IF(N370="nulová",J370,0)</f>
        <v>0</v>
      </c>
      <c r="BJ370" s="16" t="s">
        <v>88</v>
      </c>
      <c r="BK370" s="143">
        <f>ROUND(I370*H370,2)</f>
        <v>0</v>
      </c>
      <c r="BL370" s="16" t="s">
        <v>134</v>
      </c>
      <c r="BM370" s="142" t="s">
        <v>403</v>
      </c>
    </row>
    <row r="371" spans="2:65" s="1" customFormat="1" ht="11.25">
      <c r="B371" s="31"/>
      <c r="D371" s="144" t="s">
        <v>136</v>
      </c>
      <c r="F371" s="145" t="s">
        <v>402</v>
      </c>
      <c r="I371" s="146"/>
      <c r="L371" s="31"/>
      <c r="M371" s="147"/>
      <c r="T371" s="55"/>
      <c r="AT371" s="16" t="s">
        <v>136</v>
      </c>
      <c r="AU371" s="16" t="s">
        <v>90</v>
      </c>
    </row>
    <row r="372" spans="2:65" s="12" customFormat="1" ht="11.25">
      <c r="B372" s="148"/>
      <c r="D372" s="144" t="s">
        <v>138</v>
      </c>
      <c r="E372" s="149" t="s">
        <v>1</v>
      </c>
      <c r="F372" s="150" t="s">
        <v>404</v>
      </c>
      <c r="H372" s="149" t="s">
        <v>1</v>
      </c>
      <c r="I372" s="151"/>
      <c r="L372" s="148"/>
      <c r="M372" s="152"/>
      <c r="T372" s="153"/>
      <c r="AT372" s="149" t="s">
        <v>138</v>
      </c>
      <c r="AU372" s="149" t="s">
        <v>90</v>
      </c>
      <c r="AV372" s="12" t="s">
        <v>88</v>
      </c>
      <c r="AW372" s="12" t="s">
        <v>36</v>
      </c>
      <c r="AX372" s="12" t="s">
        <v>80</v>
      </c>
      <c r="AY372" s="149" t="s">
        <v>127</v>
      </c>
    </row>
    <row r="373" spans="2:65" s="12" customFormat="1" ht="11.25">
      <c r="B373" s="148"/>
      <c r="D373" s="144" t="s">
        <v>138</v>
      </c>
      <c r="E373" s="149" t="s">
        <v>1</v>
      </c>
      <c r="F373" s="150" t="s">
        <v>140</v>
      </c>
      <c r="H373" s="149" t="s">
        <v>1</v>
      </c>
      <c r="I373" s="151"/>
      <c r="L373" s="148"/>
      <c r="M373" s="152"/>
      <c r="T373" s="153"/>
      <c r="AT373" s="149" t="s">
        <v>138</v>
      </c>
      <c r="AU373" s="149" t="s">
        <v>90</v>
      </c>
      <c r="AV373" s="12" t="s">
        <v>88</v>
      </c>
      <c r="AW373" s="12" t="s">
        <v>36</v>
      </c>
      <c r="AX373" s="12" t="s">
        <v>80</v>
      </c>
      <c r="AY373" s="149" t="s">
        <v>127</v>
      </c>
    </row>
    <row r="374" spans="2:65" s="13" customFormat="1" ht="11.25">
      <c r="B374" s="154"/>
      <c r="D374" s="144" t="s">
        <v>138</v>
      </c>
      <c r="E374" s="155" t="s">
        <v>1</v>
      </c>
      <c r="F374" s="156" t="s">
        <v>152</v>
      </c>
      <c r="H374" s="157">
        <v>3</v>
      </c>
      <c r="I374" s="158"/>
      <c r="L374" s="154"/>
      <c r="M374" s="159"/>
      <c r="T374" s="160"/>
      <c r="AT374" s="155" t="s">
        <v>138</v>
      </c>
      <c r="AU374" s="155" t="s">
        <v>90</v>
      </c>
      <c r="AV374" s="13" t="s">
        <v>90</v>
      </c>
      <c r="AW374" s="13" t="s">
        <v>36</v>
      </c>
      <c r="AX374" s="13" t="s">
        <v>80</v>
      </c>
      <c r="AY374" s="155" t="s">
        <v>127</v>
      </c>
    </row>
    <row r="375" spans="2:65" s="14" customFormat="1" ht="11.25">
      <c r="B375" s="161"/>
      <c r="D375" s="144" t="s">
        <v>138</v>
      </c>
      <c r="E375" s="162" t="s">
        <v>1</v>
      </c>
      <c r="F375" s="163" t="s">
        <v>144</v>
      </c>
      <c r="H375" s="164">
        <v>3</v>
      </c>
      <c r="I375" s="165"/>
      <c r="L375" s="161"/>
      <c r="M375" s="166"/>
      <c r="T375" s="167"/>
      <c r="AT375" s="162" t="s">
        <v>138</v>
      </c>
      <c r="AU375" s="162" t="s">
        <v>90</v>
      </c>
      <c r="AV375" s="14" t="s">
        <v>134</v>
      </c>
      <c r="AW375" s="14" t="s">
        <v>36</v>
      </c>
      <c r="AX375" s="14" t="s">
        <v>88</v>
      </c>
      <c r="AY375" s="162" t="s">
        <v>127</v>
      </c>
    </row>
    <row r="376" spans="2:65" s="1" customFormat="1" ht="24.2" customHeight="1">
      <c r="B376" s="31"/>
      <c r="C376" s="131" t="s">
        <v>405</v>
      </c>
      <c r="D376" s="131" t="s">
        <v>129</v>
      </c>
      <c r="E376" s="132" t="s">
        <v>406</v>
      </c>
      <c r="F376" s="133" t="s">
        <v>407</v>
      </c>
      <c r="G376" s="134" t="s">
        <v>155</v>
      </c>
      <c r="H376" s="135">
        <v>57</v>
      </c>
      <c r="I376" s="136"/>
      <c r="J376" s="137">
        <f>ROUND(I376*H376,2)</f>
        <v>0</v>
      </c>
      <c r="K376" s="133" t="s">
        <v>133</v>
      </c>
      <c r="L376" s="31"/>
      <c r="M376" s="138" t="s">
        <v>1</v>
      </c>
      <c r="N376" s="139" t="s">
        <v>45</v>
      </c>
      <c r="P376" s="140">
        <f>O376*H376</f>
        <v>0</v>
      </c>
      <c r="Q376" s="140">
        <v>0</v>
      </c>
      <c r="R376" s="140">
        <f>Q376*H376</f>
        <v>0</v>
      </c>
      <c r="S376" s="140">
        <v>0</v>
      </c>
      <c r="T376" s="141">
        <f>S376*H376</f>
        <v>0</v>
      </c>
      <c r="AR376" s="142" t="s">
        <v>134</v>
      </c>
      <c r="AT376" s="142" t="s">
        <v>129</v>
      </c>
      <c r="AU376" s="142" t="s">
        <v>90</v>
      </c>
      <c r="AY376" s="16" t="s">
        <v>127</v>
      </c>
      <c r="BE376" s="143">
        <f>IF(N376="základní",J376,0)</f>
        <v>0</v>
      </c>
      <c r="BF376" s="143">
        <f>IF(N376="snížená",J376,0)</f>
        <v>0</v>
      </c>
      <c r="BG376" s="143">
        <f>IF(N376="zákl. přenesená",J376,0)</f>
        <v>0</v>
      </c>
      <c r="BH376" s="143">
        <f>IF(N376="sníž. přenesená",J376,0)</f>
        <v>0</v>
      </c>
      <c r="BI376" s="143">
        <f>IF(N376="nulová",J376,0)</f>
        <v>0</v>
      </c>
      <c r="BJ376" s="16" t="s">
        <v>88</v>
      </c>
      <c r="BK376" s="143">
        <f>ROUND(I376*H376,2)</f>
        <v>0</v>
      </c>
      <c r="BL376" s="16" t="s">
        <v>134</v>
      </c>
      <c r="BM376" s="142" t="s">
        <v>408</v>
      </c>
    </row>
    <row r="377" spans="2:65" s="1" customFormat="1" ht="19.5">
      <c r="B377" s="31"/>
      <c r="D377" s="144" t="s">
        <v>136</v>
      </c>
      <c r="F377" s="145" t="s">
        <v>409</v>
      </c>
      <c r="I377" s="146"/>
      <c r="L377" s="31"/>
      <c r="M377" s="147"/>
      <c r="T377" s="55"/>
      <c r="AT377" s="16" t="s">
        <v>136</v>
      </c>
      <c r="AU377" s="16" t="s">
        <v>90</v>
      </c>
    </row>
    <row r="378" spans="2:65" s="12" customFormat="1" ht="11.25">
      <c r="B378" s="148"/>
      <c r="D378" s="144" t="s">
        <v>138</v>
      </c>
      <c r="E378" s="149" t="s">
        <v>1</v>
      </c>
      <c r="F378" s="150" t="s">
        <v>410</v>
      </c>
      <c r="H378" s="149" t="s">
        <v>1</v>
      </c>
      <c r="I378" s="151"/>
      <c r="L378" s="148"/>
      <c r="M378" s="152"/>
      <c r="T378" s="153"/>
      <c r="AT378" s="149" t="s">
        <v>138</v>
      </c>
      <c r="AU378" s="149" t="s">
        <v>90</v>
      </c>
      <c r="AV378" s="12" t="s">
        <v>88</v>
      </c>
      <c r="AW378" s="12" t="s">
        <v>36</v>
      </c>
      <c r="AX378" s="12" t="s">
        <v>80</v>
      </c>
      <c r="AY378" s="149" t="s">
        <v>127</v>
      </c>
    </row>
    <row r="379" spans="2:65" s="12" customFormat="1" ht="11.25">
      <c r="B379" s="148"/>
      <c r="D379" s="144" t="s">
        <v>138</v>
      </c>
      <c r="E379" s="149" t="s">
        <v>1</v>
      </c>
      <c r="F379" s="150" t="s">
        <v>140</v>
      </c>
      <c r="H379" s="149" t="s">
        <v>1</v>
      </c>
      <c r="I379" s="151"/>
      <c r="L379" s="148"/>
      <c r="M379" s="152"/>
      <c r="T379" s="153"/>
      <c r="AT379" s="149" t="s">
        <v>138</v>
      </c>
      <c r="AU379" s="149" t="s">
        <v>90</v>
      </c>
      <c r="AV379" s="12" t="s">
        <v>88</v>
      </c>
      <c r="AW379" s="12" t="s">
        <v>36</v>
      </c>
      <c r="AX379" s="12" t="s">
        <v>80</v>
      </c>
      <c r="AY379" s="149" t="s">
        <v>127</v>
      </c>
    </row>
    <row r="380" spans="2:65" s="13" customFormat="1" ht="11.25">
      <c r="B380" s="154"/>
      <c r="D380" s="144" t="s">
        <v>138</v>
      </c>
      <c r="E380" s="155" t="s">
        <v>1</v>
      </c>
      <c r="F380" s="156" t="s">
        <v>318</v>
      </c>
      <c r="H380" s="157">
        <v>57</v>
      </c>
      <c r="I380" s="158"/>
      <c r="L380" s="154"/>
      <c r="M380" s="159"/>
      <c r="T380" s="160"/>
      <c r="AT380" s="155" t="s">
        <v>138</v>
      </c>
      <c r="AU380" s="155" t="s">
        <v>90</v>
      </c>
      <c r="AV380" s="13" t="s">
        <v>90</v>
      </c>
      <c r="AW380" s="13" t="s">
        <v>36</v>
      </c>
      <c r="AX380" s="13" t="s">
        <v>80</v>
      </c>
      <c r="AY380" s="155" t="s">
        <v>127</v>
      </c>
    </row>
    <row r="381" spans="2:65" s="14" customFormat="1" ht="11.25">
      <c r="B381" s="161"/>
      <c r="D381" s="144" t="s">
        <v>138</v>
      </c>
      <c r="E381" s="162" t="s">
        <v>1</v>
      </c>
      <c r="F381" s="163" t="s">
        <v>144</v>
      </c>
      <c r="H381" s="164">
        <v>57</v>
      </c>
      <c r="I381" s="165"/>
      <c r="L381" s="161"/>
      <c r="M381" s="166"/>
      <c r="T381" s="167"/>
      <c r="AT381" s="162" t="s">
        <v>138</v>
      </c>
      <c r="AU381" s="162" t="s">
        <v>90</v>
      </c>
      <c r="AV381" s="14" t="s">
        <v>134</v>
      </c>
      <c r="AW381" s="14" t="s">
        <v>36</v>
      </c>
      <c r="AX381" s="14" t="s">
        <v>88</v>
      </c>
      <c r="AY381" s="162" t="s">
        <v>127</v>
      </c>
    </row>
    <row r="382" spans="2:65" s="1" customFormat="1" ht="16.5" customHeight="1">
      <c r="B382" s="31"/>
      <c r="C382" s="168" t="s">
        <v>411</v>
      </c>
      <c r="D382" s="168" t="s">
        <v>286</v>
      </c>
      <c r="E382" s="169" t="s">
        <v>412</v>
      </c>
      <c r="F382" s="170" t="s">
        <v>413</v>
      </c>
      <c r="G382" s="171" t="s">
        <v>155</v>
      </c>
      <c r="H382" s="172">
        <v>57</v>
      </c>
      <c r="I382" s="173"/>
      <c r="J382" s="174">
        <f>ROUND(I382*H382,2)</f>
        <v>0</v>
      </c>
      <c r="K382" s="170" t="s">
        <v>133</v>
      </c>
      <c r="L382" s="175"/>
      <c r="M382" s="176" t="s">
        <v>1</v>
      </c>
      <c r="N382" s="177" t="s">
        <v>45</v>
      </c>
      <c r="P382" s="140">
        <f>O382*H382</f>
        <v>0</v>
      </c>
      <c r="Q382" s="140">
        <v>2.1499999999999998E-2</v>
      </c>
      <c r="R382" s="140">
        <f>Q382*H382</f>
        <v>1.2254999999999998</v>
      </c>
      <c r="S382" s="140">
        <v>0</v>
      </c>
      <c r="T382" s="141">
        <f>S382*H382</f>
        <v>0</v>
      </c>
      <c r="AR382" s="142" t="s">
        <v>192</v>
      </c>
      <c r="AT382" s="142" t="s">
        <v>286</v>
      </c>
      <c r="AU382" s="142" t="s">
        <v>90</v>
      </c>
      <c r="AY382" s="16" t="s">
        <v>127</v>
      </c>
      <c r="BE382" s="143">
        <f>IF(N382="základní",J382,0)</f>
        <v>0</v>
      </c>
      <c r="BF382" s="143">
        <f>IF(N382="snížená",J382,0)</f>
        <v>0</v>
      </c>
      <c r="BG382" s="143">
        <f>IF(N382="zákl. přenesená",J382,0)</f>
        <v>0</v>
      </c>
      <c r="BH382" s="143">
        <f>IF(N382="sníž. přenesená",J382,0)</f>
        <v>0</v>
      </c>
      <c r="BI382" s="143">
        <f>IF(N382="nulová",J382,0)</f>
        <v>0</v>
      </c>
      <c r="BJ382" s="16" t="s">
        <v>88</v>
      </c>
      <c r="BK382" s="143">
        <f>ROUND(I382*H382,2)</f>
        <v>0</v>
      </c>
      <c r="BL382" s="16" t="s">
        <v>134</v>
      </c>
      <c r="BM382" s="142" t="s">
        <v>414</v>
      </c>
    </row>
    <row r="383" spans="2:65" s="1" customFormat="1" ht="29.25">
      <c r="B383" s="31"/>
      <c r="D383" s="144" t="s">
        <v>136</v>
      </c>
      <c r="F383" s="145" t="s">
        <v>415</v>
      </c>
      <c r="I383" s="146"/>
      <c r="L383" s="31"/>
      <c r="M383" s="147"/>
      <c r="T383" s="55"/>
      <c r="AT383" s="16" t="s">
        <v>136</v>
      </c>
      <c r="AU383" s="16" t="s">
        <v>90</v>
      </c>
    </row>
    <row r="384" spans="2:65" s="12" customFormat="1" ht="11.25">
      <c r="B384" s="148"/>
      <c r="D384" s="144" t="s">
        <v>138</v>
      </c>
      <c r="E384" s="149" t="s">
        <v>1</v>
      </c>
      <c r="F384" s="150" t="s">
        <v>410</v>
      </c>
      <c r="H384" s="149" t="s">
        <v>1</v>
      </c>
      <c r="I384" s="151"/>
      <c r="L384" s="148"/>
      <c r="M384" s="152"/>
      <c r="T384" s="153"/>
      <c r="AT384" s="149" t="s">
        <v>138</v>
      </c>
      <c r="AU384" s="149" t="s">
        <v>90</v>
      </c>
      <c r="AV384" s="12" t="s">
        <v>88</v>
      </c>
      <c r="AW384" s="12" t="s">
        <v>36</v>
      </c>
      <c r="AX384" s="12" t="s">
        <v>80</v>
      </c>
      <c r="AY384" s="149" t="s">
        <v>127</v>
      </c>
    </row>
    <row r="385" spans="2:65" s="12" customFormat="1" ht="11.25">
      <c r="B385" s="148"/>
      <c r="D385" s="144" t="s">
        <v>138</v>
      </c>
      <c r="E385" s="149" t="s">
        <v>1</v>
      </c>
      <c r="F385" s="150" t="s">
        <v>140</v>
      </c>
      <c r="H385" s="149" t="s">
        <v>1</v>
      </c>
      <c r="I385" s="151"/>
      <c r="L385" s="148"/>
      <c r="M385" s="152"/>
      <c r="T385" s="153"/>
      <c r="AT385" s="149" t="s">
        <v>138</v>
      </c>
      <c r="AU385" s="149" t="s">
        <v>90</v>
      </c>
      <c r="AV385" s="12" t="s">
        <v>88</v>
      </c>
      <c r="AW385" s="12" t="s">
        <v>36</v>
      </c>
      <c r="AX385" s="12" t="s">
        <v>80</v>
      </c>
      <c r="AY385" s="149" t="s">
        <v>127</v>
      </c>
    </row>
    <row r="386" spans="2:65" s="13" customFormat="1" ht="11.25">
      <c r="B386" s="154"/>
      <c r="D386" s="144" t="s">
        <v>138</v>
      </c>
      <c r="E386" s="155" t="s">
        <v>1</v>
      </c>
      <c r="F386" s="156" t="s">
        <v>318</v>
      </c>
      <c r="H386" s="157">
        <v>57</v>
      </c>
      <c r="I386" s="158"/>
      <c r="L386" s="154"/>
      <c r="M386" s="159"/>
      <c r="T386" s="160"/>
      <c r="AT386" s="155" t="s">
        <v>138</v>
      </c>
      <c r="AU386" s="155" t="s">
        <v>90</v>
      </c>
      <c r="AV386" s="13" t="s">
        <v>90</v>
      </c>
      <c r="AW386" s="13" t="s">
        <v>36</v>
      </c>
      <c r="AX386" s="13" t="s">
        <v>80</v>
      </c>
      <c r="AY386" s="155" t="s">
        <v>127</v>
      </c>
    </row>
    <row r="387" spans="2:65" s="14" customFormat="1" ht="11.25">
      <c r="B387" s="161"/>
      <c r="D387" s="144" t="s">
        <v>138</v>
      </c>
      <c r="E387" s="162" t="s">
        <v>1</v>
      </c>
      <c r="F387" s="163" t="s">
        <v>144</v>
      </c>
      <c r="H387" s="164">
        <v>57</v>
      </c>
      <c r="I387" s="165"/>
      <c r="L387" s="161"/>
      <c r="M387" s="166"/>
      <c r="T387" s="167"/>
      <c r="AT387" s="162" t="s">
        <v>138</v>
      </c>
      <c r="AU387" s="162" t="s">
        <v>90</v>
      </c>
      <c r="AV387" s="14" t="s">
        <v>134</v>
      </c>
      <c r="AW387" s="14" t="s">
        <v>36</v>
      </c>
      <c r="AX387" s="14" t="s">
        <v>88</v>
      </c>
      <c r="AY387" s="162" t="s">
        <v>127</v>
      </c>
    </row>
    <row r="388" spans="2:65" s="1" customFormat="1" ht="24.2" customHeight="1">
      <c r="B388" s="31"/>
      <c r="C388" s="168" t="s">
        <v>416</v>
      </c>
      <c r="D388" s="168" t="s">
        <v>286</v>
      </c>
      <c r="E388" s="169" t="s">
        <v>417</v>
      </c>
      <c r="F388" s="170" t="s">
        <v>418</v>
      </c>
      <c r="G388" s="171" t="s">
        <v>195</v>
      </c>
      <c r="H388" s="172">
        <v>20</v>
      </c>
      <c r="I388" s="173"/>
      <c r="J388" s="174">
        <f>ROUND(I388*H388,2)</f>
        <v>0</v>
      </c>
      <c r="K388" s="170" t="s">
        <v>133</v>
      </c>
      <c r="L388" s="175"/>
      <c r="M388" s="176" t="s">
        <v>1</v>
      </c>
      <c r="N388" s="177" t="s">
        <v>45</v>
      </c>
      <c r="P388" s="140">
        <f>O388*H388</f>
        <v>0</v>
      </c>
      <c r="Q388" s="140">
        <v>3.9300000000000003E-3</v>
      </c>
      <c r="R388" s="140">
        <f>Q388*H388</f>
        <v>7.8600000000000003E-2</v>
      </c>
      <c r="S388" s="140">
        <v>0</v>
      </c>
      <c r="T388" s="141">
        <f>S388*H388</f>
        <v>0</v>
      </c>
      <c r="AR388" s="142" t="s">
        <v>192</v>
      </c>
      <c r="AT388" s="142" t="s">
        <v>286</v>
      </c>
      <c r="AU388" s="142" t="s">
        <v>90</v>
      </c>
      <c r="AY388" s="16" t="s">
        <v>127</v>
      </c>
      <c r="BE388" s="143">
        <f>IF(N388="základní",J388,0)</f>
        <v>0</v>
      </c>
      <c r="BF388" s="143">
        <f>IF(N388="snížená",J388,0)</f>
        <v>0</v>
      </c>
      <c r="BG388" s="143">
        <f>IF(N388="zákl. přenesená",J388,0)</f>
        <v>0</v>
      </c>
      <c r="BH388" s="143">
        <f>IF(N388="sníž. přenesená",J388,0)</f>
        <v>0</v>
      </c>
      <c r="BI388" s="143">
        <f>IF(N388="nulová",J388,0)</f>
        <v>0</v>
      </c>
      <c r="BJ388" s="16" t="s">
        <v>88</v>
      </c>
      <c r="BK388" s="143">
        <f>ROUND(I388*H388,2)</f>
        <v>0</v>
      </c>
      <c r="BL388" s="16" t="s">
        <v>134</v>
      </c>
      <c r="BM388" s="142" t="s">
        <v>419</v>
      </c>
    </row>
    <row r="389" spans="2:65" s="1" customFormat="1" ht="11.25">
      <c r="B389" s="31"/>
      <c r="D389" s="144" t="s">
        <v>136</v>
      </c>
      <c r="F389" s="145" t="s">
        <v>418</v>
      </c>
      <c r="I389" s="146"/>
      <c r="L389" s="31"/>
      <c r="M389" s="147"/>
      <c r="T389" s="55"/>
      <c r="AT389" s="16" t="s">
        <v>136</v>
      </c>
      <c r="AU389" s="16" t="s">
        <v>90</v>
      </c>
    </row>
    <row r="390" spans="2:65" s="12" customFormat="1" ht="11.25">
      <c r="B390" s="148"/>
      <c r="D390" s="144" t="s">
        <v>138</v>
      </c>
      <c r="E390" s="149" t="s">
        <v>1</v>
      </c>
      <c r="F390" s="150" t="s">
        <v>410</v>
      </c>
      <c r="H390" s="149" t="s">
        <v>1</v>
      </c>
      <c r="I390" s="151"/>
      <c r="L390" s="148"/>
      <c r="M390" s="152"/>
      <c r="T390" s="153"/>
      <c r="AT390" s="149" t="s">
        <v>138</v>
      </c>
      <c r="AU390" s="149" t="s">
        <v>90</v>
      </c>
      <c r="AV390" s="12" t="s">
        <v>88</v>
      </c>
      <c r="AW390" s="12" t="s">
        <v>36</v>
      </c>
      <c r="AX390" s="12" t="s">
        <v>80</v>
      </c>
      <c r="AY390" s="149" t="s">
        <v>127</v>
      </c>
    </row>
    <row r="391" spans="2:65" s="12" customFormat="1" ht="11.25">
      <c r="B391" s="148"/>
      <c r="D391" s="144" t="s">
        <v>138</v>
      </c>
      <c r="E391" s="149" t="s">
        <v>1</v>
      </c>
      <c r="F391" s="150" t="s">
        <v>140</v>
      </c>
      <c r="H391" s="149" t="s">
        <v>1</v>
      </c>
      <c r="I391" s="151"/>
      <c r="L391" s="148"/>
      <c r="M391" s="152"/>
      <c r="T391" s="153"/>
      <c r="AT391" s="149" t="s">
        <v>138</v>
      </c>
      <c r="AU391" s="149" t="s">
        <v>90</v>
      </c>
      <c r="AV391" s="12" t="s">
        <v>88</v>
      </c>
      <c r="AW391" s="12" t="s">
        <v>36</v>
      </c>
      <c r="AX391" s="12" t="s">
        <v>80</v>
      </c>
      <c r="AY391" s="149" t="s">
        <v>127</v>
      </c>
    </row>
    <row r="392" spans="2:65" s="13" customFormat="1" ht="11.25">
      <c r="B392" s="154"/>
      <c r="D392" s="144" t="s">
        <v>138</v>
      </c>
      <c r="E392" s="155" t="s">
        <v>1</v>
      </c>
      <c r="F392" s="156" t="s">
        <v>174</v>
      </c>
      <c r="H392" s="157">
        <v>20</v>
      </c>
      <c r="I392" s="158"/>
      <c r="L392" s="154"/>
      <c r="M392" s="159"/>
      <c r="T392" s="160"/>
      <c r="AT392" s="155" t="s">
        <v>138</v>
      </c>
      <c r="AU392" s="155" t="s">
        <v>90</v>
      </c>
      <c r="AV392" s="13" t="s">
        <v>90</v>
      </c>
      <c r="AW392" s="13" t="s">
        <v>36</v>
      </c>
      <c r="AX392" s="13" t="s">
        <v>80</v>
      </c>
      <c r="AY392" s="155" t="s">
        <v>127</v>
      </c>
    </row>
    <row r="393" spans="2:65" s="14" customFormat="1" ht="11.25">
      <c r="B393" s="161"/>
      <c r="D393" s="144" t="s">
        <v>138</v>
      </c>
      <c r="E393" s="162" t="s">
        <v>1</v>
      </c>
      <c r="F393" s="163" t="s">
        <v>144</v>
      </c>
      <c r="H393" s="164">
        <v>20</v>
      </c>
      <c r="I393" s="165"/>
      <c r="L393" s="161"/>
      <c r="M393" s="166"/>
      <c r="T393" s="167"/>
      <c r="AT393" s="162" t="s">
        <v>138</v>
      </c>
      <c r="AU393" s="162" t="s">
        <v>90</v>
      </c>
      <c r="AV393" s="14" t="s">
        <v>134</v>
      </c>
      <c r="AW393" s="14" t="s">
        <v>36</v>
      </c>
      <c r="AX393" s="14" t="s">
        <v>88</v>
      </c>
      <c r="AY393" s="162" t="s">
        <v>127</v>
      </c>
    </row>
    <row r="394" spans="2:65" s="1" customFormat="1" ht="24.2" customHeight="1">
      <c r="B394" s="31"/>
      <c r="C394" s="131" t="s">
        <v>420</v>
      </c>
      <c r="D394" s="131" t="s">
        <v>129</v>
      </c>
      <c r="E394" s="132" t="s">
        <v>421</v>
      </c>
      <c r="F394" s="133" t="s">
        <v>422</v>
      </c>
      <c r="G394" s="134" t="s">
        <v>155</v>
      </c>
      <c r="H394" s="135">
        <v>6</v>
      </c>
      <c r="I394" s="136"/>
      <c r="J394" s="137">
        <f>ROUND(I394*H394,2)</f>
        <v>0</v>
      </c>
      <c r="K394" s="133" t="s">
        <v>340</v>
      </c>
      <c r="L394" s="31"/>
      <c r="M394" s="138" t="s">
        <v>1</v>
      </c>
      <c r="N394" s="139" t="s">
        <v>45</v>
      </c>
      <c r="P394" s="140">
        <f>O394*H394</f>
        <v>0</v>
      </c>
      <c r="Q394" s="140">
        <v>0</v>
      </c>
      <c r="R394" s="140">
        <f>Q394*H394</f>
        <v>0</v>
      </c>
      <c r="S394" s="140">
        <v>0</v>
      </c>
      <c r="T394" s="141">
        <f>S394*H394</f>
        <v>0</v>
      </c>
      <c r="AR394" s="142" t="s">
        <v>134</v>
      </c>
      <c r="AT394" s="142" t="s">
        <v>129</v>
      </c>
      <c r="AU394" s="142" t="s">
        <v>90</v>
      </c>
      <c r="AY394" s="16" t="s">
        <v>127</v>
      </c>
      <c r="BE394" s="143">
        <f>IF(N394="základní",J394,0)</f>
        <v>0</v>
      </c>
      <c r="BF394" s="143">
        <f>IF(N394="snížená",J394,0)</f>
        <v>0</v>
      </c>
      <c r="BG394" s="143">
        <f>IF(N394="zákl. přenesená",J394,0)</f>
        <v>0</v>
      </c>
      <c r="BH394" s="143">
        <f>IF(N394="sníž. přenesená",J394,0)</f>
        <v>0</v>
      </c>
      <c r="BI394" s="143">
        <f>IF(N394="nulová",J394,0)</f>
        <v>0</v>
      </c>
      <c r="BJ394" s="16" t="s">
        <v>88</v>
      </c>
      <c r="BK394" s="143">
        <f>ROUND(I394*H394,2)</f>
        <v>0</v>
      </c>
      <c r="BL394" s="16" t="s">
        <v>134</v>
      </c>
      <c r="BM394" s="142" t="s">
        <v>423</v>
      </c>
    </row>
    <row r="395" spans="2:65" s="1" customFormat="1" ht="19.5">
      <c r="B395" s="31"/>
      <c r="D395" s="144" t="s">
        <v>136</v>
      </c>
      <c r="F395" s="145" t="s">
        <v>424</v>
      </c>
      <c r="I395" s="146"/>
      <c r="L395" s="31"/>
      <c r="M395" s="147"/>
      <c r="T395" s="55"/>
      <c r="AT395" s="16" t="s">
        <v>136</v>
      </c>
      <c r="AU395" s="16" t="s">
        <v>90</v>
      </c>
    </row>
    <row r="396" spans="2:65" s="1" customFormat="1" ht="11.25">
      <c r="B396" s="31"/>
      <c r="D396" s="178" t="s">
        <v>343</v>
      </c>
      <c r="F396" s="179" t="s">
        <v>425</v>
      </c>
      <c r="I396" s="146"/>
      <c r="L396" s="31"/>
      <c r="M396" s="147"/>
      <c r="T396" s="55"/>
      <c r="AT396" s="16" t="s">
        <v>343</v>
      </c>
      <c r="AU396" s="16" t="s">
        <v>90</v>
      </c>
    </row>
    <row r="397" spans="2:65" s="12" customFormat="1" ht="11.25">
      <c r="B397" s="148"/>
      <c r="D397" s="144" t="s">
        <v>138</v>
      </c>
      <c r="E397" s="149" t="s">
        <v>1</v>
      </c>
      <c r="F397" s="150" t="s">
        <v>410</v>
      </c>
      <c r="H397" s="149" t="s">
        <v>1</v>
      </c>
      <c r="I397" s="151"/>
      <c r="L397" s="148"/>
      <c r="M397" s="152"/>
      <c r="T397" s="153"/>
      <c r="AT397" s="149" t="s">
        <v>138</v>
      </c>
      <c r="AU397" s="149" t="s">
        <v>90</v>
      </c>
      <c r="AV397" s="12" t="s">
        <v>88</v>
      </c>
      <c r="AW397" s="12" t="s">
        <v>36</v>
      </c>
      <c r="AX397" s="12" t="s">
        <v>80</v>
      </c>
      <c r="AY397" s="149" t="s">
        <v>127</v>
      </c>
    </row>
    <row r="398" spans="2:65" s="12" customFormat="1" ht="11.25">
      <c r="B398" s="148"/>
      <c r="D398" s="144" t="s">
        <v>138</v>
      </c>
      <c r="E398" s="149" t="s">
        <v>1</v>
      </c>
      <c r="F398" s="150" t="s">
        <v>140</v>
      </c>
      <c r="H398" s="149" t="s">
        <v>1</v>
      </c>
      <c r="I398" s="151"/>
      <c r="L398" s="148"/>
      <c r="M398" s="152"/>
      <c r="T398" s="153"/>
      <c r="AT398" s="149" t="s">
        <v>138</v>
      </c>
      <c r="AU398" s="149" t="s">
        <v>90</v>
      </c>
      <c r="AV398" s="12" t="s">
        <v>88</v>
      </c>
      <c r="AW398" s="12" t="s">
        <v>36</v>
      </c>
      <c r="AX398" s="12" t="s">
        <v>80</v>
      </c>
      <c r="AY398" s="149" t="s">
        <v>127</v>
      </c>
    </row>
    <row r="399" spans="2:65" s="13" customFormat="1" ht="11.25">
      <c r="B399" s="154"/>
      <c r="D399" s="144" t="s">
        <v>138</v>
      </c>
      <c r="E399" s="155" t="s">
        <v>1</v>
      </c>
      <c r="F399" s="156" t="s">
        <v>175</v>
      </c>
      <c r="H399" s="157">
        <v>6</v>
      </c>
      <c r="I399" s="158"/>
      <c r="L399" s="154"/>
      <c r="M399" s="159"/>
      <c r="T399" s="160"/>
      <c r="AT399" s="155" t="s">
        <v>138</v>
      </c>
      <c r="AU399" s="155" t="s">
        <v>90</v>
      </c>
      <c r="AV399" s="13" t="s">
        <v>90</v>
      </c>
      <c r="AW399" s="13" t="s">
        <v>36</v>
      </c>
      <c r="AX399" s="13" t="s">
        <v>80</v>
      </c>
      <c r="AY399" s="155" t="s">
        <v>127</v>
      </c>
    </row>
    <row r="400" spans="2:65" s="14" customFormat="1" ht="11.25">
      <c r="B400" s="161"/>
      <c r="D400" s="144" t="s">
        <v>138</v>
      </c>
      <c r="E400" s="162" t="s">
        <v>1</v>
      </c>
      <c r="F400" s="163" t="s">
        <v>144</v>
      </c>
      <c r="H400" s="164">
        <v>6</v>
      </c>
      <c r="I400" s="165"/>
      <c r="L400" s="161"/>
      <c r="M400" s="166"/>
      <c r="T400" s="167"/>
      <c r="AT400" s="162" t="s">
        <v>138</v>
      </c>
      <c r="AU400" s="162" t="s">
        <v>90</v>
      </c>
      <c r="AV400" s="14" t="s">
        <v>134</v>
      </c>
      <c r="AW400" s="14" t="s">
        <v>36</v>
      </c>
      <c r="AX400" s="14" t="s">
        <v>88</v>
      </c>
      <c r="AY400" s="162" t="s">
        <v>127</v>
      </c>
    </row>
    <row r="401" spans="2:65" s="1" customFormat="1" ht="21.75" customHeight="1">
      <c r="B401" s="31"/>
      <c r="C401" s="168" t="s">
        <v>426</v>
      </c>
      <c r="D401" s="168" t="s">
        <v>286</v>
      </c>
      <c r="E401" s="169" t="s">
        <v>427</v>
      </c>
      <c r="F401" s="170" t="s">
        <v>428</v>
      </c>
      <c r="G401" s="171" t="s">
        <v>155</v>
      </c>
      <c r="H401" s="172">
        <v>6.06</v>
      </c>
      <c r="I401" s="173"/>
      <c r="J401" s="174">
        <f>ROUND(I401*H401,2)</f>
        <v>0</v>
      </c>
      <c r="K401" s="170" t="s">
        <v>133</v>
      </c>
      <c r="L401" s="175"/>
      <c r="M401" s="176" t="s">
        <v>1</v>
      </c>
      <c r="N401" s="177" t="s">
        <v>45</v>
      </c>
      <c r="P401" s="140">
        <f>O401*H401</f>
        <v>0</v>
      </c>
      <c r="Q401" s="140">
        <v>2.2499999999999999E-2</v>
      </c>
      <c r="R401" s="140">
        <f>Q401*H401</f>
        <v>0.13635</v>
      </c>
      <c r="S401" s="140">
        <v>0</v>
      </c>
      <c r="T401" s="141">
        <f>S401*H401</f>
        <v>0</v>
      </c>
      <c r="AR401" s="142" t="s">
        <v>192</v>
      </c>
      <c r="AT401" s="142" t="s">
        <v>286</v>
      </c>
      <c r="AU401" s="142" t="s">
        <v>90</v>
      </c>
      <c r="AY401" s="16" t="s">
        <v>127</v>
      </c>
      <c r="BE401" s="143">
        <f>IF(N401="základní",J401,0)</f>
        <v>0</v>
      </c>
      <c r="BF401" s="143">
        <f>IF(N401="snížená",J401,0)</f>
        <v>0</v>
      </c>
      <c r="BG401" s="143">
        <f>IF(N401="zákl. přenesená",J401,0)</f>
        <v>0</v>
      </c>
      <c r="BH401" s="143">
        <f>IF(N401="sníž. přenesená",J401,0)</f>
        <v>0</v>
      </c>
      <c r="BI401" s="143">
        <f>IF(N401="nulová",J401,0)</f>
        <v>0</v>
      </c>
      <c r="BJ401" s="16" t="s">
        <v>88</v>
      </c>
      <c r="BK401" s="143">
        <f>ROUND(I401*H401,2)</f>
        <v>0</v>
      </c>
      <c r="BL401" s="16" t="s">
        <v>134</v>
      </c>
      <c r="BM401" s="142" t="s">
        <v>429</v>
      </c>
    </row>
    <row r="402" spans="2:65" s="1" customFormat="1" ht="29.25">
      <c r="B402" s="31"/>
      <c r="D402" s="144" t="s">
        <v>136</v>
      </c>
      <c r="F402" s="145" t="s">
        <v>430</v>
      </c>
      <c r="I402" s="146"/>
      <c r="L402" s="31"/>
      <c r="M402" s="147"/>
      <c r="T402" s="55"/>
      <c r="AT402" s="16" t="s">
        <v>136</v>
      </c>
      <c r="AU402" s="16" t="s">
        <v>90</v>
      </c>
    </row>
    <row r="403" spans="2:65" s="12" customFormat="1" ht="11.25">
      <c r="B403" s="148"/>
      <c r="D403" s="144" t="s">
        <v>138</v>
      </c>
      <c r="E403" s="149" t="s">
        <v>1</v>
      </c>
      <c r="F403" s="150" t="s">
        <v>410</v>
      </c>
      <c r="H403" s="149" t="s">
        <v>1</v>
      </c>
      <c r="I403" s="151"/>
      <c r="L403" s="148"/>
      <c r="M403" s="152"/>
      <c r="T403" s="153"/>
      <c r="AT403" s="149" t="s">
        <v>138</v>
      </c>
      <c r="AU403" s="149" t="s">
        <v>90</v>
      </c>
      <c r="AV403" s="12" t="s">
        <v>88</v>
      </c>
      <c r="AW403" s="12" t="s">
        <v>36</v>
      </c>
      <c r="AX403" s="12" t="s">
        <v>80</v>
      </c>
      <c r="AY403" s="149" t="s">
        <v>127</v>
      </c>
    </row>
    <row r="404" spans="2:65" s="12" customFormat="1" ht="11.25">
      <c r="B404" s="148"/>
      <c r="D404" s="144" t="s">
        <v>138</v>
      </c>
      <c r="E404" s="149" t="s">
        <v>1</v>
      </c>
      <c r="F404" s="150" t="s">
        <v>140</v>
      </c>
      <c r="H404" s="149" t="s">
        <v>1</v>
      </c>
      <c r="I404" s="151"/>
      <c r="L404" s="148"/>
      <c r="M404" s="152"/>
      <c r="T404" s="153"/>
      <c r="AT404" s="149" t="s">
        <v>138</v>
      </c>
      <c r="AU404" s="149" t="s">
        <v>90</v>
      </c>
      <c r="AV404" s="12" t="s">
        <v>88</v>
      </c>
      <c r="AW404" s="12" t="s">
        <v>36</v>
      </c>
      <c r="AX404" s="12" t="s">
        <v>80</v>
      </c>
      <c r="AY404" s="149" t="s">
        <v>127</v>
      </c>
    </row>
    <row r="405" spans="2:65" s="13" customFormat="1" ht="11.25">
      <c r="B405" s="154"/>
      <c r="D405" s="144" t="s">
        <v>138</v>
      </c>
      <c r="E405" s="155" t="s">
        <v>1</v>
      </c>
      <c r="F405" s="156" t="s">
        <v>175</v>
      </c>
      <c r="H405" s="157">
        <v>6</v>
      </c>
      <c r="I405" s="158"/>
      <c r="L405" s="154"/>
      <c r="M405" s="159"/>
      <c r="T405" s="160"/>
      <c r="AT405" s="155" t="s">
        <v>138</v>
      </c>
      <c r="AU405" s="155" t="s">
        <v>90</v>
      </c>
      <c r="AV405" s="13" t="s">
        <v>90</v>
      </c>
      <c r="AW405" s="13" t="s">
        <v>36</v>
      </c>
      <c r="AX405" s="13" t="s">
        <v>80</v>
      </c>
      <c r="AY405" s="155" t="s">
        <v>127</v>
      </c>
    </row>
    <row r="406" spans="2:65" s="14" customFormat="1" ht="11.25">
      <c r="B406" s="161"/>
      <c r="D406" s="144" t="s">
        <v>138</v>
      </c>
      <c r="E406" s="162" t="s">
        <v>1</v>
      </c>
      <c r="F406" s="163" t="s">
        <v>144</v>
      </c>
      <c r="H406" s="164">
        <v>6</v>
      </c>
      <c r="I406" s="165"/>
      <c r="L406" s="161"/>
      <c r="M406" s="166"/>
      <c r="T406" s="167"/>
      <c r="AT406" s="162" t="s">
        <v>138</v>
      </c>
      <c r="AU406" s="162" t="s">
        <v>90</v>
      </c>
      <c r="AV406" s="14" t="s">
        <v>134</v>
      </c>
      <c r="AW406" s="14" t="s">
        <v>36</v>
      </c>
      <c r="AX406" s="14" t="s">
        <v>88</v>
      </c>
      <c r="AY406" s="162" t="s">
        <v>127</v>
      </c>
    </row>
    <row r="407" spans="2:65" s="13" customFormat="1" ht="11.25">
      <c r="B407" s="154"/>
      <c r="D407" s="144" t="s">
        <v>138</v>
      </c>
      <c r="F407" s="156" t="s">
        <v>431</v>
      </c>
      <c r="H407" s="157">
        <v>6.06</v>
      </c>
      <c r="I407" s="158"/>
      <c r="L407" s="154"/>
      <c r="M407" s="159"/>
      <c r="T407" s="160"/>
      <c r="AT407" s="155" t="s">
        <v>138</v>
      </c>
      <c r="AU407" s="155" t="s">
        <v>90</v>
      </c>
      <c r="AV407" s="13" t="s">
        <v>90</v>
      </c>
      <c r="AW407" s="13" t="s">
        <v>4</v>
      </c>
      <c r="AX407" s="13" t="s">
        <v>88</v>
      </c>
      <c r="AY407" s="155" t="s">
        <v>127</v>
      </c>
    </row>
    <row r="408" spans="2:65" s="1" customFormat="1" ht="24.2" customHeight="1">
      <c r="B408" s="31"/>
      <c r="C408" s="131" t="s">
        <v>432</v>
      </c>
      <c r="D408" s="131" t="s">
        <v>129</v>
      </c>
      <c r="E408" s="132" t="s">
        <v>433</v>
      </c>
      <c r="F408" s="133" t="s">
        <v>434</v>
      </c>
      <c r="G408" s="134" t="s">
        <v>195</v>
      </c>
      <c r="H408" s="135">
        <v>1</v>
      </c>
      <c r="I408" s="136"/>
      <c r="J408" s="137">
        <f>ROUND(I408*H408,2)</f>
        <v>0</v>
      </c>
      <c r="K408" s="133" t="s">
        <v>133</v>
      </c>
      <c r="L408" s="31"/>
      <c r="M408" s="138" t="s">
        <v>1</v>
      </c>
      <c r="N408" s="139" t="s">
        <v>45</v>
      </c>
      <c r="P408" s="140">
        <f>O408*H408</f>
        <v>0</v>
      </c>
      <c r="Q408" s="140">
        <v>1.67E-3</v>
      </c>
      <c r="R408" s="140">
        <f>Q408*H408</f>
        <v>1.67E-3</v>
      </c>
      <c r="S408" s="140">
        <v>0</v>
      </c>
      <c r="T408" s="141">
        <f>S408*H408</f>
        <v>0</v>
      </c>
      <c r="AR408" s="142" t="s">
        <v>134</v>
      </c>
      <c r="AT408" s="142" t="s">
        <v>129</v>
      </c>
      <c r="AU408" s="142" t="s">
        <v>90</v>
      </c>
      <c r="AY408" s="16" t="s">
        <v>127</v>
      </c>
      <c r="BE408" s="143">
        <f>IF(N408="základní",J408,0)</f>
        <v>0</v>
      </c>
      <c r="BF408" s="143">
        <f>IF(N408="snížená",J408,0)</f>
        <v>0</v>
      </c>
      <c r="BG408" s="143">
        <f>IF(N408="zákl. přenesená",J408,0)</f>
        <v>0</v>
      </c>
      <c r="BH408" s="143">
        <f>IF(N408="sníž. přenesená",J408,0)</f>
        <v>0</v>
      </c>
      <c r="BI408" s="143">
        <f>IF(N408="nulová",J408,0)</f>
        <v>0</v>
      </c>
      <c r="BJ408" s="16" t="s">
        <v>88</v>
      </c>
      <c r="BK408" s="143">
        <f>ROUND(I408*H408,2)</f>
        <v>0</v>
      </c>
      <c r="BL408" s="16" t="s">
        <v>134</v>
      </c>
      <c r="BM408" s="142" t="s">
        <v>435</v>
      </c>
    </row>
    <row r="409" spans="2:65" s="1" customFormat="1" ht="29.25">
      <c r="B409" s="31"/>
      <c r="D409" s="144" t="s">
        <v>136</v>
      </c>
      <c r="F409" s="145" t="s">
        <v>436</v>
      </c>
      <c r="I409" s="146"/>
      <c r="L409" s="31"/>
      <c r="M409" s="147"/>
      <c r="T409" s="55"/>
      <c r="AT409" s="16" t="s">
        <v>136</v>
      </c>
      <c r="AU409" s="16" t="s">
        <v>90</v>
      </c>
    </row>
    <row r="410" spans="2:65" s="12" customFormat="1" ht="11.25">
      <c r="B410" s="148"/>
      <c r="D410" s="144" t="s">
        <v>138</v>
      </c>
      <c r="E410" s="149" t="s">
        <v>1</v>
      </c>
      <c r="F410" s="150" t="s">
        <v>410</v>
      </c>
      <c r="H410" s="149" t="s">
        <v>1</v>
      </c>
      <c r="I410" s="151"/>
      <c r="L410" s="148"/>
      <c r="M410" s="152"/>
      <c r="T410" s="153"/>
      <c r="AT410" s="149" t="s">
        <v>138</v>
      </c>
      <c r="AU410" s="149" t="s">
        <v>90</v>
      </c>
      <c r="AV410" s="12" t="s">
        <v>88</v>
      </c>
      <c r="AW410" s="12" t="s">
        <v>36</v>
      </c>
      <c r="AX410" s="12" t="s">
        <v>80</v>
      </c>
      <c r="AY410" s="149" t="s">
        <v>127</v>
      </c>
    </row>
    <row r="411" spans="2:65" s="12" customFormat="1" ht="11.25">
      <c r="B411" s="148"/>
      <c r="D411" s="144" t="s">
        <v>138</v>
      </c>
      <c r="E411" s="149" t="s">
        <v>1</v>
      </c>
      <c r="F411" s="150" t="s">
        <v>140</v>
      </c>
      <c r="H411" s="149" t="s">
        <v>1</v>
      </c>
      <c r="I411" s="151"/>
      <c r="L411" s="148"/>
      <c r="M411" s="152"/>
      <c r="T411" s="153"/>
      <c r="AT411" s="149" t="s">
        <v>138</v>
      </c>
      <c r="AU411" s="149" t="s">
        <v>90</v>
      </c>
      <c r="AV411" s="12" t="s">
        <v>88</v>
      </c>
      <c r="AW411" s="12" t="s">
        <v>36</v>
      </c>
      <c r="AX411" s="12" t="s">
        <v>80</v>
      </c>
      <c r="AY411" s="149" t="s">
        <v>127</v>
      </c>
    </row>
    <row r="412" spans="2:65" s="13" customFormat="1" ht="11.25">
      <c r="B412" s="154"/>
      <c r="D412" s="144" t="s">
        <v>138</v>
      </c>
      <c r="E412" s="155" t="s">
        <v>1</v>
      </c>
      <c r="F412" s="156" t="s">
        <v>88</v>
      </c>
      <c r="H412" s="157">
        <v>1</v>
      </c>
      <c r="I412" s="158"/>
      <c r="L412" s="154"/>
      <c r="M412" s="159"/>
      <c r="T412" s="160"/>
      <c r="AT412" s="155" t="s">
        <v>138</v>
      </c>
      <c r="AU412" s="155" t="s">
        <v>90</v>
      </c>
      <c r="AV412" s="13" t="s">
        <v>90</v>
      </c>
      <c r="AW412" s="13" t="s">
        <v>36</v>
      </c>
      <c r="AX412" s="13" t="s">
        <v>88</v>
      </c>
      <c r="AY412" s="155" t="s">
        <v>127</v>
      </c>
    </row>
    <row r="413" spans="2:65" s="1" customFormat="1" ht="16.5" customHeight="1">
      <c r="B413" s="31"/>
      <c r="C413" s="168" t="s">
        <v>437</v>
      </c>
      <c r="D413" s="168" t="s">
        <v>286</v>
      </c>
      <c r="E413" s="169" t="s">
        <v>438</v>
      </c>
      <c r="F413" s="170" t="s">
        <v>439</v>
      </c>
      <c r="G413" s="171" t="s">
        <v>195</v>
      </c>
      <c r="H413" s="172">
        <v>1.01</v>
      </c>
      <c r="I413" s="173"/>
      <c r="J413" s="174">
        <f>ROUND(I413*H413,2)</f>
        <v>0</v>
      </c>
      <c r="K413" s="170" t="s">
        <v>133</v>
      </c>
      <c r="L413" s="175"/>
      <c r="M413" s="176" t="s">
        <v>1</v>
      </c>
      <c r="N413" s="177" t="s">
        <v>45</v>
      </c>
      <c r="P413" s="140">
        <f>O413*H413</f>
        <v>0</v>
      </c>
      <c r="Q413" s="140">
        <v>1.41E-2</v>
      </c>
      <c r="R413" s="140">
        <f>Q413*H413</f>
        <v>1.4241E-2</v>
      </c>
      <c r="S413" s="140">
        <v>0</v>
      </c>
      <c r="T413" s="141">
        <f>S413*H413</f>
        <v>0</v>
      </c>
      <c r="AR413" s="142" t="s">
        <v>192</v>
      </c>
      <c r="AT413" s="142" t="s">
        <v>286</v>
      </c>
      <c r="AU413" s="142" t="s">
        <v>90</v>
      </c>
      <c r="AY413" s="16" t="s">
        <v>127</v>
      </c>
      <c r="BE413" s="143">
        <f>IF(N413="základní",J413,0)</f>
        <v>0</v>
      </c>
      <c r="BF413" s="143">
        <f>IF(N413="snížená",J413,0)</f>
        <v>0</v>
      </c>
      <c r="BG413" s="143">
        <f>IF(N413="zákl. přenesená",J413,0)</f>
        <v>0</v>
      </c>
      <c r="BH413" s="143">
        <f>IF(N413="sníž. přenesená",J413,0)</f>
        <v>0</v>
      </c>
      <c r="BI413" s="143">
        <f>IF(N413="nulová",J413,0)</f>
        <v>0</v>
      </c>
      <c r="BJ413" s="16" t="s">
        <v>88</v>
      </c>
      <c r="BK413" s="143">
        <f>ROUND(I413*H413,2)</f>
        <v>0</v>
      </c>
      <c r="BL413" s="16" t="s">
        <v>134</v>
      </c>
      <c r="BM413" s="142" t="s">
        <v>440</v>
      </c>
    </row>
    <row r="414" spans="2:65" s="1" customFormat="1" ht="11.25">
      <c r="B414" s="31"/>
      <c r="D414" s="144" t="s">
        <v>136</v>
      </c>
      <c r="F414" s="145" t="s">
        <v>439</v>
      </c>
      <c r="I414" s="146"/>
      <c r="L414" s="31"/>
      <c r="M414" s="147"/>
      <c r="T414" s="55"/>
      <c r="AT414" s="16" t="s">
        <v>136</v>
      </c>
      <c r="AU414" s="16" t="s">
        <v>90</v>
      </c>
    </row>
    <row r="415" spans="2:65" s="12" customFormat="1" ht="11.25">
      <c r="B415" s="148"/>
      <c r="D415" s="144" t="s">
        <v>138</v>
      </c>
      <c r="E415" s="149" t="s">
        <v>1</v>
      </c>
      <c r="F415" s="150" t="s">
        <v>410</v>
      </c>
      <c r="H415" s="149" t="s">
        <v>1</v>
      </c>
      <c r="I415" s="151"/>
      <c r="L415" s="148"/>
      <c r="M415" s="152"/>
      <c r="T415" s="153"/>
      <c r="AT415" s="149" t="s">
        <v>138</v>
      </c>
      <c r="AU415" s="149" t="s">
        <v>90</v>
      </c>
      <c r="AV415" s="12" t="s">
        <v>88</v>
      </c>
      <c r="AW415" s="12" t="s">
        <v>36</v>
      </c>
      <c r="AX415" s="12" t="s">
        <v>80</v>
      </c>
      <c r="AY415" s="149" t="s">
        <v>127</v>
      </c>
    </row>
    <row r="416" spans="2:65" s="12" customFormat="1" ht="11.25">
      <c r="B416" s="148"/>
      <c r="D416" s="144" t="s">
        <v>138</v>
      </c>
      <c r="E416" s="149" t="s">
        <v>1</v>
      </c>
      <c r="F416" s="150" t="s">
        <v>140</v>
      </c>
      <c r="H416" s="149" t="s">
        <v>1</v>
      </c>
      <c r="I416" s="151"/>
      <c r="L416" s="148"/>
      <c r="M416" s="152"/>
      <c r="T416" s="153"/>
      <c r="AT416" s="149" t="s">
        <v>138</v>
      </c>
      <c r="AU416" s="149" t="s">
        <v>90</v>
      </c>
      <c r="AV416" s="12" t="s">
        <v>88</v>
      </c>
      <c r="AW416" s="12" t="s">
        <v>36</v>
      </c>
      <c r="AX416" s="12" t="s">
        <v>80</v>
      </c>
      <c r="AY416" s="149" t="s">
        <v>127</v>
      </c>
    </row>
    <row r="417" spans="2:65" s="13" customFormat="1" ht="11.25">
      <c r="B417" s="154"/>
      <c r="D417" s="144" t="s">
        <v>138</v>
      </c>
      <c r="E417" s="155" t="s">
        <v>1</v>
      </c>
      <c r="F417" s="156" t="s">
        <v>88</v>
      </c>
      <c r="H417" s="157">
        <v>1</v>
      </c>
      <c r="I417" s="158"/>
      <c r="L417" s="154"/>
      <c r="M417" s="159"/>
      <c r="T417" s="160"/>
      <c r="AT417" s="155" t="s">
        <v>138</v>
      </c>
      <c r="AU417" s="155" t="s">
        <v>90</v>
      </c>
      <c r="AV417" s="13" t="s">
        <v>90</v>
      </c>
      <c r="AW417" s="13" t="s">
        <v>36</v>
      </c>
      <c r="AX417" s="13" t="s">
        <v>88</v>
      </c>
      <c r="AY417" s="155" t="s">
        <v>127</v>
      </c>
    </row>
    <row r="418" spans="2:65" s="13" customFormat="1" ht="11.25">
      <c r="B418" s="154"/>
      <c r="D418" s="144" t="s">
        <v>138</v>
      </c>
      <c r="F418" s="156" t="s">
        <v>441</v>
      </c>
      <c r="H418" s="157">
        <v>1.01</v>
      </c>
      <c r="I418" s="158"/>
      <c r="L418" s="154"/>
      <c r="M418" s="159"/>
      <c r="T418" s="160"/>
      <c r="AT418" s="155" t="s">
        <v>138</v>
      </c>
      <c r="AU418" s="155" t="s">
        <v>90</v>
      </c>
      <c r="AV418" s="13" t="s">
        <v>90</v>
      </c>
      <c r="AW418" s="13" t="s">
        <v>4</v>
      </c>
      <c r="AX418" s="13" t="s">
        <v>88</v>
      </c>
      <c r="AY418" s="155" t="s">
        <v>127</v>
      </c>
    </row>
    <row r="419" spans="2:65" s="1" customFormat="1" ht="24.2" customHeight="1">
      <c r="B419" s="31"/>
      <c r="C419" s="131" t="s">
        <v>442</v>
      </c>
      <c r="D419" s="131" t="s">
        <v>129</v>
      </c>
      <c r="E419" s="132" t="s">
        <v>443</v>
      </c>
      <c r="F419" s="133" t="s">
        <v>444</v>
      </c>
      <c r="G419" s="134" t="s">
        <v>195</v>
      </c>
      <c r="H419" s="135">
        <v>3</v>
      </c>
      <c r="I419" s="136"/>
      <c r="J419" s="137">
        <f>ROUND(I419*H419,2)</f>
        <v>0</v>
      </c>
      <c r="K419" s="133" t="s">
        <v>133</v>
      </c>
      <c r="L419" s="31"/>
      <c r="M419" s="138" t="s">
        <v>1</v>
      </c>
      <c r="N419" s="139" t="s">
        <v>45</v>
      </c>
      <c r="P419" s="140">
        <f>O419*H419</f>
        <v>0</v>
      </c>
      <c r="Q419" s="140">
        <v>0</v>
      </c>
      <c r="R419" s="140">
        <f>Q419*H419</f>
        <v>0</v>
      </c>
      <c r="S419" s="140">
        <v>0</v>
      </c>
      <c r="T419" s="141">
        <f>S419*H419</f>
        <v>0</v>
      </c>
      <c r="AR419" s="142" t="s">
        <v>134</v>
      </c>
      <c r="AT419" s="142" t="s">
        <v>129</v>
      </c>
      <c r="AU419" s="142" t="s">
        <v>90</v>
      </c>
      <c r="AY419" s="16" t="s">
        <v>127</v>
      </c>
      <c r="BE419" s="143">
        <f>IF(N419="základní",J419,0)</f>
        <v>0</v>
      </c>
      <c r="BF419" s="143">
        <f>IF(N419="snížená",J419,0)</f>
        <v>0</v>
      </c>
      <c r="BG419" s="143">
        <f>IF(N419="zákl. přenesená",J419,0)</f>
        <v>0</v>
      </c>
      <c r="BH419" s="143">
        <f>IF(N419="sníž. přenesená",J419,0)</f>
        <v>0</v>
      </c>
      <c r="BI419" s="143">
        <f>IF(N419="nulová",J419,0)</f>
        <v>0</v>
      </c>
      <c r="BJ419" s="16" t="s">
        <v>88</v>
      </c>
      <c r="BK419" s="143">
        <f>ROUND(I419*H419,2)</f>
        <v>0</v>
      </c>
      <c r="BL419" s="16" t="s">
        <v>134</v>
      </c>
      <c r="BM419" s="142" t="s">
        <v>445</v>
      </c>
    </row>
    <row r="420" spans="2:65" s="1" customFormat="1" ht="29.25">
      <c r="B420" s="31"/>
      <c r="D420" s="144" t="s">
        <v>136</v>
      </c>
      <c r="F420" s="145" t="s">
        <v>446</v>
      </c>
      <c r="I420" s="146"/>
      <c r="L420" s="31"/>
      <c r="M420" s="147"/>
      <c r="T420" s="55"/>
      <c r="AT420" s="16" t="s">
        <v>136</v>
      </c>
      <c r="AU420" s="16" t="s">
        <v>90</v>
      </c>
    </row>
    <row r="421" spans="2:65" s="12" customFormat="1" ht="11.25">
      <c r="B421" s="148"/>
      <c r="D421" s="144" t="s">
        <v>138</v>
      </c>
      <c r="E421" s="149" t="s">
        <v>1</v>
      </c>
      <c r="F421" s="150" t="s">
        <v>410</v>
      </c>
      <c r="H421" s="149" t="s">
        <v>1</v>
      </c>
      <c r="I421" s="151"/>
      <c r="L421" s="148"/>
      <c r="M421" s="152"/>
      <c r="T421" s="153"/>
      <c r="AT421" s="149" t="s">
        <v>138</v>
      </c>
      <c r="AU421" s="149" t="s">
        <v>90</v>
      </c>
      <c r="AV421" s="12" t="s">
        <v>88</v>
      </c>
      <c r="AW421" s="12" t="s">
        <v>36</v>
      </c>
      <c r="AX421" s="12" t="s">
        <v>80</v>
      </c>
      <c r="AY421" s="149" t="s">
        <v>127</v>
      </c>
    </row>
    <row r="422" spans="2:65" s="12" customFormat="1" ht="11.25">
      <c r="B422" s="148"/>
      <c r="D422" s="144" t="s">
        <v>138</v>
      </c>
      <c r="E422" s="149" t="s">
        <v>1</v>
      </c>
      <c r="F422" s="150" t="s">
        <v>140</v>
      </c>
      <c r="H422" s="149" t="s">
        <v>1</v>
      </c>
      <c r="I422" s="151"/>
      <c r="L422" s="148"/>
      <c r="M422" s="152"/>
      <c r="T422" s="153"/>
      <c r="AT422" s="149" t="s">
        <v>138</v>
      </c>
      <c r="AU422" s="149" t="s">
        <v>90</v>
      </c>
      <c r="AV422" s="12" t="s">
        <v>88</v>
      </c>
      <c r="AW422" s="12" t="s">
        <v>36</v>
      </c>
      <c r="AX422" s="12" t="s">
        <v>80</v>
      </c>
      <c r="AY422" s="149" t="s">
        <v>127</v>
      </c>
    </row>
    <row r="423" spans="2:65" s="13" customFormat="1" ht="11.25">
      <c r="B423" s="154"/>
      <c r="D423" s="144" t="s">
        <v>138</v>
      </c>
      <c r="E423" s="155" t="s">
        <v>1</v>
      </c>
      <c r="F423" s="156" t="s">
        <v>447</v>
      </c>
      <c r="H423" s="157">
        <v>3</v>
      </c>
      <c r="I423" s="158"/>
      <c r="L423" s="154"/>
      <c r="M423" s="159"/>
      <c r="T423" s="160"/>
      <c r="AT423" s="155" t="s">
        <v>138</v>
      </c>
      <c r="AU423" s="155" t="s">
        <v>90</v>
      </c>
      <c r="AV423" s="13" t="s">
        <v>90</v>
      </c>
      <c r="AW423" s="13" t="s">
        <v>36</v>
      </c>
      <c r="AX423" s="13" t="s">
        <v>80</v>
      </c>
      <c r="AY423" s="155" t="s">
        <v>127</v>
      </c>
    </row>
    <row r="424" spans="2:65" s="14" customFormat="1" ht="11.25">
      <c r="B424" s="161"/>
      <c r="D424" s="144" t="s">
        <v>138</v>
      </c>
      <c r="E424" s="162" t="s">
        <v>1</v>
      </c>
      <c r="F424" s="163" t="s">
        <v>144</v>
      </c>
      <c r="H424" s="164">
        <v>3</v>
      </c>
      <c r="I424" s="165"/>
      <c r="L424" s="161"/>
      <c r="M424" s="166"/>
      <c r="T424" s="167"/>
      <c r="AT424" s="162" t="s">
        <v>138</v>
      </c>
      <c r="AU424" s="162" t="s">
        <v>90</v>
      </c>
      <c r="AV424" s="14" t="s">
        <v>134</v>
      </c>
      <c r="AW424" s="14" t="s">
        <v>36</v>
      </c>
      <c r="AX424" s="14" t="s">
        <v>88</v>
      </c>
      <c r="AY424" s="162" t="s">
        <v>127</v>
      </c>
    </row>
    <row r="425" spans="2:65" s="1" customFormat="1" ht="24.2" customHeight="1">
      <c r="B425" s="31"/>
      <c r="C425" s="168" t="s">
        <v>448</v>
      </c>
      <c r="D425" s="168" t="s">
        <v>286</v>
      </c>
      <c r="E425" s="169" t="s">
        <v>449</v>
      </c>
      <c r="F425" s="170" t="s">
        <v>450</v>
      </c>
      <c r="G425" s="171" t="s">
        <v>195</v>
      </c>
      <c r="H425" s="172">
        <v>2.02</v>
      </c>
      <c r="I425" s="173"/>
      <c r="J425" s="174">
        <f>ROUND(I425*H425,2)</f>
        <v>0</v>
      </c>
      <c r="K425" s="170" t="s">
        <v>133</v>
      </c>
      <c r="L425" s="175"/>
      <c r="M425" s="176" t="s">
        <v>1</v>
      </c>
      <c r="N425" s="177" t="s">
        <v>45</v>
      </c>
      <c r="P425" s="140">
        <f>O425*H425</f>
        <v>0</v>
      </c>
      <c r="Q425" s="140">
        <v>8.8000000000000005E-3</v>
      </c>
      <c r="R425" s="140">
        <f>Q425*H425</f>
        <v>1.7776E-2</v>
      </c>
      <c r="S425" s="140">
        <v>0</v>
      </c>
      <c r="T425" s="141">
        <f>S425*H425</f>
        <v>0</v>
      </c>
      <c r="AR425" s="142" t="s">
        <v>192</v>
      </c>
      <c r="AT425" s="142" t="s">
        <v>286</v>
      </c>
      <c r="AU425" s="142" t="s">
        <v>90</v>
      </c>
      <c r="AY425" s="16" t="s">
        <v>127</v>
      </c>
      <c r="BE425" s="143">
        <f>IF(N425="základní",J425,0)</f>
        <v>0</v>
      </c>
      <c r="BF425" s="143">
        <f>IF(N425="snížená",J425,0)</f>
        <v>0</v>
      </c>
      <c r="BG425" s="143">
        <f>IF(N425="zákl. přenesená",J425,0)</f>
        <v>0</v>
      </c>
      <c r="BH425" s="143">
        <f>IF(N425="sníž. přenesená",J425,0)</f>
        <v>0</v>
      </c>
      <c r="BI425" s="143">
        <f>IF(N425="nulová",J425,0)</f>
        <v>0</v>
      </c>
      <c r="BJ425" s="16" t="s">
        <v>88</v>
      </c>
      <c r="BK425" s="143">
        <f>ROUND(I425*H425,2)</f>
        <v>0</v>
      </c>
      <c r="BL425" s="16" t="s">
        <v>134</v>
      </c>
      <c r="BM425" s="142" t="s">
        <v>451</v>
      </c>
    </row>
    <row r="426" spans="2:65" s="1" customFormat="1" ht="19.5">
      <c r="B426" s="31"/>
      <c r="D426" s="144" t="s">
        <v>136</v>
      </c>
      <c r="F426" s="145" t="s">
        <v>450</v>
      </c>
      <c r="I426" s="146"/>
      <c r="L426" s="31"/>
      <c r="M426" s="147"/>
      <c r="T426" s="55"/>
      <c r="AT426" s="16" t="s">
        <v>136</v>
      </c>
      <c r="AU426" s="16" t="s">
        <v>90</v>
      </c>
    </row>
    <row r="427" spans="2:65" s="12" customFormat="1" ht="11.25">
      <c r="B427" s="148"/>
      <c r="D427" s="144" t="s">
        <v>138</v>
      </c>
      <c r="E427" s="149" t="s">
        <v>1</v>
      </c>
      <c r="F427" s="150" t="s">
        <v>410</v>
      </c>
      <c r="H427" s="149" t="s">
        <v>1</v>
      </c>
      <c r="I427" s="151"/>
      <c r="L427" s="148"/>
      <c r="M427" s="152"/>
      <c r="T427" s="153"/>
      <c r="AT427" s="149" t="s">
        <v>138</v>
      </c>
      <c r="AU427" s="149" t="s">
        <v>90</v>
      </c>
      <c r="AV427" s="12" t="s">
        <v>88</v>
      </c>
      <c r="AW427" s="12" t="s">
        <v>36</v>
      </c>
      <c r="AX427" s="12" t="s">
        <v>80</v>
      </c>
      <c r="AY427" s="149" t="s">
        <v>127</v>
      </c>
    </row>
    <row r="428" spans="2:65" s="12" customFormat="1" ht="11.25">
      <c r="B428" s="148"/>
      <c r="D428" s="144" t="s">
        <v>138</v>
      </c>
      <c r="E428" s="149" t="s">
        <v>1</v>
      </c>
      <c r="F428" s="150" t="s">
        <v>140</v>
      </c>
      <c r="H428" s="149" t="s">
        <v>1</v>
      </c>
      <c r="I428" s="151"/>
      <c r="L428" s="148"/>
      <c r="M428" s="152"/>
      <c r="T428" s="153"/>
      <c r="AT428" s="149" t="s">
        <v>138</v>
      </c>
      <c r="AU428" s="149" t="s">
        <v>90</v>
      </c>
      <c r="AV428" s="12" t="s">
        <v>88</v>
      </c>
      <c r="AW428" s="12" t="s">
        <v>36</v>
      </c>
      <c r="AX428" s="12" t="s">
        <v>80</v>
      </c>
      <c r="AY428" s="149" t="s">
        <v>127</v>
      </c>
    </row>
    <row r="429" spans="2:65" s="13" customFormat="1" ht="11.25">
      <c r="B429" s="154"/>
      <c r="D429" s="144" t="s">
        <v>138</v>
      </c>
      <c r="E429" s="155" t="s">
        <v>1</v>
      </c>
      <c r="F429" s="156" t="s">
        <v>90</v>
      </c>
      <c r="H429" s="157">
        <v>2</v>
      </c>
      <c r="I429" s="158"/>
      <c r="L429" s="154"/>
      <c r="M429" s="159"/>
      <c r="T429" s="160"/>
      <c r="AT429" s="155" t="s">
        <v>138</v>
      </c>
      <c r="AU429" s="155" t="s">
        <v>90</v>
      </c>
      <c r="AV429" s="13" t="s">
        <v>90</v>
      </c>
      <c r="AW429" s="13" t="s">
        <v>36</v>
      </c>
      <c r="AX429" s="13" t="s">
        <v>80</v>
      </c>
      <c r="AY429" s="155" t="s">
        <v>127</v>
      </c>
    </row>
    <row r="430" spans="2:65" s="14" customFormat="1" ht="11.25">
      <c r="B430" s="161"/>
      <c r="D430" s="144" t="s">
        <v>138</v>
      </c>
      <c r="E430" s="162" t="s">
        <v>1</v>
      </c>
      <c r="F430" s="163" t="s">
        <v>144</v>
      </c>
      <c r="H430" s="164">
        <v>2</v>
      </c>
      <c r="I430" s="165"/>
      <c r="L430" s="161"/>
      <c r="M430" s="166"/>
      <c r="T430" s="167"/>
      <c r="AT430" s="162" t="s">
        <v>138</v>
      </c>
      <c r="AU430" s="162" t="s">
        <v>90</v>
      </c>
      <c r="AV430" s="14" t="s">
        <v>134</v>
      </c>
      <c r="AW430" s="14" t="s">
        <v>36</v>
      </c>
      <c r="AX430" s="14" t="s">
        <v>88</v>
      </c>
      <c r="AY430" s="162" t="s">
        <v>127</v>
      </c>
    </row>
    <row r="431" spans="2:65" s="13" customFormat="1" ht="11.25">
      <c r="B431" s="154"/>
      <c r="D431" s="144" t="s">
        <v>138</v>
      </c>
      <c r="F431" s="156" t="s">
        <v>452</v>
      </c>
      <c r="H431" s="157">
        <v>2.02</v>
      </c>
      <c r="I431" s="158"/>
      <c r="L431" s="154"/>
      <c r="M431" s="159"/>
      <c r="T431" s="160"/>
      <c r="AT431" s="155" t="s">
        <v>138</v>
      </c>
      <c r="AU431" s="155" t="s">
        <v>90</v>
      </c>
      <c r="AV431" s="13" t="s">
        <v>90</v>
      </c>
      <c r="AW431" s="13" t="s">
        <v>4</v>
      </c>
      <c r="AX431" s="13" t="s">
        <v>88</v>
      </c>
      <c r="AY431" s="155" t="s">
        <v>127</v>
      </c>
    </row>
    <row r="432" spans="2:65" s="1" customFormat="1" ht="24.2" customHeight="1">
      <c r="B432" s="31"/>
      <c r="C432" s="168" t="s">
        <v>453</v>
      </c>
      <c r="D432" s="168" t="s">
        <v>286</v>
      </c>
      <c r="E432" s="169" t="s">
        <v>454</v>
      </c>
      <c r="F432" s="170" t="s">
        <v>455</v>
      </c>
      <c r="G432" s="171" t="s">
        <v>195</v>
      </c>
      <c r="H432" s="172">
        <v>1.01</v>
      </c>
      <c r="I432" s="173"/>
      <c r="J432" s="174">
        <f>ROUND(I432*H432,2)</f>
        <v>0</v>
      </c>
      <c r="K432" s="170" t="s">
        <v>133</v>
      </c>
      <c r="L432" s="175"/>
      <c r="M432" s="176" t="s">
        <v>1</v>
      </c>
      <c r="N432" s="177" t="s">
        <v>45</v>
      </c>
      <c r="P432" s="140">
        <f>O432*H432</f>
        <v>0</v>
      </c>
      <c r="Q432" s="140">
        <v>9.1999999999999998E-3</v>
      </c>
      <c r="R432" s="140">
        <f>Q432*H432</f>
        <v>9.2919999999999999E-3</v>
      </c>
      <c r="S432" s="140">
        <v>0</v>
      </c>
      <c r="T432" s="141">
        <f>S432*H432</f>
        <v>0</v>
      </c>
      <c r="AR432" s="142" t="s">
        <v>192</v>
      </c>
      <c r="AT432" s="142" t="s">
        <v>286</v>
      </c>
      <c r="AU432" s="142" t="s">
        <v>90</v>
      </c>
      <c r="AY432" s="16" t="s">
        <v>127</v>
      </c>
      <c r="BE432" s="143">
        <f>IF(N432="základní",J432,0)</f>
        <v>0</v>
      </c>
      <c r="BF432" s="143">
        <f>IF(N432="snížená",J432,0)</f>
        <v>0</v>
      </c>
      <c r="BG432" s="143">
        <f>IF(N432="zákl. přenesená",J432,0)</f>
        <v>0</v>
      </c>
      <c r="BH432" s="143">
        <f>IF(N432="sníž. přenesená",J432,0)</f>
        <v>0</v>
      </c>
      <c r="BI432" s="143">
        <f>IF(N432="nulová",J432,0)</f>
        <v>0</v>
      </c>
      <c r="BJ432" s="16" t="s">
        <v>88</v>
      </c>
      <c r="BK432" s="143">
        <f>ROUND(I432*H432,2)</f>
        <v>0</v>
      </c>
      <c r="BL432" s="16" t="s">
        <v>134</v>
      </c>
      <c r="BM432" s="142" t="s">
        <v>456</v>
      </c>
    </row>
    <row r="433" spans="2:65" s="1" customFormat="1" ht="19.5">
      <c r="B433" s="31"/>
      <c r="D433" s="144" t="s">
        <v>136</v>
      </c>
      <c r="F433" s="145" t="s">
        <v>455</v>
      </c>
      <c r="I433" s="146"/>
      <c r="L433" s="31"/>
      <c r="M433" s="147"/>
      <c r="T433" s="55"/>
      <c r="AT433" s="16" t="s">
        <v>136</v>
      </c>
      <c r="AU433" s="16" t="s">
        <v>90</v>
      </c>
    </row>
    <row r="434" spans="2:65" s="12" customFormat="1" ht="11.25">
      <c r="B434" s="148"/>
      <c r="D434" s="144" t="s">
        <v>138</v>
      </c>
      <c r="E434" s="149" t="s">
        <v>1</v>
      </c>
      <c r="F434" s="150" t="s">
        <v>410</v>
      </c>
      <c r="H434" s="149" t="s">
        <v>1</v>
      </c>
      <c r="I434" s="151"/>
      <c r="L434" s="148"/>
      <c r="M434" s="152"/>
      <c r="T434" s="153"/>
      <c r="AT434" s="149" t="s">
        <v>138</v>
      </c>
      <c r="AU434" s="149" t="s">
        <v>90</v>
      </c>
      <c r="AV434" s="12" t="s">
        <v>88</v>
      </c>
      <c r="AW434" s="12" t="s">
        <v>36</v>
      </c>
      <c r="AX434" s="12" t="s">
        <v>80</v>
      </c>
      <c r="AY434" s="149" t="s">
        <v>127</v>
      </c>
    </row>
    <row r="435" spans="2:65" s="12" customFormat="1" ht="11.25">
      <c r="B435" s="148"/>
      <c r="D435" s="144" t="s">
        <v>138</v>
      </c>
      <c r="E435" s="149" t="s">
        <v>1</v>
      </c>
      <c r="F435" s="150" t="s">
        <v>140</v>
      </c>
      <c r="H435" s="149" t="s">
        <v>1</v>
      </c>
      <c r="I435" s="151"/>
      <c r="L435" s="148"/>
      <c r="M435" s="152"/>
      <c r="T435" s="153"/>
      <c r="AT435" s="149" t="s">
        <v>138</v>
      </c>
      <c r="AU435" s="149" t="s">
        <v>90</v>
      </c>
      <c r="AV435" s="12" t="s">
        <v>88</v>
      </c>
      <c r="AW435" s="12" t="s">
        <v>36</v>
      </c>
      <c r="AX435" s="12" t="s">
        <v>80</v>
      </c>
      <c r="AY435" s="149" t="s">
        <v>127</v>
      </c>
    </row>
    <row r="436" spans="2:65" s="13" customFormat="1" ht="11.25">
      <c r="B436" s="154"/>
      <c r="D436" s="144" t="s">
        <v>138</v>
      </c>
      <c r="E436" s="155" t="s">
        <v>1</v>
      </c>
      <c r="F436" s="156" t="s">
        <v>88</v>
      </c>
      <c r="H436" s="157">
        <v>1</v>
      </c>
      <c r="I436" s="158"/>
      <c r="L436" s="154"/>
      <c r="M436" s="159"/>
      <c r="T436" s="160"/>
      <c r="AT436" s="155" t="s">
        <v>138</v>
      </c>
      <c r="AU436" s="155" t="s">
        <v>90</v>
      </c>
      <c r="AV436" s="13" t="s">
        <v>90</v>
      </c>
      <c r="AW436" s="13" t="s">
        <v>36</v>
      </c>
      <c r="AX436" s="13" t="s">
        <v>80</v>
      </c>
      <c r="AY436" s="155" t="s">
        <v>127</v>
      </c>
    </row>
    <row r="437" spans="2:65" s="14" customFormat="1" ht="11.25">
      <c r="B437" s="161"/>
      <c r="D437" s="144" t="s">
        <v>138</v>
      </c>
      <c r="E437" s="162" t="s">
        <v>1</v>
      </c>
      <c r="F437" s="163" t="s">
        <v>144</v>
      </c>
      <c r="H437" s="164">
        <v>1</v>
      </c>
      <c r="I437" s="165"/>
      <c r="L437" s="161"/>
      <c r="M437" s="166"/>
      <c r="T437" s="167"/>
      <c r="AT437" s="162" t="s">
        <v>138</v>
      </c>
      <c r="AU437" s="162" t="s">
        <v>90</v>
      </c>
      <c r="AV437" s="14" t="s">
        <v>134</v>
      </c>
      <c r="AW437" s="14" t="s">
        <v>36</v>
      </c>
      <c r="AX437" s="14" t="s">
        <v>88</v>
      </c>
      <c r="AY437" s="162" t="s">
        <v>127</v>
      </c>
    </row>
    <row r="438" spans="2:65" s="13" customFormat="1" ht="11.25">
      <c r="B438" s="154"/>
      <c r="D438" s="144" t="s">
        <v>138</v>
      </c>
      <c r="F438" s="156" t="s">
        <v>441</v>
      </c>
      <c r="H438" s="157">
        <v>1.01</v>
      </c>
      <c r="I438" s="158"/>
      <c r="L438" s="154"/>
      <c r="M438" s="159"/>
      <c r="T438" s="160"/>
      <c r="AT438" s="155" t="s">
        <v>138</v>
      </c>
      <c r="AU438" s="155" t="s">
        <v>90</v>
      </c>
      <c r="AV438" s="13" t="s">
        <v>90</v>
      </c>
      <c r="AW438" s="13" t="s">
        <v>4</v>
      </c>
      <c r="AX438" s="13" t="s">
        <v>88</v>
      </c>
      <c r="AY438" s="155" t="s">
        <v>127</v>
      </c>
    </row>
    <row r="439" spans="2:65" s="1" customFormat="1" ht="24.2" customHeight="1">
      <c r="B439" s="31"/>
      <c r="C439" s="131" t="s">
        <v>457</v>
      </c>
      <c r="D439" s="131" t="s">
        <v>129</v>
      </c>
      <c r="E439" s="132" t="s">
        <v>458</v>
      </c>
      <c r="F439" s="133" t="s">
        <v>459</v>
      </c>
      <c r="G439" s="134" t="s">
        <v>195</v>
      </c>
      <c r="H439" s="135">
        <v>2</v>
      </c>
      <c r="I439" s="136"/>
      <c r="J439" s="137">
        <f>ROUND(I439*H439,2)</f>
        <v>0</v>
      </c>
      <c r="K439" s="133" t="s">
        <v>133</v>
      </c>
      <c r="L439" s="31"/>
      <c r="M439" s="138" t="s">
        <v>1</v>
      </c>
      <c r="N439" s="139" t="s">
        <v>45</v>
      </c>
      <c r="P439" s="140">
        <f>O439*H439</f>
        <v>0</v>
      </c>
      <c r="Q439" s="140">
        <v>1.67E-3</v>
      </c>
      <c r="R439" s="140">
        <f>Q439*H439</f>
        <v>3.3400000000000001E-3</v>
      </c>
      <c r="S439" s="140">
        <v>0</v>
      </c>
      <c r="T439" s="141">
        <f>S439*H439</f>
        <v>0</v>
      </c>
      <c r="AR439" s="142" t="s">
        <v>134</v>
      </c>
      <c r="AT439" s="142" t="s">
        <v>129</v>
      </c>
      <c r="AU439" s="142" t="s">
        <v>90</v>
      </c>
      <c r="AY439" s="16" t="s">
        <v>127</v>
      </c>
      <c r="BE439" s="143">
        <f>IF(N439="základní",J439,0)</f>
        <v>0</v>
      </c>
      <c r="BF439" s="143">
        <f>IF(N439="snížená",J439,0)</f>
        <v>0</v>
      </c>
      <c r="BG439" s="143">
        <f>IF(N439="zákl. přenesená",J439,0)</f>
        <v>0</v>
      </c>
      <c r="BH439" s="143">
        <f>IF(N439="sníž. přenesená",J439,0)</f>
        <v>0</v>
      </c>
      <c r="BI439" s="143">
        <f>IF(N439="nulová",J439,0)</f>
        <v>0</v>
      </c>
      <c r="BJ439" s="16" t="s">
        <v>88</v>
      </c>
      <c r="BK439" s="143">
        <f>ROUND(I439*H439,2)</f>
        <v>0</v>
      </c>
      <c r="BL439" s="16" t="s">
        <v>134</v>
      </c>
      <c r="BM439" s="142" t="s">
        <v>460</v>
      </c>
    </row>
    <row r="440" spans="2:65" s="1" customFormat="1" ht="29.25">
      <c r="B440" s="31"/>
      <c r="D440" s="144" t="s">
        <v>136</v>
      </c>
      <c r="F440" s="145" t="s">
        <v>461</v>
      </c>
      <c r="I440" s="146"/>
      <c r="L440" s="31"/>
      <c r="M440" s="147"/>
      <c r="T440" s="55"/>
      <c r="AT440" s="16" t="s">
        <v>136</v>
      </c>
      <c r="AU440" s="16" t="s">
        <v>90</v>
      </c>
    </row>
    <row r="441" spans="2:65" s="12" customFormat="1" ht="11.25">
      <c r="B441" s="148"/>
      <c r="D441" s="144" t="s">
        <v>138</v>
      </c>
      <c r="E441" s="149" t="s">
        <v>1</v>
      </c>
      <c r="F441" s="150" t="s">
        <v>410</v>
      </c>
      <c r="H441" s="149" t="s">
        <v>1</v>
      </c>
      <c r="I441" s="151"/>
      <c r="L441" s="148"/>
      <c r="M441" s="152"/>
      <c r="T441" s="153"/>
      <c r="AT441" s="149" t="s">
        <v>138</v>
      </c>
      <c r="AU441" s="149" t="s">
        <v>90</v>
      </c>
      <c r="AV441" s="12" t="s">
        <v>88</v>
      </c>
      <c r="AW441" s="12" t="s">
        <v>36</v>
      </c>
      <c r="AX441" s="12" t="s">
        <v>80</v>
      </c>
      <c r="AY441" s="149" t="s">
        <v>127</v>
      </c>
    </row>
    <row r="442" spans="2:65" s="12" customFormat="1" ht="11.25">
      <c r="B442" s="148"/>
      <c r="D442" s="144" t="s">
        <v>138</v>
      </c>
      <c r="E442" s="149" t="s">
        <v>1</v>
      </c>
      <c r="F442" s="150" t="s">
        <v>140</v>
      </c>
      <c r="H442" s="149" t="s">
        <v>1</v>
      </c>
      <c r="I442" s="151"/>
      <c r="L442" s="148"/>
      <c r="M442" s="152"/>
      <c r="T442" s="153"/>
      <c r="AT442" s="149" t="s">
        <v>138</v>
      </c>
      <c r="AU442" s="149" t="s">
        <v>90</v>
      </c>
      <c r="AV442" s="12" t="s">
        <v>88</v>
      </c>
      <c r="AW442" s="12" t="s">
        <v>36</v>
      </c>
      <c r="AX442" s="12" t="s">
        <v>80</v>
      </c>
      <c r="AY442" s="149" t="s">
        <v>127</v>
      </c>
    </row>
    <row r="443" spans="2:65" s="13" customFormat="1" ht="11.25">
      <c r="B443" s="154"/>
      <c r="D443" s="144" t="s">
        <v>138</v>
      </c>
      <c r="E443" s="155" t="s">
        <v>1</v>
      </c>
      <c r="F443" s="156" t="s">
        <v>462</v>
      </c>
      <c r="H443" s="157">
        <v>2</v>
      </c>
      <c r="I443" s="158"/>
      <c r="L443" s="154"/>
      <c r="M443" s="159"/>
      <c r="T443" s="160"/>
      <c r="AT443" s="155" t="s">
        <v>138</v>
      </c>
      <c r="AU443" s="155" t="s">
        <v>90</v>
      </c>
      <c r="AV443" s="13" t="s">
        <v>90</v>
      </c>
      <c r="AW443" s="13" t="s">
        <v>36</v>
      </c>
      <c r="AX443" s="13" t="s">
        <v>80</v>
      </c>
      <c r="AY443" s="155" t="s">
        <v>127</v>
      </c>
    </row>
    <row r="444" spans="2:65" s="14" customFormat="1" ht="11.25">
      <c r="B444" s="161"/>
      <c r="D444" s="144" t="s">
        <v>138</v>
      </c>
      <c r="E444" s="162" t="s">
        <v>1</v>
      </c>
      <c r="F444" s="163" t="s">
        <v>144</v>
      </c>
      <c r="H444" s="164">
        <v>2</v>
      </c>
      <c r="I444" s="165"/>
      <c r="L444" s="161"/>
      <c r="M444" s="166"/>
      <c r="T444" s="167"/>
      <c r="AT444" s="162" t="s">
        <v>138</v>
      </c>
      <c r="AU444" s="162" t="s">
        <v>90</v>
      </c>
      <c r="AV444" s="14" t="s">
        <v>134</v>
      </c>
      <c r="AW444" s="14" t="s">
        <v>36</v>
      </c>
      <c r="AX444" s="14" t="s">
        <v>88</v>
      </c>
      <c r="AY444" s="162" t="s">
        <v>127</v>
      </c>
    </row>
    <row r="445" spans="2:65" s="1" customFormat="1" ht="33" customHeight="1">
      <c r="B445" s="31"/>
      <c r="C445" s="168" t="s">
        <v>463</v>
      </c>
      <c r="D445" s="168" t="s">
        <v>286</v>
      </c>
      <c r="E445" s="169" t="s">
        <v>464</v>
      </c>
      <c r="F445" s="170" t="s">
        <v>465</v>
      </c>
      <c r="G445" s="171" t="s">
        <v>195</v>
      </c>
      <c r="H445" s="172">
        <v>1.01</v>
      </c>
      <c r="I445" s="173"/>
      <c r="J445" s="174">
        <f>ROUND(I445*H445,2)</f>
        <v>0</v>
      </c>
      <c r="K445" s="170" t="s">
        <v>133</v>
      </c>
      <c r="L445" s="175"/>
      <c r="M445" s="176" t="s">
        <v>1</v>
      </c>
      <c r="N445" s="177" t="s">
        <v>45</v>
      </c>
      <c r="P445" s="140">
        <f>O445*H445</f>
        <v>0</v>
      </c>
      <c r="Q445" s="140">
        <v>8.8000000000000005E-3</v>
      </c>
      <c r="R445" s="140">
        <f>Q445*H445</f>
        <v>8.8880000000000001E-3</v>
      </c>
      <c r="S445" s="140">
        <v>0</v>
      </c>
      <c r="T445" s="141">
        <f>S445*H445</f>
        <v>0</v>
      </c>
      <c r="AR445" s="142" t="s">
        <v>192</v>
      </c>
      <c r="AT445" s="142" t="s">
        <v>286</v>
      </c>
      <c r="AU445" s="142" t="s">
        <v>90</v>
      </c>
      <c r="AY445" s="16" t="s">
        <v>127</v>
      </c>
      <c r="BE445" s="143">
        <f>IF(N445="základní",J445,0)</f>
        <v>0</v>
      </c>
      <c r="BF445" s="143">
        <f>IF(N445="snížená",J445,0)</f>
        <v>0</v>
      </c>
      <c r="BG445" s="143">
        <f>IF(N445="zákl. přenesená",J445,0)</f>
        <v>0</v>
      </c>
      <c r="BH445" s="143">
        <f>IF(N445="sníž. přenesená",J445,0)</f>
        <v>0</v>
      </c>
      <c r="BI445" s="143">
        <f>IF(N445="nulová",J445,0)</f>
        <v>0</v>
      </c>
      <c r="BJ445" s="16" t="s">
        <v>88</v>
      </c>
      <c r="BK445" s="143">
        <f>ROUND(I445*H445,2)</f>
        <v>0</v>
      </c>
      <c r="BL445" s="16" t="s">
        <v>134</v>
      </c>
      <c r="BM445" s="142" t="s">
        <v>466</v>
      </c>
    </row>
    <row r="446" spans="2:65" s="1" customFormat="1" ht="19.5">
      <c r="B446" s="31"/>
      <c r="D446" s="144" t="s">
        <v>136</v>
      </c>
      <c r="F446" s="145" t="s">
        <v>465</v>
      </c>
      <c r="I446" s="146"/>
      <c r="L446" s="31"/>
      <c r="M446" s="147"/>
      <c r="T446" s="55"/>
      <c r="AT446" s="16" t="s">
        <v>136</v>
      </c>
      <c r="AU446" s="16" t="s">
        <v>90</v>
      </c>
    </row>
    <row r="447" spans="2:65" s="12" customFormat="1" ht="11.25">
      <c r="B447" s="148"/>
      <c r="D447" s="144" t="s">
        <v>138</v>
      </c>
      <c r="E447" s="149" t="s">
        <v>1</v>
      </c>
      <c r="F447" s="150" t="s">
        <v>410</v>
      </c>
      <c r="H447" s="149" t="s">
        <v>1</v>
      </c>
      <c r="I447" s="151"/>
      <c r="L447" s="148"/>
      <c r="M447" s="152"/>
      <c r="T447" s="153"/>
      <c r="AT447" s="149" t="s">
        <v>138</v>
      </c>
      <c r="AU447" s="149" t="s">
        <v>90</v>
      </c>
      <c r="AV447" s="12" t="s">
        <v>88</v>
      </c>
      <c r="AW447" s="12" t="s">
        <v>36</v>
      </c>
      <c r="AX447" s="12" t="s">
        <v>80</v>
      </c>
      <c r="AY447" s="149" t="s">
        <v>127</v>
      </c>
    </row>
    <row r="448" spans="2:65" s="12" customFormat="1" ht="11.25">
      <c r="B448" s="148"/>
      <c r="D448" s="144" t="s">
        <v>138</v>
      </c>
      <c r="E448" s="149" t="s">
        <v>1</v>
      </c>
      <c r="F448" s="150" t="s">
        <v>140</v>
      </c>
      <c r="H448" s="149" t="s">
        <v>1</v>
      </c>
      <c r="I448" s="151"/>
      <c r="L448" s="148"/>
      <c r="M448" s="152"/>
      <c r="T448" s="153"/>
      <c r="AT448" s="149" t="s">
        <v>138</v>
      </c>
      <c r="AU448" s="149" t="s">
        <v>90</v>
      </c>
      <c r="AV448" s="12" t="s">
        <v>88</v>
      </c>
      <c r="AW448" s="12" t="s">
        <v>36</v>
      </c>
      <c r="AX448" s="12" t="s">
        <v>80</v>
      </c>
      <c r="AY448" s="149" t="s">
        <v>127</v>
      </c>
    </row>
    <row r="449" spans="2:65" s="13" customFormat="1" ht="11.25">
      <c r="B449" s="154"/>
      <c r="D449" s="144" t="s">
        <v>138</v>
      </c>
      <c r="E449" s="155" t="s">
        <v>1</v>
      </c>
      <c r="F449" s="156" t="s">
        <v>88</v>
      </c>
      <c r="H449" s="157">
        <v>1</v>
      </c>
      <c r="I449" s="158"/>
      <c r="L449" s="154"/>
      <c r="M449" s="159"/>
      <c r="T449" s="160"/>
      <c r="AT449" s="155" t="s">
        <v>138</v>
      </c>
      <c r="AU449" s="155" t="s">
        <v>90</v>
      </c>
      <c r="AV449" s="13" t="s">
        <v>90</v>
      </c>
      <c r="AW449" s="13" t="s">
        <v>36</v>
      </c>
      <c r="AX449" s="13" t="s">
        <v>80</v>
      </c>
      <c r="AY449" s="155" t="s">
        <v>127</v>
      </c>
    </row>
    <row r="450" spans="2:65" s="14" customFormat="1" ht="11.25">
      <c r="B450" s="161"/>
      <c r="D450" s="144" t="s">
        <v>138</v>
      </c>
      <c r="E450" s="162" t="s">
        <v>1</v>
      </c>
      <c r="F450" s="163" t="s">
        <v>144</v>
      </c>
      <c r="H450" s="164">
        <v>1</v>
      </c>
      <c r="I450" s="165"/>
      <c r="L450" s="161"/>
      <c r="M450" s="166"/>
      <c r="T450" s="167"/>
      <c r="AT450" s="162" t="s">
        <v>138</v>
      </c>
      <c r="AU450" s="162" t="s">
        <v>90</v>
      </c>
      <c r="AV450" s="14" t="s">
        <v>134</v>
      </c>
      <c r="AW450" s="14" t="s">
        <v>36</v>
      </c>
      <c r="AX450" s="14" t="s">
        <v>88</v>
      </c>
      <c r="AY450" s="162" t="s">
        <v>127</v>
      </c>
    </row>
    <row r="451" spans="2:65" s="13" customFormat="1" ht="11.25">
      <c r="B451" s="154"/>
      <c r="D451" s="144" t="s">
        <v>138</v>
      </c>
      <c r="F451" s="156" t="s">
        <v>441</v>
      </c>
      <c r="H451" s="157">
        <v>1.01</v>
      </c>
      <c r="I451" s="158"/>
      <c r="L451" s="154"/>
      <c r="M451" s="159"/>
      <c r="T451" s="160"/>
      <c r="AT451" s="155" t="s">
        <v>138</v>
      </c>
      <c r="AU451" s="155" t="s">
        <v>90</v>
      </c>
      <c r="AV451" s="13" t="s">
        <v>90</v>
      </c>
      <c r="AW451" s="13" t="s">
        <v>4</v>
      </c>
      <c r="AX451" s="13" t="s">
        <v>88</v>
      </c>
      <c r="AY451" s="155" t="s">
        <v>127</v>
      </c>
    </row>
    <row r="452" spans="2:65" s="1" customFormat="1" ht="24.2" customHeight="1">
      <c r="B452" s="31"/>
      <c r="C452" s="168" t="s">
        <v>467</v>
      </c>
      <c r="D452" s="168" t="s">
        <v>286</v>
      </c>
      <c r="E452" s="169" t="s">
        <v>468</v>
      </c>
      <c r="F452" s="170" t="s">
        <v>469</v>
      </c>
      <c r="G452" s="171" t="s">
        <v>195</v>
      </c>
      <c r="H452" s="172">
        <v>1</v>
      </c>
      <c r="I452" s="173"/>
      <c r="J452" s="174">
        <f>ROUND(I452*H452,2)</f>
        <v>0</v>
      </c>
      <c r="K452" s="170" t="s">
        <v>133</v>
      </c>
      <c r="L452" s="175"/>
      <c r="M452" s="176" t="s">
        <v>1</v>
      </c>
      <c r="N452" s="177" t="s">
        <v>45</v>
      </c>
      <c r="P452" s="140">
        <f>O452*H452</f>
        <v>0</v>
      </c>
      <c r="Q452" s="140">
        <v>1.35E-2</v>
      </c>
      <c r="R452" s="140">
        <f>Q452*H452</f>
        <v>1.35E-2</v>
      </c>
      <c r="S452" s="140">
        <v>0</v>
      </c>
      <c r="T452" s="141">
        <f>S452*H452</f>
        <v>0</v>
      </c>
      <c r="AR452" s="142" t="s">
        <v>192</v>
      </c>
      <c r="AT452" s="142" t="s">
        <v>286</v>
      </c>
      <c r="AU452" s="142" t="s">
        <v>90</v>
      </c>
      <c r="AY452" s="16" t="s">
        <v>127</v>
      </c>
      <c r="BE452" s="143">
        <f>IF(N452="základní",J452,0)</f>
        <v>0</v>
      </c>
      <c r="BF452" s="143">
        <f>IF(N452="snížená",J452,0)</f>
        <v>0</v>
      </c>
      <c r="BG452" s="143">
        <f>IF(N452="zákl. přenesená",J452,0)</f>
        <v>0</v>
      </c>
      <c r="BH452" s="143">
        <f>IF(N452="sníž. přenesená",J452,0)</f>
        <v>0</v>
      </c>
      <c r="BI452" s="143">
        <f>IF(N452="nulová",J452,0)</f>
        <v>0</v>
      </c>
      <c r="BJ452" s="16" t="s">
        <v>88</v>
      </c>
      <c r="BK452" s="143">
        <f>ROUND(I452*H452,2)</f>
        <v>0</v>
      </c>
      <c r="BL452" s="16" t="s">
        <v>134</v>
      </c>
      <c r="BM452" s="142" t="s">
        <v>470</v>
      </c>
    </row>
    <row r="453" spans="2:65" s="1" customFormat="1" ht="19.5">
      <c r="B453" s="31"/>
      <c r="D453" s="144" t="s">
        <v>136</v>
      </c>
      <c r="F453" s="145" t="s">
        <v>469</v>
      </c>
      <c r="I453" s="146"/>
      <c r="L453" s="31"/>
      <c r="M453" s="147"/>
      <c r="T453" s="55"/>
      <c r="AT453" s="16" t="s">
        <v>136</v>
      </c>
      <c r="AU453" s="16" t="s">
        <v>90</v>
      </c>
    </row>
    <row r="454" spans="2:65" s="12" customFormat="1" ht="11.25">
      <c r="B454" s="148"/>
      <c r="D454" s="144" t="s">
        <v>138</v>
      </c>
      <c r="E454" s="149" t="s">
        <v>1</v>
      </c>
      <c r="F454" s="150" t="s">
        <v>410</v>
      </c>
      <c r="H454" s="149" t="s">
        <v>1</v>
      </c>
      <c r="I454" s="151"/>
      <c r="L454" s="148"/>
      <c r="M454" s="152"/>
      <c r="T454" s="153"/>
      <c r="AT454" s="149" t="s">
        <v>138</v>
      </c>
      <c r="AU454" s="149" t="s">
        <v>90</v>
      </c>
      <c r="AV454" s="12" t="s">
        <v>88</v>
      </c>
      <c r="AW454" s="12" t="s">
        <v>36</v>
      </c>
      <c r="AX454" s="12" t="s">
        <v>80</v>
      </c>
      <c r="AY454" s="149" t="s">
        <v>127</v>
      </c>
    </row>
    <row r="455" spans="2:65" s="12" customFormat="1" ht="11.25">
      <c r="B455" s="148"/>
      <c r="D455" s="144" t="s">
        <v>138</v>
      </c>
      <c r="E455" s="149" t="s">
        <v>1</v>
      </c>
      <c r="F455" s="150" t="s">
        <v>140</v>
      </c>
      <c r="H455" s="149" t="s">
        <v>1</v>
      </c>
      <c r="I455" s="151"/>
      <c r="L455" s="148"/>
      <c r="M455" s="152"/>
      <c r="T455" s="153"/>
      <c r="AT455" s="149" t="s">
        <v>138</v>
      </c>
      <c r="AU455" s="149" t="s">
        <v>90</v>
      </c>
      <c r="AV455" s="12" t="s">
        <v>88</v>
      </c>
      <c r="AW455" s="12" t="s">
        <v>36</v>
      </c>
      <c r="AX455" s="12" t="s">
        <v>80</v>
      </c>
      <c r="AY455" s="149" t="s">
        <v>127</v>
      </c>
    </row>
    <row r="456" spans="2:65" s="13" customFormat="1" ht="11.25">
      <c r="B456" s="154"/>
      <c r="D456" s="144" t="s">
        <v>138</v>
      </c>
      <c r="E456" s="155" t="s">
        <v>1</v>
      </c>
      <c r="F456" s="156" t="s">
        <v>88</v>
      </c>
      <c r="H456" s="157">
        <v>1</v>
      </c>
      <c r="I456" s="158"/>
      <c r="L456" s="154"/>
      <c r="M456" s="159"/>
      <c r="T456" s="160"/>
      <c r="AT456" s="155" t="s">
        <v>138</v>
      </c>
      <c r="AU456" s="155" t="s">
        <v>90</v>
      </c>
      <c r="AV456" s="13" t="s">
        <v>90</v>
      </c>
      <c r="AW456" s="13" t="s">
        <v>36</v>
      </c>
      <c r="AX456" s="13" t="s">
        <v>80</v>
      </c>
      <c r="AY456" s="155" t="s">
        <v>127</v>
      </c>
    </row>
    <row r="457" spans="2:65" s="14" customFormat="1" ht="11.25">
      <c r="B457" s="161"/>
      <c r="D457" s="144" t="s">
        <v>138</v>
      </c>
      <c r="E457" s="162" t="s">
        <v>1</v>
      </c>
      <c r="F457" s="163" t="s">
        <v>144</v>
      </c>
      <c r="H457" s="164">
        <v>1</v>
      </c>
      <c r="I457" s="165"/>
      <c r="L457" s="161"/>
      <c r="M457" s="166"/>
      <c r="T457" s="167"/>
      <c r="AT457" s="162" t="s">
        <v>138</v>
      </c>
      <c r="AU457" s="162" t="s">
        <v>90</v>
      </c>
      <c r="AV457" s="14" t="s">
        <v>134</v>
      </c>
      <c r="AW457" s="14" t="s">
        <v>36</v>
      </c>
      <c r="AX457" s="14" t="s">
        <v>88</v>
      </c>
      <c r="AY457" s="162" t="s">
        <v>127</v>
      </c>
    </row>
    <row r="458" spans="2:65" s="1" customFormat="1" ht="24.2" customHeight="1">
      <c r="B458" s="31"/>
      <c r="C458" s="131" t="s">
        <v>471</v>
      </c>
      <c r="D458" s="131" t="s">
        <v>129</v>
      </c>
      <c r="E458" s="132" t="s">
        <v>472</v>
      </c>
      <c r="F458" s="133" t="s">
        <v>473</v>
      </c>
      <c r="G458" s="134" t="s">
        <v>195</v>
      </c>
      <c r="H458" s="135">
        <v>1</v>
      </c>
      <c r="I458" s="136"/>
      <c r="J458" s="137">
        <f>ROUND(I458*H458,2)</f>
        <v>0</v>
      </c>
      <c r="K458" s="133" t="s">
        <v>133</v>
      </c>
      <c r="L458" s="31"/>
      <c r="M458" s="138" t="s">
        <v>1</v>
      </c>
      <c r="N458" s="139" t="s">
        <v>45</v>
      </c>
      <c r="P458" s="140">
        <f>O458*H458</f>
        <v>0</v>
      </c>
      <c r="Q458" s="140">
        <v>0</v>
      </c>
      <c r="R458" s="140">
        <f>Q458*H458</f>
        <v>0</v>
      </c>
      <c r="S458" s="140">
        <v>0</v>
      </c>
      <c r="T458" s="141">
        <f>S458*H458</f>
        <v>0</v>
      </c>
      <c r="AR458" s="142" t="s">
        <v>134</v>
      </c>
      <c r="AT458" s="142" t="s">
        <v>129</v>
      </c>
      <c r="AU458" s="142" t="s">
        <v>90</v>
      </c>
      <c r="AY458" s="16" t="s">
        <v>127</v>
      </c>
      <c r="BE458" s="143">
        <f>IF(N458="základní",J458,0)</f>
        <v>0</v>
      </c>
      <c r="BF458" s="143">
        <f>IF(N458="snížená",J458,0)</f>
        <v>0</v>
      </c>
      <c r="BG458" s="143">
        <f>IF(N458="zákl. přenesená",J458,0)</f>
        <v>0</v>
      </c>
      <c r="BH458" s="143">
        <f>IF(N458="sníž. přenesená",J458,0)</f>
        <v>0</v>
      </c>
      <c r="BI458" s="143">
        <f>IF(N458="nulová",J458,0)</f>
        <v>0</v>
      </c>
      <c r="BJ458" s="16" t="s">
        <v>88</v>
      </c>
      <c r="BK458" s="143">
        <f>ROUND(I458*H458,2)</f>
        <v>0</v>
      </c>
      <c r="BL458" s="16" t="s">
        <v>134</v>
      </c>
      <c r="BM458" s="142" t="s">
        <v>474</v>
      </c>
    </row>
    <row r="459" spans="2:65" s="1" customFormat="1" ht="29.25">
      <c r="B459" s="31"/>
      <c r="D459" s="144" t="s">
        <v>136</v>
      </c>
      <c r="F459" s="145" t="s">
        <v>475</v>
      </c>
      <c r="I459" s="146"/>
      <c r="L459" s="31"/>
      <c r="M459" s="147"/>
      <c r="T459" s="55"/>
      <c r="AT459" s="16" t="s">
        <v>136</v>
      </c>
      <c r="AU459" s="16" t="s">
        <v>90</v>
      </c>
    </row>
    <row r="460" spans="2:65" s="12" customFormat="1" ht="11.25">
      <c r="B460" s="148"/>
      <c r="D460" s="144" t="s">
        <v>138</v>
      </c>
      <c r="E460" s="149" t="s">
        <v>1</v>
      </c>
      <c r="F460" s="150" t="s">
        <v>476</v>
      </c>
      <c r="H460" s="149" t="s">
        <v>1</v>
      </c>
      <c r="I460" s="151"/>
      <c r="L460" s="148"/>
      <c r="M460" s="152"/>
      <c r="T460" s="153"/>
      <c r="AT460" s="149" t="s">
        <v>138</v>
      </c>
      <c r="AU460" s="149" t="s">
        <v>90</v>
      </c>
      <c r="AV460" s="12" t="s">
        <v>88</v>
      </c>
      <c r="AW460" s="12" t="s">
        <v>36</v>
      </c>
      <c r="AX460" s="12" t="s">
        <v>80</v>
      </c>
      <c r="AY460" s="149" t="s">
        <v>127</v>
      </c>
    </row>
    <row r="461" spans="2:65" s="12" customFormat="1" ht="11.25">
      <c r="B461" s="148"/>
      <c r="D461" s="144" t="s">
        <v>138</v>
      </c>
      <c r="E461" s="149" t="s">
        <v>1</v>
      </c>
      <c r="F461" s="150" t="s">
        <v>140</v>
      </c>
      <c r="H461" s="149" t="s">
        <v>1</v>
      </c>
      <c r="I461" s="151"/>
      <c r="L461" s="148"/>
      <c r="M461" s="152"/>
      <c r="T461" s="153"/>
      <c r="AT461" s="149" t="s">
        <v>138</v>
      </c>
      <c r="AU461" s="149" t="s">
        <v>90</v>
      </c>
      <c r="AV461" s="12" t="s">
        <v>88</v>
      </c>
      <c r="AW461" s="12" t="s">
        <v>36</v>
      </c>
      <c r="AX461" s="12" t="s">
        <v>80</v>
      </c>
      <c r="AY461" s="149" t="s">
        <v>127</v>
      </c>
    </row>
    <row r="462" spans="2:65" s="13" customFormat="1" ht="11.25">
      <c r="B462" s="154"/>
      <c r="D462" s="144" t="s">
        <v>138</v>
      </c>
      <c r="E462" s="155" t="s">
        <v>1</v>
      </c>
      <c r="F462" s="156" t="s">
        <v>88</v>
      </c>
      <c r="H462" s="157">
        <v>1</v>
      </c>
      <c r="I462" s="158"/>
      <c r="L462" s="154"/>
      <c r="M462" s="159"/>
      <c r="T462" s="160"/>
      <c r="AT462" s="155" t="s">
        <v>138</v>
      </c>
      <c r="AU462" s="155" t="s">
        <v>90</v>
      </c>
      <c r="AV462" s="13" t="s">
        <v>90</v>
      </c>
      <c r="AW462" s="13" t="s">
        <v>36</v>
      </c>
      <c r="AX462" s="13" t="s">
        <v>80</v>
      </c>
      <c r="AY462" s="155" t="s">
        <v>127</v>
      </c>
    </row>
    <row r="463" spans="2:65" s="14" customFormat="1" ht="11.25">
      <c r="B463" s="161"/>
      <c r="D463" s="144" t="s">
        <v>138</v>
      </c>
      <c r="E463" s="162" t="s">
        <v>1</v>
      </c>
      <c r="F463" s="163" t="s">
        <v>144</v>
      </c>
      <c r="H463" s="164">
        <v>1</v>
      </c>
      <c r="I463" s="165"/>
      <c r="L463" s="161"/>
      <c r="M463" s="166"/>
      <c r="T463" s="167"/>
      <c r="AT463" s="162" t="s">
        <v>138</v>
      </c>
      <c r="AU463" s="162" t="s">
        <v>90</v>
      </c>
      <c r="AV463" s="14" t="s">
        <v>134</v>
      </c>
      <c r="AW463" s="14" t="s">
        <v>36</v>
      </c>
      <c r="AX463" s="14" t="s">
        <v>88</v>
      </c>
      <c r="AY463" s="162" t="s">
        <v>127</v>
      </c>
    </row>
    <row r="464" spans="2:65" s="1" customFormat="1" ht="33" customHeight="1">
      <c r="B464" s="31"/>
      <c r="C464" s="168" t="s">
        <v>477</v>
      </c>
      <c r="D464" s="168" t="s">
        <v>286</v>
      </c>
      <c r="E464" s="169" t="s">
        <v>478</v>
      </c>
      <c r="F464" s="170" t="s">
        <v>479</v>
      </c>
      <c r="G464" s="171" t="s">
        <v>195</v>
      </c>
      <c r="H464" s="172">
        <v>1</v>
      </c>
      <c r="I464" s="173"/>
      <c r="J464" s="174">
        <f>ROUND(I464*H464,2)</f>
        <v>0</v>
      </c>
      <c r="K464" s="170" t="s">
        <v>340</v>
      </c>
      <c r="L464" s="175"/>
      <c r="M464" s="176" t="s">
        <v>1</v>
      </c>
      <c r="N464" s="177" t="s">
        <v>45</v>
      </c>
      <c r="P464" s="140">
        <f>O464*H464</f>
        <v>0</v>
      </c>
      <c r="Q464" s="140">
        <v>1.4999999999999999E-2</v>
      </c>
      <c r="R464" s="140">
        <f>Q464*H464</f>
        <v>1.4999999999999999E-2</v>
      </c>
      <c r="S464" s="140">
        <v>0</v>
      </c>
      <c r="T464" s="141">
        <f>S464*H464</f>
        <v>0</v>
      </c>
      <c r="AR464" s="142" t="s">
        <v>192</v>
      </c>
      <c r="AT464" s="142" t="s">
        <v>286</v>
      </c>
      <c r="AU464" s="142" t="s">
        <v>90</v>
      </c>
      <c r="AY464" s="16" t="s">
        <v>127</v>
      </c>
      <c r="BE464" s="143">
        <f>IF(N464="základní",J464,0)</f>
        <v>0</v>
      </c>
      <c r="BF464" s="143">
        <f>IF(N464="snížená",J464,0)</f>
        <v>0</v>
      </c>
      <c r="BG464" s="143">
        <f>IF(N464="zákl. přenesená",J464,0)</f>
        <v>0</v>
      </c>
      <c r="BH464" s="143">
        <f>IF(N464="sníž. přenesená",J464,0)</f>
        <v>0</v>
      </c>
      <c r="BI464" s="143">
        <f>IF(N464="nulová",J464,0)</f>
        <v>0</v>
      </c>
      <c r="BJ464" s="16" t="s">
        <v>88</v>
      </c>
      <c r="BK464" s="143">
        <f>ROUND(I464*H464,2)</f>
        <v>0</v>
      </c>
      <c r="BL464" s="16" t="s">
        <v>134</v>
      </c>
      <c r="BM464" s="142" t="s">
        <v>480</v>
      </c>
    </row>
    <row r="465" spans="2:65" s="1" customFormat="1" ht="19.5">
      <c r="B465" s="31"/>
      <c r="D465" s="144" t="s">
        <v>136</v>
      </c>
      <c r="F465" s="145" t="s">
        <v>479</v>
      </c>
      <c r="I465" s="146"/>
      <c r="L465" s="31"/>
      <c r="M465" s="147"/>
      <c r="T465" s="55"/>
      <c r="AT465" s="16" t="s">
        <v>136</v>
      </c>
      <c r="AU465" s="16" t="s">
        <v>90</v>
      </c>
    </row>
    <row r="466" spans="2:65" s="12" customFormat="1" ht="11.25">
      <c r="B466" s="148"/>
      <c r="D466" s="144" t="s">
        <v>138</v>
      </c>
      <c r="E466" s="149" t="s">
        <v>1</v>
      </c>
      <c r="F466" s="150" t="s">
        <v>476</v>
      </c>
      <c r="H466" s="149" t="s">
        <v>1</v>
      </c>
      <c r="I466" s="151"/>
      <c r="L466" s="148"/>
      <c r="M466" s="152"/>
      <c r="T466" s="153"/>
      <c r="AT466" s="149" t="s">
        <v>138</v>
      </c>
      <c r="AU466" s="149" t="s">
        <v>90</v>
      </c>
      <c r="AV466" s="12" t="s">
        <v>88</v>
      </c>
      <c r="AW466" s="12" t="s">
        <v>36</v>
      </c>
      <c r="AX466" s="12" t="s">
        <v>80</v>
      </c>
      <c r="AY466" s="149" t="s">
        <v>127</v>
      </c>
    </row>
    <row r="467" spans="2:65" s="12" customFormat="1" ht="11.25">
      <c r="B467" s="148"/>
      <c r="D467" s="144" t="s">
        <v>138</v>
      </c>
      <c r="E467" s="149" t="s">
        <v>1</v>
      </c>
      <c r="F467" s="150" t="s">
        <v>140</v>
      </c>
      <c r="H467" s="149" t="s">
        <v>1</v>
      </c>
      <c r="I467" s="151"/>
      <c r="L467" s="148"/>
      <c r="M467" s="152"/>
      <c r="T467" s="153"/>
      <c r="AT467" s="149" t="s">
        <v>138</v>
      </c>
      <c r="AU467" s="149" t="s">
        <v>90</v>
      </c>
      <c r="AV467" s="12" t="s">
        <v>88</v>
      </c>
      <c r="AW467" s="12" t="s">
        <v>36</v>
      </c>
      <c r="AX467" s="12" t="s">
        <v>80</v>
      </c>
      <c r="AY467" s="149" t="s">
        <v>127</v>
      </c>
    </row>
    <row r="468" spans="2:65" s="13" customFormat="1" ht="11.25">
      <c r="B468" s="154"/>
      <c r="D468" s="144" t="s">
        <v>138</v>
      </c>
      <c r="E468" s="155" t="s">
        <v>1</v>
      </c>
      <c r="F468" s="156" t="s">
        <v>88</v>
      </c>
      <c r="H468" s="157">
        <v>1</v>
      </c>
      <c r="I468" s="158"/>
      <c r="L468" s="154"/>
      <c r="M468" s="159"/>
      <c r="T468" s="160"/>
      <c r="AT468" s="155" t="s">
        <v>138</v>
      </c>
      <c r="AU468" s="155" t="s">
        <v>90</v>
      </c>
      <c r="AV468" s="13" t="s">
        <v>90</v>
      </c>
      <c r="AW468" s="13" t="s">
        <v>36</v>
      </c>
      <c r="AX468" s="13" t="s">
        <v>80</v>
      </c>
      <c r="AY468" s="155" t="s">
        <v>127</v>
      </c>
    </row>
    <row r="469" spans="2:65" s="14" customFormat="1" ht="11.25">
      <c r="B469" s="161"/>
      <c r="D469" s="144" t="s">
        <v>138</v>
      </c>
      <c r="E469" s="162" t="s">
        <v>1</v>
      </c>
      <c r="F469" s="163" t="s">
        <v>144</v>
      </c>
      <c r="H469" s="164">
        <v>1</v>
      </c>
      <c r="I469" s="165"/>
      <c r="L469" s="161"/>
      <c r="M469" s="166"/>
      <c r="T469" s="167"/>
      <c r="AT469" s="162" t="s">
        <v>138</v>
      </c>
      <c r="AU469" s="162" t="s">
        <v>90</v>
      </c>
      <c r="AV469" s="14" t="s">
        <v>134</v>
      </c>
      <c r="AW469" s="14" t="s">
        <v>36</v>
      </c>
      <c r="AX469" s="14" t="s">
        <v>88</v>
      </c>
      <c r="AY469" s="162" t="s">
        <v>127</v>
      </c>
    </row>
    <row r="470" spans="2:65" s="1" customFormat="1" ht="24.2" customHeight="1">
      <c r="B470" s="31"/>
      <c r="C470" s="131" t="s">
        <v>481</v>
      </c>
      <c r="D470" s="131" t="s">
        <v>129</v>
      </c>
      <c r="E470" s="132" t="s">
        <v>482</v>
      </c>
      <c r="F470" s="133" t="s">
        <v>483</v>
      </c>
      <c r="G470" s="134" t="s">
        <v>195</v>
      </c>
      <c r="H470" s="135">
        <v>1</v>
      </c>
      <c r="I470" s="136"/>
      <c r="J470" s="137">
        <f>ROUND(I470*H470,2)</f>
        <v>0</v>
      </c>
      <c r="K470" s="133" t="s">
        <v>133</v>
      </c>
      <c r="L470" s="31"/>
      <c r="M470" s="138" t="s">
        <v>1</v>
      </c>
      <c r="N470" s="139" t="s">
        <v>45</v>
      </c>
      <c r="P470" s="140">
        <f>O470*H470</f>
        <v>0</v>
      </c>
      <c r="Q470" s="140">
        <v>1.7099999999999999E-3</v>
      </c>
      <c r="R470" s="140">
        <f>Q470*H470</f>
        <v>1.7099999999999999E-3</v>
      </c>
      <c r="S470" s="140">
        <v>0</v>
      </c>
      <c r="T470" s="141">
        <f>S470*H470</f>
        <v>0</v>
      </c>
      <c r="AR470" s="142" t="s">
        <v>134</v>
      </c>
      <c r="AT470" s="142" t="s">
        <v>129</v>
      </c>
      <c r="AU470" s="142" t="s">
        <v>90</v>
      </c>
      <c r="AY470" s="16" t="s">
        <v>127</v>
      </c>
      <c r="BE470" s="143">
        <f>IF(N470="základní",J470,0)</f>
        <v>0</v>
      </c>
      <c r="BF470" s="143">
        <f>IF(N470="snížená",J470,0)</f>
        <v>0</v>
      </c>
      <c r="BG470" s="143">
        <f>IF(N470="zákl. přenesená",J470,0)</f>
        <v>0</v>
      </c>
      <c r="BH470" s="143">
        <f>IF(N470="sníž. přenesená",J470,0)</f>
        <v>0</v>
      </c>
      <c r="BI470" s="143">
        <f>IF(N470="nulová",J470,0)</f>
        <v>0</v>
      </c>
      <c r="BJ470" s="16" t="s">
        <v>88</v>
      </c>
      <c r="BK470" s="143">
        <f>ROUND(I470*H470,2)</f>
        <v>0</v>
      </c>
      <c r="BL470" s="16" t="s">
        <v>134</v>
      </c>
      <c r="BM470" s="142" t="s">
        <v>484</v>
      </c>
    </row>
    <row r="471" spans="2:65" s="1" customFormat="1" ht="29.25">
      <c r="B471" s="31"/>
      <c r="D471" s="144" t="s">
        <v>136</v>
      </c>
      <c r="F471" s="145" t="s">
        <v>485</v>
      </c>
      <c r="I471" s="146"/>
      <c r="L471" s="31"/>
      <c r="M471" s="147"/>
      <c r="T471" s="55"/>
      <c r="AT471" s="16" t="s">
        <v>136</v>
      </c>
      <c r="AU471" s="16" t="s">
        <v>90</v>
      </c>
    </row>
    <row r="472" spans="2:65" s="12" customFormat="1" ht="11.25">
      <c r="B472" s="148"/>
      <c r="D472" s="144" t="s">
        <v>138</v>
      </c>
      <c r="E472" s="149" t="s">
        <v>1</v>
      </c>
      <c r="F472" s="150" t="s">
        <v>476</v>
      </c>
      <c r="H472" s="149" t="s">
        <v>1</v>
      </c>
      <c r="I472" s="151"/>
      <c r="L472" s="148"/>
      <c r="M472" s="152"/>
      <c r="T472" s="153"/>
      <c r="AT472" s="149" t="s">
        <v>138</v>
      </c>
      <c r="AU472" s="149" t="s">
        <v>90</v>
      </c>
      <c r="AV472" s="12" t="s">
        <v>88</v>
      </c>
      <c r="AW472" s="12" t="s">
        <v>36</v>
      </c>
      <c r="AX472" s="12" t="s">
        <v>80</v>
      </c>
      <c r="AY472" s="149" t="s">
        <v>127</v>
      </c>
    </row>
    <row r="473" spans="2:65" s="12" customFormat="1" ht="11.25">
      <c r="B473" s="148"/>
      <c r="D473" s="144" t="s">
        <v>138</v>
      </c>
      <c r="E473" s="149" t="s">
        <v>1</v>
      </c>
      <c r="F473" s="150" t="s">
        <v>140</v>
      </c>
      <c r="H473" s="149" t="s">
        <v>1</v>
      </c>
      <c r="I473" s="151"/>
      <c r="L473" s="148"/>
      <c r="M473" s="152"/>
      <c r="T473" s="153"/>
      <c r="AT473" s="149" t="s">
        <v>138</v>
      </c>
      <c r="AU473" s="149" t="s">
        <v>90</v>
      </c>
      <c r="AV473" s="12" t="s">
        <v>88</v>
      </c>
      <c r="AW473" s="12" t="s">
        <v>36</v>
      </c>
      <c r="AX473" s="12" t="s">
        <v>80</v>
      </c>
      <c r="AY473" s="149" t="s">
        <v>127</v>
      </c>
    </row>
    <row r="474" spans="2:65" s="13" customFormat="1" ht="11.25">
      <c r="B474" s="154"/>
      <c r="D474" s="144" t="s">
        <v>138</v>
      </c>
      <c r="E474" s="155" t="s">
        <v>1</v>
      </c>
      <c r="F474" s="156" t="s">
        <v>88</v>
      </c>
      <c r="H474" s="157">
        <v>1</v>
      </c>
      <c r="I474" s="158"/>
      <c r="L474" s="154"/>
      <c r="M474" s="159"/>
      <c r="T474" s="160"/>
      <c r="AT474" s="155" t="s">
        <v>138</v>
      </c>
      <c r="AU474" s="155" t="s">
        <v>90</v>
      </c>
      <c r="AV474" s="13" t="s">
        <v>90</v>
      </c>
      <c r="AW474" s="13" t="s">
        <v>36</v>
      </c>
      <c r="AX474" s="13" t="s">
        <v>80</v>
      </c>
      <c r="AY474" s="155" t="s">
        <v>127</v>
      </c>
    </row>
    <row r="475" spans="2:65" s="14" customFormat="1" ht="11.25">
      <c r="B475" s="161"/>
      <c r="D475" s="144" t="s">
        <v>138</v>
      </c>
      <c r="E475" s="162" t="s">
        <v>1</v>
      </c>
      <c r="F475" s="163" t="s">
        <v>144</v>
      </c>
      <c r="H475" s="164">
        <v>1</v>
      </c>
      <c r="I475" s="165"/>
      <c r="L475" s="161"/>
      <c r="M475" s="166"/>
      <c r="T475" s="167"/>
      <c r="AT475" s="162" t="s">
        <v>138</v>
      </c>
      <c r="AU475" s="162" t="s">
        <v>90</v>
      </c>
      <c r="AV475" s="14" t="s">
        <v>134</v>
      </c>
      <c r="AW475" s="14" t="s">
        <v>36</v>
      </c>
      <c r="AX475" s="14" t="s">
        <v>88</v>
      </c>
      <c r="AY475" s="162" t="s">
        <v>127</v>
      </c>
    </row>
    <row r="476" spans="2:65" s="1" customFormat="1" ht="33" customHeight="1">
      <c r="B476" s="31"/>
      <c r="C476" s="168" t="s">
        <v>318</v>
      </c>
      <c r="D476" s="168" t="s">
        <v>286</v>
      </c>
      <c r="E476" s="169" t="s">
        <v>486</v>
      </c>
      <c r="F476" s="170" t="s">
        <v>487</v>
      </c>
      <c r="G476" s="171" t="s">
        <v>195</v>
      </c>
      <c r="H476" s="172">
        <v>1</v>
      </c>
      <c r="I476" s="173"/>
      <c r="J476" s="174">
        <f>ROUND(I476*H476,2)</f>
        <v>0</v>
      </c>
      <c r="K476" s="170" t="s">
        <v>340</v>
      </c>
      <c r="L476" s="175"/>
      <c r="M476" s="176" t="s">
        <v>1</v>
      </c>
      <c r="N476" s="177" t="s">
        <v>45</v>
      </c>
      <c r="P476" s="140">
        <f>O476*H476</f>
        <v>0</v>
      </c>
      <c r="Q476" s="140">
        <v>1.9400000000000001E-2</v>
      </c>
      <c r="R476" s="140">
        <f>Q476*H476</f>
        <v>1.9400000000000001E-2</v>
      </c>
      <c r="S476" s="140">
        <v>0</v>
      </c>
      <c r="T476" s="141">
        <f>S476*H476</f>
        <v>0</v>
      </c>
      <c r="AR476" s="142" t="s">
        <v>192</v>
      </c>
      <c r="AT476" s="142" t="s">
        <v>286</v>
      </c>
      <c r="AU476" s="142" t="s">
        <v>90</v>
      </c>
      <c r="AY476" s="16" t="s">
        <v>127</v>
      </c>
      <c r="BE476" s="143">
        <f>IF(N476="základní",J476,0)</f>
        <v>0</v>
      </c>
      <c r="BF476" s="143">
        <f>IF(N476="snížená",J476,0)</f>
        <v>0</v>
      </c>
      <c r="BG476" s="143">
        <f>IF(N476="zákl. přenesená",J476,0)</f>
        <v>0</v>
      </c>
      <c r="BH476" s="143">
        <f>IF(N476="sníž. přenesená",J476,0)</f>
        <v>0</v>
      </c>
      <c r="BI476" s="143">
        <f>IF(N476="nulová",J476,0)</f>
        <v>0</v>
      </c>
      <c r="BJ476" s="16" t="s">
        <v>88</v>
      </c>
      <c r="BK476" s="143">
        <f>ROUND(I476*H476,2)</f>
        <v>0</v>
      </c>
      <c r="BL476" s="16" t="s">
        <v>134</v>
      </c>
      <c r="BM476" s="142" t="s">
        <v>488</v>
      </c>
    </row>
    <row r="477" spans="2:65" s="1" customFormat="1" ht="19.5">
      <c r="B477" s="31"/>
      <c r="D477" s="144" t="s">
        <v>136</v>
      </c>
      <c r="F477" s="145" t="s">
        <v>487</v>
      </c>
      <c r="I477" s="146"/>
      <c r="L477" s="31"/>
      <c r="M477" s="147"/>
      <c r="T477" s="55"/>
      <c r="AT477" s="16" t="s">
        <v>136</v>
      </c>
      <c r="AU477" s="16" t="s">
        <v>90</v>
      </c>
    </row>
    <row r="478" spans="2:65" s="12" customFormat="1" ht="11.25">
      <c r="B478" s="148"/>
      <c r="D478" s="144" t="s">
        <v>138</v>
      </c>
      <c r="E478" s="149" t="s">
        <v>1</v>
      </c>
      <c r="F478" s="150" t="s">
        <v>489</v>
      </c>
      <c r="H478" s="149" t="s">
        <v>1</v>
      </c>
      <c r="I478" s="151"/>
      <c r="L478" s="148"/>
      <c r="M478" s="152"/>
      <c r="T478" s="153"/>
      <c r="AT478" s="149" t="s">
        <v>138</v>
      </c>
      <c r="AU478" s="149" t="s">
        <v>90</v>
      </c>
      <c r="AV478" s="12" t="s">
        <v>88</v>
      </c>
      <c r="AW478" s="12" t="s">
        <v>36</v>
      </c>
      <c r="AX478" s="12" t="s">
        <v>80</v>
      </c>
      <c r="AY478" s="149" t="s">
        <v>127</v>
      </c>
    </row>
    <row r="479" spans="2:65" s="12" customFormat="1" ht="11.25">
      <c r="B479" s="148"/>
      <c r="D479" s="144" t="s">
        <v>138</v>
      </c>
      <c r="E479" s="149" t="s">
        <v>1</v>
      </c>
      <c r="F479" s="150" t="s">
        <v>140</v>
      </c>
      <c r="H479" s="149" t="s">
        <v>1</v>
      </c>
      <c r="I479" s="151"/>
      <c r="L479" s="148"/>
      <c r="M479" s="152"/>
      <c r="T479" s="153"/>
      <c r="AT479" s="149" t="s">
        <v>138</v>
      </c>
      <c r="AU479" s="149" t="s">
        <v>90</v>
      </c>
      <c r="AV479" s="12" t="s">
        <v>88</v>
      </c>
      <c r="AW479" s="12" t="s">
        <v>36</v>
      </c>
      <c r="AX479" s="12" t="s">
        <v>80</v>
      </c>
      <c r="AY479" s="149" t="s">
        <v>127</v>
      </c>
    </row>
    <row r="480" spans="2:65" s="13" customFormat="1" ht="11.25">
      <c r="B480" s="154"/>
      <c r="D480" s="144" t="s">
        <v>138</v>
      </c>
      <c r="E480" s="155" t="s">
        <v>1</v>
      </c>
      <c r="F480" s="156" t="s">
        <v>88</v>
      </c>
      <c r="H480" s="157">
        <v>1</v>
      </c>
      <c r="I480" s="158"/>
      <c r="L480" s="154"/>
      <c r="M480" s="159"/>
      <c r="T480" s="160"/>
      <c r="AT480" s="155" t="s">
        <v>138</v>
      </c>
      <c r="AU480" s="155" t="s">
        <v>90</v>
      </c>
      <c r="AV480" s="13" t="s">
        <v>90</v>
      </c>
      <c r="AW480" s="13" t="s">
        <v>36</v>
      </c>
      <c r="AX480" s="13" t="s">
        <v>80</v>
      </c>
      <c r="AY480" s="155" t="s">
        <v>127</v>
      </c>
    </row>
    <row r="481" spans="2:65" s="14" customFormat="1" ht="11.25">
      <c r="B481" s="161"/>
      <c r="D481" s="144" t="s">
        <v>138</v>
      </c>
      <c r="E481" s="162" t="s">
        <v>1</v>
      </c>
      <c r="F481" s="163" t="s">
        <v>144</v>
      </c>
      <c r="H481" s="164">
        <v>1</v>
      </c>
      <c r="I481" s="165"/>
      <c r="L481" s="161"/>
      <c r="M481" s="166"/>
      <c r="T481" s="167"/>
      <c r="AT481" s="162" t="s">
        <v>138</v>
      </c>
      <c r="AU481" s="162" t="s">
        <v>90</v>
      </c>
      <c r="AV481" s="14" t="s">
        <v>134</v>
      </c>
      <c r="AW481" s="14" t="s">
        <v>36</v>
      </c>
      <c r="AX481" s="14" t="s">
        <v>88</v>
      </c>
      <c r="AY481" s="162" t="s">
        <v>127</v>
      </c>
    </row>
    <row r="482" spans="2:65" s="1" customFormat="1" ht="24.2" customHeight="1">
      <c r="B482" s="31"/>
      <c r="C482" s="131" t="s">
        <v>490</v>
      </c>
      <c r="D482" s="131" t="s">
        <v>129</v>
      </c>
      <c r="E482" s="132" t="s">
        <v>491</v>
      </c>
      <c r="F482" s="133" t="s">
        <v>492</v>
      </c>
      <c r="G482" s="134" t="s">
        <v>195</v>
      </c>
      <c r="H482" s="135">
        <v>1</v>
      </c>
      <c r="I482" s="136"/>
      <c r="J482" s="137">
        <f>ROUND(I482*H482,2)</f>
        <v>0</v>
      </c>
      <c r="K482" s="133" t="s">
        <v>340</v>
      </c>
      <c r="L482" s="31"/>
      <c r="M482" s="138" t="s">
        <v>1</v>
      </c>
      <c r="N482" s="139" t="s">
        <v>45</v>
      </c>
      <c r="P482" s="140">
        <f>O482*H482</f>
        <v>0</v>
      </c>
      <c r="Q482" s="140">
        <v>0</v>
      </c>
      <c r="R482" s="140">
        <f>Q482*H482</f>
        <v>0</v>
      </c>
      <c r="S482" s="140">
        <v>0</v>
      </c>
      <c r="T482" s="141">
        <f>S482*H482</f>
        <v>0</v>
      </c>
      <c r="AR482" s="142" t="s">
        <v>134</v>
      </c>
      <c r="AT482" s="142" t="s">
        <v>129</v>
      </c>
      <c r="AU482" s="142" t="s">
        <v>90</v>
      </c>
      <c r="AY482" s="16" t="s">
        <v>127</v>
      </c>
      <c r="BE482" s="143">
        <f>IF(N482="základní",J482,0)</f>
        <v>0</v>
      </c>
      <c r="BF482" s="143">
        <f>IF(N482="snížená",J482,0)</f>
        <v>0</v>
      </c>
      <c r="BG482" s="143">
        <f>IF(N482="zákl. přenesená",J482,0)</f>
        <v>0</v>
      </c>
      <c r="BH482" s="143">
        <f>IF(N482="sníž. přenesená",J482,0)</f>
        <v>0</v>
      </c>
      <c r="BI482" s="143">
        <f>IF(N482="nulová",J482,0)</f>
        <v>0</v>
      </c>
      <c r="BJ482" s="16" t="s">
        <v>88</v>
      </c>
      <c r="BK482" s="143">
        <f>ROUND(I482*H482,2)</f>
        <v>0</v>
      </c>
      <c r="BL482" s="16" t="s">
        <v>134</v>
      </c>
      <c r="BM482" s="142" t="s">
        <v>493</v>
      </c>
    </row>
    <row r="483" spans="2:65" s="1" customFormat="1" ht="29.25">
      <c r="B483" s="31"/>
      <c r="D483" s="144" t="s">
        <v>136</v>
      </c>
      <c r="F483" s="145" t="s">
        <v>494</v>
      </c>
      <c r="I483" s="146"/>
      <c r="L483" s="31"/>
      <c r="M483" s="147"/>
      <c r="T483" s="55"/>
      <c r="AT483" s="16" t="s">
        <v>136</v>
      </c>
      <c r="AU483" s="16" t="s">
        <v>90</v>
      </c>
    </row>
    <row r="484" spans="2:65" s="1" customFormat="1" ht="11.25">
      <c r="B484" s="31"/>
      <c r="D484" s="178" t="s">
        <v>343</v>
      </c>
      <c r="F484" s="179" t="s">
        <v>495</v>
      </c>
      <c r="I484" s="146"/>
      <c r="L484" s="31"/>
      <c r="M484" s="147"/>
      <c r="T484" s="55"/>
      <c r="AT484" s="16" t="s">
        <v>343</v>
      </c>
      <c r="AU484" s="16" t="s">
        <v>90</v>
      </c>
    </row>
    <row r="485" spans="2:65" s="12" customFormat="1" ht="11.25">
      <c r="B485" s="148"/>
      <c r="D485" s="144" t="s">
        <v>138</v>
      </c>
      <c r="E485" s="149" t="s">
        <v>1</v>
      </c>
      <c r="F485" s="150" t="s">
        <v>410</v>
      </c>
      <c r="H485" s="149" t="s">
        <v>1</v>
      </c>
      <c r="I485" s="151"/>
      <c r="L485" s="148"/>
      <c r="M485" s="152"/>
      <c r="T485" s="153"/>
      <c r="AT485" s="149" t="s">
        <v>138</v>
      </c>
      <c r="AU485" s="149" t="s">
        <v>90</v>
      </c>
      <c r="AV485" s="12" t="s">
        <v>88</v>
      </c>
      <c r="AW485" s="12" t="s">
        <v>36</v>
      </c>
      <c r="AX485" s="12" t="s">
        <v>80</v>
      </c>
      <c r="AY485" s="149" t="s">
        <v>127</v>
      </c>
    </row>
    <row r="486" spans="2:65" s="12" customFormat="1" ht="11.25">
      <c r="B486" s="148"/>
      <c r="D486" s="144" t="s">
        <v>138</v>
      </c>
      <c r="E486" s="149" t="s">
        <v>1</v>
      </c>
      <c r="F486" s="150" t="s">
        <v>140</v>
      </c>
      <c r="H486" s="149" t="s">
        <v>1</v>
      </c>
      <c r="I486" s="151"/>
      <c r="L486" s="148"/>
      <c r="M486" s="152"/>
      <c r="T486" s="153"/>
      <c r="AT486" s="149" t="s">
        <v>138</v>
      </c>
      <c r="AU486" s="149" t="s">
        <v>90</v>
      </c>
      <c r="AV486" s="12" t="s">
        <v>88</v>
      </c>
      <c r="AW486" s="12" t="s">
        <v>36</v>
      </c>
      <c r="AX486" s="12" t="s">
        <v>80</v>
      </c>
      <c r="AY486" s="149" t="s">
        <v>127</v>
      </c>
    </row>
    <row r="487" spans="2:65" s="13" customFormat="1" ht="11.25">
      <c r="B487" s="154"/>
      <c r="D487" s="144" t="s">
        <v>138</v>
      </c>
      <c r="E487" s="155" t="s">
        <v>1</v>
      </c>
      <c r="F487" s="156" t="s">
        <v>88</v>
      </c>
      <c r="H487" s="157">
        <v>1</v>
      </c>
      <c r="I487" s="158"/>
      <c r="L487" s="154"/>
      <c r="M487" s="159"/>
      <c r="T487" s="160"/>
      <c r="AT487" s="155" t="s">
        <v>138</v>
      </c>
      <c r="AU487" s="155" t="s">
        <v>90</v>
      </c>
      <c r="AV487" s="13" t="s">
        <v>90</v>
      </c>
      <c r="AW487" s="13" t="s">
        <v>36</v>
      </c>
      <c r="AX487" s="13" t="s">
        <v>80</v>
      </c>
      <c r="AY487" s="155" t="s">
        <v>127</v>
      </c>
    </row>
    <row r="488" spans="2:65" s="14" customFormat="1" ht="11.25">
      <c r="B488" s="161"/>
      <c r="D488" s="144" t="s">
        <v>138</v>
      </c>
      <c r="E488" s="162" t="s">
        <v>1</v>
      </c>
      <c r="F488" s="163" t="s">
        <v>144</v>
      </c>
      <c r="H488" s="164">
        <v>1</v>
      </c>
      <c r="I488" s="165"/>
      <c r="L488" s="161"/>
      <c r="M488" s="166"/>
      <c r="T488" s="167"/>
      <c r="AT488" s="162" t="s">
        <v>138</v>
      </c>
      <c r="AU488" s="162" t="s">
        <v>90</v>
      </c>
      <c r="AV488" s="14" t="s">
        <v>134</v>
      </c>
      <c r="AW488" s="14" t="s">
        <v>36</v>
      </c>
      <c r="AX488" s="14" t="s">
        <v>88</v>
      </c>
      <c r="AY488" s="162" t="s">
        <v>127</v>
      </c>
    </row>
    <row r="489" spans="2:65" s="1" customFormat="1" ht="24.2" customHeight="1">
      <c r="B489" s="31"/>
      <c r="C489" s="168" t="s">
        <v>496</v>
      </c>
      <c r="D489" s="168" t="s">
        <v>286</v>
      </c>
      <c r="E489" s="169" t="s">
        <v>497</v>
      </c>
      <c r="F489" s="170" t="s">
        <v>498</v>
      </c>
      <c r="G489" s="171" t="s">
        <v>195</v>
      </c>
      <c r="H489" s="172">
        <v>1</v>
      </c>
      <c r="I489" s="173"/>
      <c r="J489" s="174">
        <f>ROUND(I489*H489,2)</f>
        <v>0</v>
      </c>
      <c r="K489" s="170" t="s">
        <v>1</v>
      </c>
      <c r="L489" s="175"/>
      <c r="M489" s="176" t="s">
        <v>1</v>
      </c>
      <c r="N489" s="177" t="s">
        <v>45</v>
      </c>
      <c r="P489" s="140">
        <f>O489*H489</f>
        <v>0</v>
      </c>
      <c r="Q489" s="140">
        <v>1.2E-2</v>
      </c>
      <c r="R489" s="140">
        <f>Q489*H489</f>
        <v>1.2E-2</v>
      </c>
      <c r="S489" s="140">
        <v>0</v>
      </c>
      <c r="T489" s="141">
        <f>S489*H489</f>
        <v>0</v>
      </c>
      <c r="AR489" s="142" t="s">
        <v>192</v>
      </c>
      <c r="AT489" s="142" t="s">
        <v>286</v>
      </c>
      <c r="AU489" s="142" t="s">
        <v>90</v>
      </c>
      <c r="AY489" s="16" t="s">
        <v>127</v>
      </c>
      <c r="BE489" s="143">
        <f>IF(N489="základní",J489,0)</f>
        <v>0</v>
      </c>
      <c r="BF489" s="143">
        <f>IF(N489="snížená",J489,0)</f>
        <v>0</v>
      </c>
      <c r="BG489" s="143">
        <f>IF(N489="zákl. přenesená",J489,0)</f>
        <v>0</v>
      </c>
      <c r="BH489" s="143">
        <f>IF(N489="sníž. přenesená",J489,0)</f>
        <v>0</v>
      </c>
      <c r="BI489" s="143">
        <f>IF(N489="nulová",J489,0)</f>
        <v>0</v>
      </c>
      <c r="BJ489" s="16" t="s">
        <v>88</v>
      </c>
      <c r="BK489" s="143">
        <f>ROUND(I489*H489,2)</f>
        <v>0</v>
      </c>
      <c r="BL489" s="16" t="s">
        <v>134</v>
      </c>
      <c r="BM489" s="142" t="s">
        <v>499</v>
      </c>
    </row>
    <row r="490" spans="2:65" s="1" customFormat="1" ht="11.25">
      <c r="B490" s="31"/>
      <c r="D490" s="144" t="s">
        <v>136</v>
      </c>
      <c r="F490" s="145" t="s">
        <v>500</v>
      </c>
      <c r="I490" s="146"/>
      <c r="L490" s="31"/>
      <c r="M490" s="147"/>
      <c r="T490" s="55"/>
      <c r="AT490" s="16" t="s">
        <v>136</v>
      </c>
      <c r="AU490" s="16" t="s">
        <v>90</v>
      </c>
    </row>
    <row r="491" spans="2:65" s="12" customFormat="1" ht="11.25">
      <c r="B491" s="148"/>
      <c r="D491" s="144" t="s">
        <v>138</v>
      </c>
      <c r="E491" s="149" t="s">
        <v>1</v>
      </c>
      <c r="F491" s="150" t="s">
        <v>410</v>
      </c>
      <c r="H491" s="149" t="s">
        <v>1</v>
      </c>
      <c r="I491" s="151"/>
      <c r="L491" s="148"/>
      <c r="M491" s="152"/>
      <c r="T491" s="153"/>
      <c r="AT491" s="149" t="s">
        <v>138</v>
      </c>
      <c r="AU491" s="149" t="s">
        <v>90</v>
      </c>
      <c r="AV491" s="12" t="s">
        <v>88</v>
      </c>
      <c r="AW491" s="12" t="s">
        <v>36</v>
      </c>
      <c r="AX491" s="12" t="s">
        <v>80</v>
      </c>
      <c r="AY491" s="149" t="s">
        <v>127</v>
      </c>
    </row>
    <row r="492" spans="2:65" s="12" customFormat="1" ht="11.25">
      <c r="B492" s="148"/>
      <c r="D492" s="144" t="s">
        <v>138</v>
      </c>
      <c r="E492" s="149" t="s">
        <v>1</v>
      </c>
      <c r="F492" s="150" t="s">
        <v>140</v>
      </c>
      <c r="H492" s="149" t="s">
        <v>1</v>
      </c>
      <c r="I492" s="151"/>
      <c r="L492" s="148"/>
      <c r="M492" s="152"/>
      <c r="T492" s="153"/>
      <c r="AT492" s="149" t="s">
        <v>138</v>
      </c>
      <c r="AU492" s="149" t="s">
        <v>90</v>
      </c>
      <c r="AV492" s="12" t="s">
        <v>88</v>
      </c>
      <c r="AW492" s="12" t="s">
        <v>36</v>
      </c>
      <c r="AX492" s="12" t="s">
        <v>80</v>
      </c>
      <c r="AY492" s="149" t="s">
        <v>127</v>
      </c>
    </row>
    <row r="493" spans="2:65" s="13" customFormat="1" ht="11.25">
      <c r="B493" s="154"/>
      <c r="D493" s="144" t="s">
        <v>138</v>
      </c>
      <c r="E493" s="155" t="s">
        <v>1</v>
      </c>
      <c r="F493" s="156" t="s">
        <v>88</v>
      </c>
      <c r="H493" s="157">
        <v>1</v>
      </c>
      <c r="I493" s="158"/>
      <c r="L493" s="154"/>
      <c r="M493" s="159"/>
      <c r="T493" s="160"/>
      <c r="AT493" s="155" t="s">
        <v>138</v>
      </c>
      <c r="AU493" s="155" t="s">
        <v>90</v>
      </c>
      <c r="AV493" s="13" t="s">
        <v>90</v>
      </c>
      <c r="AW493" s="13" t="s">
        <v>36</v>
      </c>
      <c r="AX493" s="13" t="s">
        <v>80</v>
      </c>
      <c r="AY493" s="155" t="s">
        <v>127</v>
      </c>
    </row>
    <row r="494" spans="2:65" s="14" customFormat="1" ht="11.25">
      <c r="B494" s="161"/>
      <c r="D494" s="144" t="s">
        <v>138</v>
      </c>
      <c r="E494" s="162" t="s">
        <v>1</v>
      </c>
      <c r="F494" s="163" t="s">
        <v>144</v>
      </c>
      <c r="H494" s="164">
        <v>1</v>
      </c>
      <c r="I494" s="165"/>
      <c r="L494" s="161"/>
      <c r="M494" s="166"/>
      <c r="T494" s="167"/>
      <c r="AT494" s="162" t="s">
        <v>138</v>
      </c>
      <c r="AU494" s="162" t="s">
        <v>90</v>
      </c>
      <c r="AV494" s="14" t="s">
        <v>134</v>
      </c>
      <c r="AW494" s="14" t="s">
        <v>36</v>
      </c>
      <c r="AX494" s="14" t="s">
        <v>88</v>
      </c>
      <c r="AY494" s="162" t="s">
        <v>127</v>
      </c>
    </row>
    <row r="495" spans="2:65" s="1" customFormat="1" ht="24.2" customHeight="1">
      <c r="B495" s="31"/>
      <c r="C495" s="131" t="s">
        <v>501</v>
      </c>
      <c r="D495" s="131" t="s">
        <v>129</v>
      </c>
      <c r="E495" s="132" t="s">
        <v>502</v>
      </c>
      <c r="F495" s="133" t="s">
        <v>503</v>
      </c>
      <c r="G495" s="134" t="s">
        <v>195</v>
      </c>
      <c r="H495" s="135">
        <v>3</v>
      </c>
      <c r="I495" s="136"/>
      <c r="J495" s="137">
        <f>ROUND(I495*H495,2)</f>
        <v>0</v>
      </c>
      <c r="K495" s="133" t="s">
        <v>340</v>
      </c>
      <c r="L495" s="31"/>
      <c r="M495" s="138" t="s">
        <v>1</v>
      </c>
      <c r="N495" s="139" t="s">
        <v>45</v>
      </c>
      <c r="P495" s="140">
        <f>O495*H495</f>
        <v>0</v>
      </c>
      <c r="Q495" s="140">
        <v>1.67E-3</v>
      </c>
      <c r="R495" s="140">
        <f>Q495*H495</f>
        <v>5.0100000000000006E-3</v>
      </c>
      <c r="S495" s="140">
        <v>0</v>
      </c>
      <c r="T495" s="141">
        <f>S495*H495</f>
        <v>0</v>
      </c>
      <c r="AR495" s="142" t="s">
        <v>134</v>
      </c>
      <c r="AT495" s="142" t="s">
        <v>129</v>
      </c>
      <c r="AU495" s="142" t="s">
        <v>90</v>
      </c>
      <c r="AY495" s="16" t="s">
        <v>127</v>
      </c>
      <c r="BE495" s="143">
        <f>IF(N495="základní",J495,0)</f>
        <v>0</v>
      </c>
      <c r="BF495" s="143">
        <f>IF(N495="snížená",J495,0)</f>
        <v>0</v>
      </c>
      <c r="BG495" s="143">
        <f>IF(N495="zákl. přenesená",J495,0)</f>
        <v>0</v>
      </c>
      <c r="BH495" s="143">
        <f>IF(N495="sníž. přenesená",J495,0)</f>
        <v>0</v>
      </c>
      <c r="BI495" s="143">
        <f>IF(N495="nulová",J495,0)</f>
        <v>0</v>
      </c>
      <c r="BJ495" s="16" t="s">
        <v>88</v>
      </c>
      <c r="BK495" s="143">
        <f>ROUND(I495*H495,2)</f>
        <v>0</v>
      </c>
      <c r="BL495" s="16" t="s">
        <v>134</v>
      </c>
      <c r="BM495" s="142" t="s">
        <v>504</v>
      </c>
    </row>
    <row r="496" spans="2:65" s="1" customFormat="1" ht="29.25">
      <c r="B496" s="31"/>
      <c r="D496" s="144" t="s">
        <v>136</v>
      </c>
      <c r="F496" s="145" t="s">
        <v>505</v>
      </c>
      <c r="I496" s="146"/>
      <c r="L496" s="31"/>
      <c r="M496" s="147"/>
      <c r="T496" s="55"/>
      <c r="AT496" s="16" t="s">
        <v>136</v>
      </c>
      <c r="AU496" s="16" t="s">
        <v>90</v>
      </c>
    </row>
    <row r="497" spans="2:65" s="1" customFormat="1" ht="11.25">
      <c r="B497" s="31"/>
      <c r="D497" s="178" t="s">
        <v>343</v>
      </c>
      <c r="F497" s="179" t="s">
        <v>506</v>
      </c>
      <c r="I497" s="146"/>
      <c r="L497" s="31"/>
      <c r="M497" s="147"/>
      <c r="T497" s="55"/>
      <c r="AT497" s="16" t="s">
        <v>343</v>
      </c>
      <c r="AU497" s="16" t="s">
        <v>90</v>
      </c>
    </row>
    <row r="498" spans="2:65" s="12" customFormat="1" ht="11.25">
      <c r="B498" s="148"/>
      <c r="D498" s="144" t="s">
        <v>138</v>
      </c>
      <c r="E498" s="149" t="s">
        <v>1</v>
      </c>
      <c r="F498" s="150" t="s">
        <v>410</v>
      </c>
      <c r="H498" s="149" t="s">
        <v>1</v>
      </c>
      <c r="I498" s="151"/>
      <c r="L498" s="148"/>
      <c r="M498" s="152"/>
      <c r="T498" s="153"/>
      <c r="AT498" s="149" t="s">
        <v>138</v>
      </c>
      <c r="AU498" s="149" t="s">
        <v>90</v>
      </c>
      <c r="AV498" s="12" t="s">
        <v>88</v>
      </c>
      <c r="AW498" s="12" t="s">
        <v>36</v>
      </c>
      <c r="AX498" s="12" t="s">
        <v>80</v>
      </c>
      <c r="AY498" s="149" t="s">
        <v>127</v>
      </c>
    </row>
    <row r="499" spans="2:65" s="12" customFormat="1" ht="11.25">
      <c r="B499" s="148"/>
      <c r="D499" s="144" t="s">
        <v>138</v>
      </c>
      <c r="E499" s="149" t="s">
        <v>1</v>
      </c>
      <c r="F499" s="150" t="s">
        <v>140</v>
      </c>
      <c r="H499" s="149" t="s">
        <v>1</v>
      </c>
      <c r="I499" s="151"/>
      <c r="L499" s="148"/>
      <c r="M499" s="152"/>
      <c r="T499" s="153"/>
      <c r="AT499" s="149" t="s">
        <v>138</v>
      </c>
      <c r="AU499" s="149" t="s">
        <v>90</v>
      </c>
      <c r="AV499" s="12" t="s">
        <v>88</v>
      </c>
      <c r="AW499" s="12" t="s">
        <v>36</v>
      </c>
      <c r="AX499" s="12" t="s">
        <v>80</v>
      </c>
      <c r="AY499" s="149" t="s">
        <v>127</v>
      </c>
    </row>
    <row r="500" spans="2:65" s="13" customFormat="1" ht="11.25">
      <c r="B500" s="154"/>
      <c r="D500" s="144" t="s">
        <v>138</v>
      </c>
      <c r="E500" s="155" t="s">
        <v>1</v>
      </c>
      <c r="F500" s="156" t="s">
        <v>447</v>
      </c>
      <c r="H500" s="157">
        <v>3</v>
      </c>
      <c r="I500" s="158"/>
      <c r="L500" s="154"/>
      <c r="M500" s="159"/>
      <c r="T500" s="160"/>
      <c r="AT500" s="155" t="s">
        <v>138</v>
      </c>
      <c r="AU500" s="155" t="s">
        <v>90</v>
      </c>
      <c r="AV500" s="13" t="s">
        <v>90</v>
      </c>
      <c r="AW500" s="13" t="s">
        <v>36</v>
      </c>
      <c r="AX500" s="13" t="s">
        <v>80</v>
      </c>
      <c r="AY500" s="155" t="s">
        <v>127</v>
      </c>
    </row>
    <row r="501" spans="2:65" s="14" customFormat="1" ht="11.25">
      <c r="B501" s="161"/>
      <c r="D501" s="144" t="s">
        <v>138</v>
      </c>
      <c r="E501" s="162" t="s">
        <v>1</v>
      </c>
      <c r="F501" s="163" t="s">
        <v>144</v>
      </c>
      <c r="H501" s="164">
        <v>3</v>
      </c>
      <c r="I501" s="165"/>
      <c r="L501" s="161"/>
      <c r="M501" s="166"/>
      <c r="T501" s="167"/>
      <c r="AT501" s="162" t="s">
        <v>138</v>
      </c>
      <c r="AU501" s="162" t="s">
        <v>90</v>
      </c>
      <c r="AV501" s="14" t="s">
        <v>134</v>
      </c>
      <c r="AW501" s="14" t="s">
        <v>36</v>
      </c>
      <c r="AX501" s="14" t="s">
        <v>88</v>
      </c>
      <c r="AY501" s="162" t="s">
        <v>127</v>
      </c>
    </row>
    <row r="502" spans="2:65" s="1" customFormat="1" ht="24.2" customHeight="1">
      <c r="B502" s="31"/>
      <c r="C502" s="168" t="s">
        <v>507</v>
      </c>
      <c r="D502" s="168" t="s">
        <v>286</v>
      </c>
      <c r="E502" s="169" t="s">
        <v>508</v>
      </c>
      <c r="F502" s="170" t="s">
        <v>509</v>
      </c>
      <c r="G502" s="171" t="s">
        <v>195</v>
      </c>
      <c r="H502" s="172">
        <v>2</v>
      </c>
      <c r="I502" s="173"/>
      <c r="J502" s="174">
        <f>ROUND(I502*H502,2)</f>
        <v>0</v>
      </c>
      <c r="K502" s="170" t="s">
        <v>133</v>
      </c>
      <c r="L502" s="175"/>
      <c r="M502" s="176" t="s">
        <v>1</v>
      </c>
      <c r="N502" s="177" t="s">
        <v>45</v>
      </c>
      <c r="P502" s="140">
        <f>O502*H502</f>
        <v>0</v>
      </c>
      <c r="Q502" s="140">
        <v>1.24E-2</v>
      </c>
      <c r="R502" s="140">
        <f>Q502*H502</f>
        <v>2.4799999999999999E-2</v>
      </c>
      <c r="S502" s="140">
        <v>0</v>
      </c>
      <c r="T502" s="141">
        <f>S502*H502</f>
        <v>0</v>
      </c>
      <c r="AR502" s="142" t="s">
        <v>192</v>
      </c>
      <c r="AT502" s="142" t="s">
        <v>286</v>
      </c>
      <c r="AU502" s="142" t="s">
        <v>90</v>
      </c>
      <c r="AY502" s="16" t="s">
        <v>127</v>
      </c>
      <c r="BE502" s="143">
        <f>IF(N502="základní",J502,0)</f>
        <v>0</v>
      </c>
      <c r="BF502" s="143">
        <f>IF(N502="snížená",J502,0)</f>
        <v>0</v>
      </c>
      <c r="BG502" s="143">
        <f>IF(N502="zákl. přenesená",J502,0)</f>
        <v>0</v>
      </c>
      <c r="BH502" s="143">
        <f>IF(N502="sníž. přenesená",J502,0)</f>
        <v>0</v>
      </c>
      <c r="BI502" s="143">
        <f>IF(N502="nulová",J502,0)</f>
        <v>0</v>
      </c>
      <c r="BJ502" s="16" t="s">
        <v>88</v>
      </c>
      <c r="BK502" s="143">
        <f>ROUND(I502*H502,2)</f>
        <v>0</v>
      </c>
      <c r="BL502" s="16" t="s">
        <v>134</v>
      </c>
      <c r="BM502" s="142" t="s">
        <v>510</v>
      </c>
    </row>
    <row r="503" spans="2:65" s="1" customFormat="1" ht="19.5">
      <c r="B503" s="31"/>
      <c r="D503" s="144" t="s">
        <v>136</v>
      </c>
      <c r="F503" s="145" t="s">
        <v>509</v>
      </c>
      <c r="I503" s="146"/>
      <c r="L503" s="31"/>
      <c r="M503" s="147"/>
      <c r="T503" s="55"/>
      <c r="AT503" s="16" t="s">
        <v>136</v>
      </c>
      <c r="AU503" s="16" t="s">
        <v>90</v>
      </c>
    </row>
    <row r="504" spans="2:65" s="12" customFormat="1" ht="11.25">
      <c r="B504" s="148"/>
      <c r="D504" s="144" t="s">
        <v>138</v>
      </c>
      <c r="E504" s="149" t="s">
        <v>1</v>
      </c>
      <c r="F504" s="150" t="s">
        <v>410</v>
      </c>
      <c r="H504" s="149" t="s">
        <v>1</v>
      </c>
      <c r="I504" s="151"/>
      <c r="L504" s="148"/>
      <c r="M504" s="152"/>
      <c r="T504" s="153"/>
      <c r="AT504" s="149" t="s">
        <v>138</v>
      </c>
      <c r="AU504" s="149" t="s">
        <v>90</v>
      </c>
      <c r="AV504" s="12" t="s">
        <v>88</v>
      </c>
      <c r="AW504" s="12" t="s">
        <v>36</v>
      </c>
      <c r="AX504" s="12" t="s">
        <v>80</v>
      </c>
      <c r="AY504" s="149" t="s">
        <v>127</v>
      </c>
    </row>
    <row r="505" spans="2:65" s="12" customFormat="1" ht="11.25">
      <c r="B505" s="148"/>
      <c r="D505" s="144" t="s">
        <v>138</v>
      </c>
      <c r="E505" s="149" t="s">
        <v>1</v>
      </c>
      <c r="F505" s="150" t="s">
        <v>140</v>
      </c>
      <c r="H505" s="149" t="s">
        <v>1</v>
      </c>
      <c r="I505" s="151"/>
      <c r="L505" s="148"/>
      <c r="M505" s="152"/>
      <c r="T505" s="153"/>
      <c r="AT505" s="149" t="s">
        <v>138</v>
      </c>
      <c r="AU505" s="149" t="s">
        <v>90</v>
      </c>
      <c r="AV505" s="12" t="s">
        <v>88</v>
      </c>
      <c r="AW505" s="12" t="s">
        <v>36</v>
      </c>
      <c r="AX505" s="12" t="s">
        <v>80</v>
      </c>
      <c r="AY505" s="149" t="s">
        <v>127</v>
      </c>
    </row>
    <row r="506" spans="2:65" s="13" customFormat="1" ht="11.25">
      <c r="B506" s="154"/>
      <c r="D506" s="144" t="s">
        <v>138</v>
      </c>
      <c r="E506" s="155" t="s">
        <v>1</v>
      </c>
      <c r="F506" s="156" t="s">
        <v>90</v>
      </c>
      <c r="H506" s="157">
        <v>2</v>
      </c>
      <c r="I506" s="158"/>
      <c r="L506" s="154"/>
      <c r="M506" s="159"/>
      <c r="T506" s="160"/>
      <c r="AT506" s="155" t="s">
        <v>138</v>
      </c>
      <c r="AU506" s="155" t="s">
        <v>90</v>
      </c>
      <c r="AV506" s="13" t="s">
        <v>90</v>
      </c>
      <c r="AW506" s="13" t="s">
        <v>36</v>
      </c>
      <c r="AX506" s="13" t="s">
        <v>80</v>
      </c>
      <c r="AY506" s="155" t="s">
        <v>127</v>
      </c>
    </row>
    <row r="507" spans="2:65" s="14" customFormat="1" ht="11.25">
      <c r="B507" s="161"/>
      <c r="D507" s="144" t="s">
        <v>138</v>
      </c>
      <c r="E507" s="162" t="s">
        <v>1</v>
      </c>
      <c r="F507" s="163" t="s">
        <v>144</v>
      </c>
      <c r="H507" s="164">
        <v>2</v>
      </c>
      <c r="I507" s="165"/>
      <c r="L507" s="161"/>
      <c r="M507" s="166"/>
      <c r="T507" s="167"/>
      <c r="AT507" s="162" t="s">
        <v>138</v>
      </c>
      <c r="AU507" s="162" t="s">
        <v>90</v>
      </c>
      <c r="AV507" s="14" t="s">
        <v>134</v>
      </c>
      <c r="AW507" s="14" t="s">
        <v>36</v>
      </c>
      <c r="AX507" s="14" t="s">
        <v>88</v>
      </c>
      <c r="AY507" s="162" t="s">
        <v>127</v>
      </c>
    </row>
    <row r="508" spans="2:65" s="1" customFormat="1" ht="21.75" customHeight="1">
      <c r="B508" s="31"/>
      <c r="C508" s="168" t="s">
        <v>511</v>
      </c>
      <c r="D508" s="168" t="s">
        <v>286</v>
      </c>
      <c r="E508" s="169" t="s">
        <v>512</v>
      </c>
      <c r="F508" s="170" t="s">
        <v>513</v>
      </c>
      <c r="G508" s="171" t="s">
        <v>195</v>
      </c>
      <c r="H508" s="172">
        <v>1</v>
      </c>
      <c r="I508" s="173"/>
      <c r="J508" s="174">
        <f>ROUND(I508*H508,2)</f>
        <v>0</v>
      </c>
      <c r="K508" s="170" t="s">
        <v>133</v>
      </c>
      <c r="L508" s="175"/>
      <c r="M508" s="176" t="s">
        <v>1</v>
      </c>
      <c r="N508" s="177" t="s">
        <v>45</v>
      </c>
      <c r="P508" s="140">
        <f>O508*H508</f>
        <v>0</v>
      </c>
      <c r="Q508" s="140">
        <v>1.3100000000000001E-2</v>
      </c>
      <c r="R508" s="140">
        <f>Q508*H508</f>
        <v>1.3100000000000001E-2</v>
      </c>
      <c r="S508" s="140">
        <v>0</v>
      </c>
      <c r="T508" s="141">
        <f>S508*H508</f>
        <v>0</v>
      </c>
      <c r="AR508" s="142" t="s">
        <v>192</v>
      </c>
      <c r="AT508" s="142" t="s">
        <v>286</v>
      </c>
      <c r="AU508" s="142" t="s">
        <v>90</v>
      </c>
      <c r="AY508" s="16" t="s">
        <v>127</v>
      </c>
      <c r="BE508" s="143">
        <f>IF(N508="základní",J508,0)</f>
        <v>0</v>
      </c>
      <c r="BF508" s="143">
        <f>IF(N508="snížená",J508,0)</f>
        <v>0</v>
      </c>
      <c r="BG508" s="143">
        <f>IF(N508="zákl. přenesená",J508,0)</f>
        <v>0</v>
      </c>
      <c r="BH508" s="143">
        <f>IF(N508="sníž. přenesená",J508,0)</f>
        <v>0</v>
      </c>
      <c r="BI508" s="143">
        <f>IF(N508="nulová",J508,0)</f>
        <v>0</v>
      </c>
      <c r="BJ508" s="16" t="s">
        <v>88</v>
      </c>
      <c r="BK508" s="143">
        <f>ROUND(I508*H508,2)</f>
        <v>0</v>
      </c>
      <c r="BL508" s="16" t="s">
        <v>134</v>
      </c>
      <c r="BM508" s="142" t="s">
        <v>514</v>
      </c>
    </row>
    <row r="509" spans="2:65" s="1" customFormat="1" ht="11.25">
      <c r="B509" s="31"/>
      <c r="D509" s="144" t="s">
        <v>136</v>
      </c>
      <c r="F509" s="145" t="s">
        <v>513</v>
      </c>
      <c r="I509" s="146"/>
      <c r="L509" s="31"/>
      <c r="M509" s="147"/>
      <c r="T509" s="55"/>
      <c r="AT509" s="16" t="s">
        <v>136</v>
      </c>
      <c r="AU509" s="16" t="s">
        <v>90</v>
      </c>
    </row>
    <row r="510" spans="2:65" s="12" customFormat="1" ht="11.25">
      <c r="B510" s="148"/>
      <c r="D510" s="144" t="s">
        <v>138</v>
      </c>
      <c r="E510" s="149" t="s">
        <v>1</v>
      </c>
      <c r="F510" s="150" t="s">
        <v>410</v>
      </c>
      <c r="H510" s="149" t="s">
        <v>1</v>
      </c>
      <c r="I510" s="151"/>
      <c r="L510" s="148"/>
      <c r="M510" s="152"/>
      <c r="T510" s="153"/>
      <c r="AT510" s="149" t="s">
        <v>138</v>
      </c>
      <c r="AU510" s="149" t="s">
        <v>90</v>
      </c>
      <c r="AV510" s="12" t="s">
        <v>88</v>
      </c>
      <c r="AW510" s="12" t="s">
        <v>36</v>
      </c>
      <c r="AX510" s="12" t="s">
        <v>80</v>
      </c>
      <c r="AY510" s="149" t="s">
        <v>127</v>
      </c>
    </row>
    <row r="511" spans="2:65" s="12" customFormat="1" ht="11.25">
      <c r="B511" s="148"/>
      <c r="D511" s="144" t="s">
        <v>138</v>
      </c>
      <c r="E511" s="149" t="s">
        <v>1</v>
      </c>
      <c r="F511" s="150" t="s">
        <v>140</v>
      </c>
      <c r="H511" s="149" t="s">
        <v>1</v>
      </c>
      <c r="I511" s="151"/>
      <c r="L511" s="148"/>
      <c r="M511" s="152"/>
      <c r="T511" s="153"/>
      <c r="AT511" s="149" t="s">
        <v>138</v>
      </c>
      <c r="AU511" s="149" t="s">
        <v>90</v>
      </c>
      <c r="AV511" s="12" t="s">
        <v>88</v>
      </c>
      <c r="AW511" s="12" t="s">
        <v>36</v>
      </c>
      <c r="AX511" s="12" t="s">
        <v>80</v>
      </c>
      <c r="AY511" s="149" t="s">
        <v>127</v>
      </c>
    </row>
    <row r="512" spans="2:65" s="13" customFormat="1" ht="11.25">
      <c r="B512" s="154"/>
      <c r="D512" s="144" t="s">
        <v>138</v>
      </c>
      <c r="E512" s="155" t="s">
        <v>1</v>
      </c>
      <c r="F512" s="156" t="s">
        <v>88</v>
      </c>
      <c r="H512" s="157">
        <v>1</v>
      </c>
      <c r="I512" s="158"/>
      <c r="L512" s="154"/>
      <c r="M512" s="159"/>
      <c r="T512" s="160"/>
      <c r="AT512" s="155" t="s">
        <v>138</v>
      </c>
      <c r="AU512" s="155" t="s">
        <v>90</v>
      </c>
      <c r="AV512" s="13" t="s">
        <v>90</v>
      </c>
      <c r="AW512" s="13" t="s">
        <v>36</v>
      </c>
      <c r="AX512" s="13" t="s">
        <v>80</v>
      </c>
      <c r="AY512" s="155" t="s">
        <v>127</v>
      </c>
    </row>
    <row r="513" spans="2:65" s="14" customFormat="1" ht="11.25">
      <c r="B513" s="161"/>
      <c r="D513" s="144" t="s">
        <v>138</v>
      </c>
      <c r="E513" s="162" t="s">
        <v>1</v>
      </c>
      <c r="F513" s="163" t="s">
        <v>144</v>
      </c>
      <c r="H513" s="164">
        <v>1</v>
      </c>
      <c r="I513" s="165"/>
      <c r="L513" s="161"/>
      <c r="M513" s="166"/>
      <c r="T513" s="167"/>
      <c r="AT513" s="162" t="s">
        <v>138</v>
      </c>
      <c r="AU513" s="162" t="s">
        <v>90</v>
      </c>
      <c r="AV513" s="14" t="s">
        <v>134</v>
      </c>
      <c r="AW513" s="14" t="s">
        <v>36</v>
      </c>
      <c r="AX513" s="14" t="s">
        <v>88</v>
      </c>
      <c r="AY513" s="162" t="s">
        <v>127</v>
      </c>
    </row>
    <row r="514" spans="2:65" s="1" customFormat="1" ht="24.2" customHeight="1">
      <c r="B514" s="31"/>
      <c r="C514" s="131" t="s">
        <v>515</v>
      </c>
      <c r="D514" s="131" t="s">
        <v>129</v>
      </c>
      <c r="E514" s="132" t="s">
        <v>516</v>
      </c>
      <c r="F514" s="133" t="s">
        <v>517</v>
      </c>
      <c r="G514" s="134" t="s">
        <v>195</v>
      </c>
      <c r="H514" s="135">
        <v>1</v>
      </c>
      <c r="I514" s="136"/>
      <c r="J514" s="137">
        <f>ROUND(I514*H514,2)</f>
        <v>0</v>
      </c>
      <c r="K514" s="133" t="s">
        <v>340</v>
      </c>
      <c r="L514" s="31"/>
      <c r="M514" s="138" t="s">
        <v>1</v>
      </c>
      <c r="N514" s="139" t="s">
        <v>45</v>
      </c>
      <c r="P514" s="140">
        <f>O514*H514</f>
        <v>0</v>
      </c>
      <c r="Q514" s="140">
        <v>1.7099999999999999E-3</v>
      </c>
      <c r="R514" s="140">
        <f>Q514*H514</f>
        <v>1.7099999999999999E-3</v>
      </c>
      <c r="S514" s="140">
        <v>0</v>
      </c>
      <c r="T514" s="141">
        <f>S514*H514</f>
        <v>0</v>
      </c>
      <c r="AR514" s="142" t="s">
        <v>134</v>
      </c>
      <c r="AT514" s="142" t="s">
        <v>129</v>
      </c>
      <c r="AU514" s="142" t="s">
        <v>90</v>
      </c>
      <c r="AY514" s="16" t="s">
        <v>127</v>
      </c>
      <c r="BE514" s="143">
        <f>IF(N514="základní",J514,0)</f>
        <v>0</v>
      </c>
      <c r="BF514" s="143">
        <f>IF(N514="snížená",J514,0)</f>
        <v>0</v>
      </c>
      <c r="BG514" s="143">
        <f>IF(N514="zákl. přenesená",J514,0)</f>
        <v>0</v>
      </c>
      <c r="BH514" s="143">
        <f>IF(N514="sníž. přenesená",J514,0)</f>
        <v>0</v>
      </c>
      <c r="BI514" s="143">
        <f>IF(N514="nulová",J514,0)</f>
        <v>0</v>
      </c>
      <c r="BJ514" s="16" t="s">
        <v>88</v>
      </c>
      <c r="BK514" s="143">
        <f>ROUND(I514*H514,2)</f>
        <v>0</v>
      </c>
      <c r="BL514" s="16" t="s">
        <v>134</v>
      </c>
      <c r="BM514" s="142" t="s">
        <v>518</v>
      </c>
    </row>
    <row r="515" spans="2:65" s="1" customFormat="1" ht="29.25">
      <c r="B515" s="31"/>
      <c r="D515" s="144" t="s">
        <v>136</v>
      </c>
      <c r="F515" s="145" t="s">
        <v>519</v>
      </c>
      <c r="I515" s="146"/>
      <c r="L515" s="31"/>
      <c r="M515" s="147"/>
      <c r="T515" s="55"/>
      <c r="AT515" s="16" t="s">
        <v>136</v>
      </c>
      <c r="AU515" s="16" t="s">
        <v>90</v>
      </c>
    </row>
    <row r="516" spans="2:65" s="1" customFormat="1" ht="11.25">
      <c r="B516" s="31"/>
      <c r="D516" s="178" t="s">
        <v>343</v>
      </c>
      <c r="F516" s="179" t="s">
        <v>520</v>
      </c>
      <c r="I516" s="146"/>
      <c r="L516" s="31"/>
      <c r="M516" s="147"/>
      <c r="T516" s="55"/>
      <c r="AT516" s="16" t="s">
        <v>343</v>
      </c>
      <c r="AU516" s="16" t="s">
        <v>90</v>
      </c>
    </row>
    <row r="517" spans="2:65" s="12" customFormat="1" ht="11.25">
      <c r="B517" s="148"/>
      <c r="D517" s="144" t="s">
        <v>138</v>
      </c>
      <c r="E517" s="149" t="s">
        <v>1</v>
      </c>
      <c r="F517" s="150" t="s">
        <v>410</v>
      </c>
      <c r="H517" s="149" t="s">
        <v>1</v>
      </c>
      <c r="I517" s="151"/>
      <c r="L517" s="148"/>
      <c r="M517" s="152"/>
      <c r="T517" s="153"/>
      <c r="AT517" s="149" t="s">
        <v>138</v>
      </c>
      <c r="AU517" s="149" t="s">
        <v>90</v>
      </c>
      <c r="AV517" s="12" t="s">
        <v>88</v>
      </c>
      <c r="AW517" s="12" t="s">
        <v>36</v>
      </c>
      <c r="AX517" s="12" t="s">
        <v>80</v>
      </c>
      <c r="AY517" s="149" t="s">
        <v>127</v>
      </c>
    </row>
    <row r="518" spans="2:65" s="12" customFormat="1" ht="11.25">
      <c r="B518" s="148"/>
      <c r="D518" s="144" t="s">
        <v>138</v>
      </c>
      <c r="E518" s="149" t="s">
        <v>1</v>
      </c>
      <c r="F518" s="150" t="s">
        <v>140</v>
      </c>
      <c r="H518" s="149" t="s">
        <v>1</v>
      </c>
      <c r="I518" s="151"/>
      <c r="L518" s="148"/>
      <c r="M518" s="152"/>
      <c r="T518" s="153"/>
      <c r="AT518" s="149" t="s">
        <v>138</v>
      </c>
      <c r="AU518" s="149" t="s">
        <v>90</v>
      </c>
      <c r="AV518" s="12" t="s">
        <v>88</v>
      </c>
      <c r="AW518" s="12" t="s">
        <v>36</v>
      </c>
      <c r="AX518" s="12" t="s">
        <v>80</v>
      </c>
      <c r="AY518" s="149" t="s">
        <v>127</v>
      </c>
    </row>
    <row r="519" spans="2:65" s="13" customFormat="1" ht="11.25">
      <c r="B519" s="154"/>
      <c r="D519" s="144" t="s">
        <v>138</v>
      </c>
      <c r="E519" s="155" t="s">
        <v>1</v>
      </c>
      <c r="F519" s="156" t="s">
        <v>88</v>
      </c>
      <c r="H519" s="157">
        <v>1</v>
      </c>
      <c r="I519" s="158"/>
      <c r="L519" s="154"/>
      <c r="M519" s="159"/>
      <c r="T519" s="160"/>
      <c r="AT519" s="155" t="s">
        <v>138</v>
      </c>
      <c r="AU519" s="155" t="s">
        <v>90</v>
      </c>
      <c r="AV519" s="13" t="s">
        <v>90</v>
      </c>
      <c r="AW519" s="13" t="s">
        <v>36</v>
      </c>
      <c r="AX519" s="13" t="s">
        <v>80</v>
      </c>
      <c r="AY519" s="155" t="s">
        <v>127</v>
      </c>
    </row>
    <row r="520" spans="2:65" s="14" customFormat="1" ht="11.25">
      <c r="B520" s="161"/>
      <c r="D520" s="144" t="s">
        <v>138</v>
      </c>
      <c r="E520" s="162" t="s">
        <v>1</v>
      </c>
      <c r="F520" s="163" t="s">
        <v>144</v>
      </c>
      <c r="H520" s="164">
        <v>1</v>
      </c>
      <c r="I520" s="165"/>
      <c r="L520" s="161"/>
      <c r="M520" s="166"/>
      <c r="T520" s="167"/>
      <c r="AT520" s="162" t="s">
        <v>138</v>
      </c>
      <c r="AU520" s="162" t="s">
        <v>90</v>
      </c>
      <c r="AV520" s="14" t="s">
        <v>134</v>
      </c>
      <c r="AW520" s="14" t="s">
        <v>36</v>
      </c>
      <c r="AX520" s="14" t="s">
        <v>88</v>
      </c>
      <c r="AY520" s="162" t="s">
        <v>127</v>
      </c>
    </row>
    <row r="521" spans="2:65" s="1" customFormat="1" ht="24.2" customHeight="1">
      <c r="B521" s="31"/>
      <c r="C521" s="168" t="s">
        <v>521</v>
      </c>
      <c r="D521" s="168" t="s">
        <v>286</v>
      </c>
      <c r="E521" s="169" t="s">
        <v>522</v>
      </c>
      <c r="F521" s="170" t="s">
        <v>523</v>
      </c>
      <c r="G521" s="171" t="s">
        <v>195</v>
      </c>
      <c r="H521" s="172">
        <v>1</v>
      </c>
      <c r="I521" s="173"/>
      <c r="J521" s="174">
        <f>ROUND(I521*H521,2)</f>
        <v>0</v>
      </c>
      <c r="K521" s="170" t="s">
        <v>133</v>
      </c>
      <c r="L521" s="175"/>
      <c r="M521" s="176" t="s">
        <v>1</v>
      </c>
      <c r="N521" s="177" t="s">
        <v>45</v>
      </c>
      <c r="P521" s="140">
        <f>O521*H521</f>
        <v>0</v>
      </c>
      <c r="Q521" s="140">
        <v>2.7199999999999998E-2</v>
      </c>
      <c r="R521" s="140">
        <f>Q521*H521</f>
        <v>2.7199999999999998E-2</v>
      </c>
      <c r="S521" s="140">
        <v>0</v>
      </c>
      <c r="T521" s="141">
        <f>S521*H521</f>
        <v>0</v>
      </c>
      <c r="AR521" s="142" t="s">
        <v>192</v>
      </c>
      <c r="AT521" s="142" t="s">
        <v>286</v>
      </c>
      <c r="AU521" s="142" t="s">
        <v>90</v>
      </c>
      <c r="AY521" s="16" t="s">
        <v>127</v>
      </c>
      <c r="BE521" s="143">
        <f>IF(N521="základní",J521,0)</f>
        <v>0</v>
      </c>
      <c r="BF521" s="143">
        <f>IF(N521="snížená",J521,0)</f>
        <v>0</v>
      </c>
      <c r="BG521" s="143">
        <f>IF(N521="zákl. přenesená",J521,0)</f>
        <v>0</v>
      </c>
      <c r="BH521" s="143">
        <f>IF(N521="sníž. přenesená",J521,0)</f>
        <v>0</v>
      </c>
      <c r="BI521" s="143">
        <f>IF(N521="nulová",J521,0)</f>
        <v>0</v>
      </c>
      <c r="BJ521" s="16" t="s">
        <v>88</v>
      </c>
      <c r="BK521" s="143">
        <f>ROUND(I521*H521,2)</f>
        <v>0</v>
      </c>
      <c r="BL521" s="16" t="s">
        <v>134</v>
      </c>
      <c r="BM521" s="142" t="s">
        <v>524</v>
      </c>
    </row>
    <row r="522" spans="2:65" s="1" customFormat="1" ht="19.5">
      <c r="B522" s="31"/>
      <c r="D522" s="144" t="s">
        <v>136</v>
      </c>
      <c r="F522" s="145" t="s">
        <v>523</v>
      </c>
      <c r="I522" s="146"/>
      <c r="L522" s="31"/>
      <c r="M522" s="147"/>
      <c r="T522" s="55"/>
      <c r="AT522" s="16" t="s">
        <v>136</v>
      </c>
      <c r="AU522" s="16" t="s">
        <v>90</v>
      </c>
    </row>
    <row r="523" spans="2:65" s="12" customFormat="1" ht="11.25">
      <c r="B523" s="148"/>
      <c r="D523" s="144" t="s">
        <v>138</v>
      </c>
      <c r="E523" s="149" t="s">
        <v>1</v>
      </c>
      <c r="F523" s="150" t="s">
        <v>410</v>
      </c>
      <c r="H523" s="149" t="s">
        <v>1</v>
      </c>
      <c r="I523" s="151"/>
      <c r="L523" s="148"/>
      <c r="M523" s="152"/>
      <c r="T523" s="153"/>
      <c r="AT523" s="149" t="s">
        <v>138</v>
      </c>
      <c r="AU523" s="149" t="s">
        <v>90</v>
      </c>
      <c r="AV523" s="12" t="s">
        <v>88</v>
      </c>
      <c r="AW523" s="12" t="s">
        <v>36</v>
      </c>
      <c r="AX523" s="12" t="s">
        <v>80</v>
      </c>
      <c r="AY523" s="149" t="s">
        <v>127</v>
      </c>
    </row>
    <row r="524" spans="2:65" s="12" customFormat="1" ht="11.25">
      <c r="B524" s="148"/>
      <c r="D524" s="144" t="s">
        <v>138</v>
      </c>
      <c r="E524" s="149" t="s">
        <v>1</v>
      </c>
      <c r="F524" s="150" t="s">
        <v>140</v>
      </c>
      <c r="H524" s="149" t="s">
        <v>1</v>
      </c>
      <c r="I524" s="151"/>
      <c r="L524" s="148"/>
      <c r="M524" s="152"/>
      <c r="T524" s="153"/>
      <c r="AT524" s="149" t="s">
        <v>138</v>
      </c>
      <c r="AU524" s="149" t="s">
        <v>90</v>
      </c>
      <c r="AV524" s="12" t="s">
        <v>88</v>
      </c>
      <c r="AW524" s="12" t="s">
        <v>36</v>
      </c>
      <c r="AX524" s="12" t="s">
        <v>80</v>
      </c>
      <c r="AY524" s="149" t="s">
        <v>127</v>
      </c>
    </row>
    <row r="525" spans="2:65" s="13" customFormat="1" ht="11.25">
      <c r="B525" s="154"/>
      <c r="D525" s="144" t="s">
        <v>138</v>
      </c>
      <c r="E525" s="155" t="s">
        <v>1</v>
      </c>
      <c r="F525" s="156" t="s">
        <v>88</v>
      </c>
      <c r="H525" s="157">
        <v>1</v>
      </c>
      <c r="I525" s="158"/>
      <c r="L525" s="154"/>
      <c r="M525" s="159"/>
      <c r="T525" s="160"/>
      <c r="AT525" s="155" t="s">
        <v>138</v>
      </c>
      <c r="AU525" s="155" t="s">
        <v>90</v>
      </c>
      <c r="AV525" s="13" t="s">
        <v>90</v>
      </c>
      <c r="AW525" s="13" t="s">
        <v>36</v>
      </c>
      <c r="AX525" s="13" t="s">
        <v>80</v>
      </c>
      <c r="AY525" s="155" t="s">
        <v>127</v>
      </c>
    </row>
    <row r="526" spans="2:65" s="14" customFormat="1" ht="11.25">
      <c r="B526" s="161"/>
      <c r="D526" s="144" t="s">
        <v>138</v>
      </c>
      <c r="E526" s="162" t="s">
        <v>1</v>
      </c>
      <c r="F526" s="163" t="s">
        <v>144</v>
      </c>
      <c r="H526" s="164">
        <v>1</v>
      </c>
      <c r="I526" s="165"/>
      <c r="L526" s="161"/>
      <c r="M526" s="166"/>
      <c r="T526" s="167"/>
      <c r="AT526" s="162" t="s">
        <v>138</v>
      </c>
      <c r="AU526" s="162" t="s">
        <v>90</v>
      </c>
      <c r="AV526" s="14" t="s">
        <v>134</v>
      </c>
      <c r="AW526" s="14" t="s">
        <v>36</v>
      </c>
      <c r="AX526" s="14" t="s">
        <v>88</v>
      </c>
      <c r="AY526" s="162" t="s">
        <v>127</v>
      </c>
    </row>
    <row r="527" spans="2:65" s="1" customFormat="1" ht="24.2" customHeight="1">
      <c r="B527" s="31"/>
      <c r="C527" s="131" t="s">
        <v>525</v>
      </c>
      <c r="D527" s="131" t="s">
        <v>129</v>
      </c>
      <c r="E527" s="132" t="s">
        <v>526</v>
      </c>
      <c r="F527" s="133" t="s">
        <v>527</v>
      </c>
      <c r="G527" s="134" t="s">
        <v>155</v>
      </c>
      <c r="H527" s="135">
        <v>31</v>
      </c>
      <c r="I527" s="136"/>
      <c r="J527" s="137">
        <f>ROUND(I527*H527,2)</f>
        <v>0</v>
      </c>
      <c r="K527" s="133" t="s">
        <v>133</v>
      </c>
      <c r="L527" s="31"/>
      <c r="M527" s="138" t="s">
        <v>1</v>
      </c>
      <c r="N527" s="139" t="s">
        <v>45</v>
      </c>
      <c r="P527" s="140">
        <f>O527*H527</f>
        <v>0</v>
      </c>
      <c r="Q527" s="140">
        <v>0</v>
      </c>
      <c r="R527" s="140">
        <f>Q527*H527</f>
        <v>0</v>
      </c>
      <c r="S527" s="140">
        <v>0</v>
      </c>
      <c r="T527" s="141">
        <f>S527*H527</f>
        <v>0</v>
      </c>
      <c r="AR527" s="142" t="s">
        <v>134</v>
      </c>
      <c r="AT527" s="142" t="s">
        <v>129</v>
      </c>
      <c r="AU527" s="142" t="s">
        <v>90</v>
      </c>
      <c r="AY527" s="16" t="s">
        <v>127</v>
      </c>
      <c r="BE527" s="143">
        <f>IF(N527="základní",J527,0)</f>
        <v>0</v>
      </c>
      <c r="BF527" s="143">
        <f>IF(N527="snížená",J527,0)</f>
        <v>0</v>
      </c>
      <c r="BG527" s="143">
        <f>IF(N527="zákl. přenesená",J527,0)</f>
        <v>0</v>
      </c>
      <c r="BH527" s="143">
        <f>IF(N527="sníž. přenesená",J527,0)</f>
        <v>0</v>
      </c>
      <c r="BI527" s="143">
        <f>IF(N527="nulová",J527,0)</f>
        <v>0</v>
      </c>
      <c r="BJ527" s="16" t="s">
        <v>88</v>
      </c>
      <c r="BK527" s="143">
        <f>ROUND(I527*H527,2)</f>
        <v>0</v>
      </c>
      <c r="BL527" s="16" t="s">
        <v>134</v>
      </c>
      <c r="BM527" s="142" t="s">
        <v>528</v>
      </c>
    </row>
    <row r="528" spans="2:65" s="1" customFormat="1" ht="29.25">
      <c r="B528" s="31"/>
      <c r="D528" s="144" t="s">
        <v>136</v>
      </c>
      <c r="F528" s="145" t="s">
        <v>529</v>
      </c>
      <c r="I528" s="146"/>
      <c r="L528" s="31"/>
      <c r="M528" s="147"/>
      <c r="T528" s="55"/>
      <c r="AT528" s="16" t="s">
        <v>136</v>
      </c>
      <c r="AU528" s="16" t="s">
        <v>90</v>
      </c>
    </row>
    <row r="529" spans="2:65" s="12" customFormat="1" ht="11.25">
      <c r="B529" s="148"/>
      <c r="D529" s="144" t="s">
        <v>138</v>
      </c>
      <c r="E529" s="149" t="s">
        <v>1</v>
      </c>
      <c r="F529" s="150" t="s">
        <v>410</v>
      </c>
      <c r="H529" s="149" t="s">
        <v>1</v>
      </c>
      <c r="I529" s="151"/>
      <c r="L529" s="148"/>
      <c r="M529" s="152"/>
      <c r="T529" s="153"/>
      <c r="AT529" s="149" t="s">
        <v>138</v>
      </c>
      <c r="AU529" s="149" t="s">
        <v>90</v>
      </c>
      <c r="AV529" s="12" t="s">
        <v>88</v>
      </c>
      <c r="AW529" s="12" t="s">
        <v>36</v>
      </c>
      <c r="AX529" s="12" t="s">
        <v>80</v>
      </c>
      <c r="AY529" s="149" t="s">
        <v>127</v>
      </c>
    </row>
    <row r="530" spans="2:65" s="12" customFormat="1" ht="11.25">
      <c r="B530" s="148"/>
      <c r="D530" s="144" t="s">
        <v>138</v>
      </c>
      <c r="E530" s="149" t="s">
        <v>1</v>
      </c>
      <c r="F530" s="150" t="s">
        <v>247</v>
      </c>
      <c r="H530" s="149" t="s">
        <v>1</v>
      </c>
      <c r="I530" s="151"/>
      <c r="L530" s="148"/>
      <c r="M530" s="152"/>
      <c r="T530" s="153"/>
      <c r="AT530" s="149" t="s">
        <v>138</v>
      </c>
      <c r="AU530" s="149" t="s">
        <v>90</v>
      </c>
      <c r="AV530" s="12" t="s">
        <v>88</v>
      </c>
      <c r="AW530" s="12" t="s">
        <v>36</v>
      </c>
      <c r="AX530" s="12" t="s">
        <v>80</v>
      </c>
      <c r="AY530" s="149" t="s">
        <v>127</v>
      </c>
    </row>
    <row r="531" spans="2:65" s="13" customFormat="1" ht="11.25">
      <c r="B531" s="154"/>
      <c r="D531" s="144" t="s">
        <v>138</v>
      </c>
      <c r="E531" s="155" t="s">
        <v>1</v>
      </c>
      <c r="F531" s="156" t="s">
        <v>347</v>
      </c>
      <c r="H531" s="157">
        <v>31</v>
      </c>
      <c r="I531" s="158"/>
      <c r="L531" s="154"/>
      <c r="M531" s="159"/>
      <c r="T531" s="160"/>
      <c r="AT531" s="155" t="s">
        <v>138</v>
      </c>
      <c r="AU531" s="155" t="s">
        <v>90</v>
      </c>
      <c r="AV531" s="13" t="s">
        <v>90</v>
      </c>
      <c r="AW531" s="13" t="s">
        <v>36</v>
      </c>
      <c r="AX531" s="13" t="s">
        <v>88</v>
      </c>
      <c r="AY531" s="155" t="s">
        <v>127</v>
      </c>
    </row>
    <row r="532" spans="2:65" s="1" customFormat="1" ht="24.2" customHeight="1">
      <c r="B532" s="31"/>
      <c r="C532" s="168" t="s">
        <v>530</v>
      </c>
      <c r="D532" s="168" t="s">
        <v>286</v>
      </c>
      <c r="E532" s="169" t="s">
        <v>531</v>
      </c>
      <c r="F532" s="170" t="s">
        <v>532</v>
      </c>
      <c r="G532" s="171" t="s">
        <v>155</v>
      </c>
      <c r="H532" s="172">
        <v>31</v>
      </c>
      <c r="I532" s="173"/>
      <c r="J532" s="174">
        <f>ROUND(I532*H532,2)</f>
        <v>0</v>
      </c>
      <c r="K532" s="170" t="s">
        <v>1</v>
      </c>
      <c r="L532" s="175"/>
      <c r="M532" s="176" t="s">
        <v>1</v>
      </c>
      <c r="N532" s="177" t="s">
        <v>45</v>
      </c>
      <c r="P532" s="140">
        <f>O532*H532</f>
        <v>0</v>
      </c>
      <c r="Q532" s="140">
        <v>2.7E-4</v>
      </c>
      <c r="R532" s="140">
        <f>Q532*H532</f>
        <v>8.3700000000000007E-3</v>
      </c>
      <c r="S532" s="140">
        <v>0</v>
      </c>
      <c r="T532" s="141">
        <f>S532*H532</f>
        <v>0</v>
      </c>
      <c r="AR532" s="142" t="s">
        <v>192</v>
      </c>
      <c r="AT532" s="142" t="s">
        <v>286</v>
      </c>
      <c r="AU532" s="142" t="s">
        <v>90</v>
      </c>
      <c r="AY532" s="16" t="s">
        <v>127</v>
      </c>
      <c r="BE532" s="143">
        <f>IF(N532="základní",J532,0)</f>
        <v>0</v>
      </c>
      <c r="BF532" s="143">
        <f>IF(N532="snížená",J532,0)</f>
        <v>0</v>
      </c>
      <c r="BG532" s="143">
        <f>IF(N532="zákl. přenesená",J532,0)</f>
        <v>0</v>
      </c>
      <c r="BH532" s="143">
        <f>IF(N532="sníž. přenesená",J532,0)</f>
        <v>0</v>
      </c>
      <c r="BI532" s="143">
        <f>IF(N532="nulová",J532,0)</f>
        <v>0</v>
      </c>
      <c r="BJ532" s="16" t="s">
        <v>88</v>
      </c>
      <c r="BK532" s="143">
        <f>ROUND(I532*H532,2)</f>
        <v>0</v>
      </c>
      <c r="BL532" s="16" t="s">
        <v>134</v>
      </c>
      <c r="BM532" s="142" t="s">
        <v>533</v>
      </c>
    </row>
    <row r="533" spans="2:65" s="1" customFormat="1" ht="11.25">
      <c r="B533" s="31"/>
      <c r="D533" s="144" t="s">
        <v>136</v>
      </c>
      <c r="F533" s="145" t="s">
        <v>534</v>
      </c>
      <c r="I533" s="146"/>
      <c r="L533" s="31"/>
      <c r="M533" s="147"/>
      <c r="T533" s="55"/>
      <c r="AT533" s="16" t="s">
        <v>136</v>
      </c>
      <c r="AU533" s="16" t="s">
        <v>90</v>
      </c>
    </row>
    <row r="534" spans="2:65" s="12" customFormat="1" ht="11.25">
      <c r="B534" s="148"/>
      <c r="D534" s="144" t="s">
        <v>138</v>
      </c>
      <c r="E534" s="149" t="s">
        <v>1</v>
      </c>
      <c r="F534" s="150" t="s">
        <v>410</v>
      </c>
      <c r="H534" s="149" t="s">
        <v>1</v>
      </c>
      <c r="I534" s="151"/>
      <c r="L534" s="148"/>
      <c r="M534" s="152"/>
      <c r="T534" s="153"/>
      <c r="AT534" s="149" t="s">
        <v>138</v>
      </c>
      <c r="AU534" s="149" t="s">
        <v>90</v>
      </c>
      <c r="AV534" s="12" t="s">
        <v>88</v>
      </c>
      <c r="AW534" s="12" t="s">
        <v>36</v>
      </c>
      <c r="AX534" s="12" t="s">
        <v>80</v>
      </c>
      <c r="AY534" s="149" t="s">
        <v>127</v>
      </c>
    </row>
    <row r="535" spans="2:65" s="12" customFormat="1" ht="11.25">
      <c r="B535" s="148"/>
      <c r="D535" s="144" t="s">
        <v>138</v>
      </c>
      <c r="E535" s="149" t="s">
        <v>1</v>
      </c>
      <c r="F535" s="150" t="s">
        <v>247</v>
      </c>
      <c r="H535" s="149" t="s">
        <v>1</v>
      </c>
      <c r="I535" s="151"/>
      <c r="L535" s="148"/>
      <c r="M535" s="152"/>
      <c r="T535" s="153"/>
      <c r="AT535" s="149" t="s">
        <v>138</v>
      </c>
      <c r="AU535" s="149" t="s">
        <v>90</v>
      </c>
      <c r="AV535" s="12" t="s">
        <v>88</v>
      </c>
      <c r="AW535" s="12" t="s">
        <v>36</v>
      </c>
      <c r="AX535" s="12" t="s">
        <v>80</v>
      </c>
      <c r="AY535" s="149" t="s">
        <v>127</v>
      </c>
    </row>
    <row r="536" spans="2:65" s="13" customFormat="1" ht="11.25">
      <c r="B536" s="154"/>
      <c r="D536" s="144" t="s">
        <v>138</v>
      </c>
      <c r="E536" s="155" t="s">
        <v>1</v>
      </c>
      <c r="F536" s="156" t="s">
        <v>347</v>
      </c>
      <c r="H536" s="157">
        <v>31</v>
      </c>
      <c r="I536" s="158"/>
      <c r="L536" s="154"/>
      <c r="M536" s="159"/>
      <c r="T536" s="160"/>
      <c r="AT536" s="155" t="s">
        <v>138</v>
      </c>
      <c r="AU536" s="155" t="s">
        <v>90</v>
      </c>
      <c r="AV536" s="13" t="s">
        <v>90</v>
      </c>
      <c r="AW536" s="13" t="s">
        <v>36</v>
      </c>
      <c r="AX536" s="13" t="s">
        <v>88</v>
      </c>
      <c r="AY536" s="155" t="s">
        <v>127</v>
      </c>
    </row>
    <row r="537" spans="2:65" s="1" customFormat="1" ht="16.5" customHeight="1">
      <c r="B537" s="31"/>
      <c r="C537" s="168" t="s">
        <v>535</v>
      </c>
      <c r="D537" s="168" t="s">
        <v>286</v>
      </c>
      <c r="E537" s="169" t="s">
        <v>536</v>
      </c>
      <c r="F537" s="170" t="s">
        <v>537</v>
      </c>
      <c r="G537" s="171" t="s">
        <v>195</v>
      </c>
      <c r="H537" s="172">
        <v>10</v>
      </c>
      <c r="I537" s="173"/>
      <c r="J537" s="174">
        <f>ROUND(I537*H537,2)</f>
        <v>0</v>
      </c>
      <c r="K537" s="170" t="s">
        <v>1</v>
      </c>
      <c r="L537" s="175"/>
      <c r="M537" s="176" t="s">
        <v>1</v>
      </c>
      <c r="N537" s="177" t="s">
        <v>45</v>
      </c>
      <c r="P537" s="140">
        <f>O537*H537</f>
        <v>0</v>
      </c>
      <c r="Q537" s="140">
        <v>6.4999999999999997E-4</v>
      </c>
      <c r="R537" s="140">
        <f>Q537*H537</f>
        <v>6.4999999999999997E-3</v>
      </c>
      <c r="S537" s="140">
        <v>0</v>
      </c>
      <c r="T537" s="141">
        <f>S537*H537</f>
        <v>0</v>
      </c>
      <c r="AR537" s="142" t="s">
        <v>192</v>
      </c>
      <c r="AT537" s="142" t="s">
        <v>286</v>
      </c>
      <c r="AU537" s="142" t="s">
        <v>90</v>
      </c>
      <c r="AY537" s="16" t="s">
        <v>127</v>
      </c>
      <c r="BE537" s="143">
        <f>IF(N537="základní",J537,0)</f>
        <v>0</v>
      </c>
      <c r="BF537" s="143">
        <f>IF(N537="snížená",J537,0)</f>
        <v>0</v>
      </c>
      <c r="BG537" s="143">
        <f>IF(N537="zákl. přenesená",J537,0)</f>
        <v>0</v>
      </c>
      <c r="BH537" s="143">
        <f>IF(N537="sníž. přenesená",J537,0)</f>
        <v>0</v>
      </c>
      <c r="BI537" s="143">
        <f>IF(N537="nulová",J537,0)</f>
        <v>0</v>
      </c>
      <c r="BJ537" s="16" t="s">
        <v>88</v>
      </c>
      <c r="BK537" s="143">
        <f>ROUND(I537*H537,2)</f>
        <v>0</v>
      </c>
      <c r="BL537" s="16" t="s">
        <v>134</v>
      </c>
      <c r="BM537" s="142" t="s">
        <v>538</v>
      </c>
    </row>
    <row r="538" spans="2:65" s="1" customFormat="1" ht="11.25">
      <c r="B538" s="31"/>
      <c r="D538" s="144" t="s">
        <v>136</v>
      </c>
      <c r="F538" s="145" t="s">
        <v>539</v>
      </c>
      <c r="I538" s="146"/>
      <c r="L538" s="31"/>
      <c r="M538" s="147"/>
      <c r="T538" s="55"/>
      <c r="AT538" s="16" t="s">
        <v>136</v>
      </c>
      <c r="AU538" s="16" t="s">
        <v>90</v>
      </c>
    </row>
    <row r="539" spans="2:65" s="12" customFormat="1" ht="11.25">
      <c r="B539" s="148"/>
      <c r="D539" s="144" t="s">
        <v>138</v>
      </c>
      <c r="E539" s="149" t="s">
        <v>1</v>
      </c>
      <c r="F539" s="150" t="s">
        <v>410</v>
      </c>
      <c r="H539" s="149" t="s">
        <v>1</v>
      </c>
      <c r="I539" s="151"/>
      <c r="L539" s="148"/>
      <c r="M539" s="152"/>
      <c r="T539" s="153"/>
      <c r="AT539" s="149" t="s">
        <v>138</v>
      </c>
      <c r="AU539" s="149" t="s">
        <v>90</v>
      </c>
      <c r="AV539" s="12" t="s">
        <v>88</v>
      </c>
      <c r="AW539" s="12" t="s">
        <v>36</v>
      </c>
      <c r="AX539" s="12" t="s">
        <v>80</v>
      </c>
      <c r="AY539" s="149" t="s">
        <v>127</v>
      </c>
    </row>
    <row r="540" spans="2:65" s="12" customFormat="1" ht="11.25">
      <c r="B540" s="148"/>
      <c r="D540" s="144" t="s">
        <v>138</v>
      </c>
      <c r="E540" s="149" t="s">
        <v>1</v>
      </c>
      <c r="F540" s="150" t="s">
        <v>247</v>
      </c>
      <c r="H540" s="149" t="s">
        <v>1</v>
      </c>
      <c r="I540" s="151"/>
      <c r="L540" s="148"/>
      <c r="M540" s="152"/>
      <c r="T540" s="153"/>
      <c r="AT540" s="149" t="s">
        <v>138</v>
      </c>
      <c r="AU540" s="149" t="s">
        <v>90</v>
      </c>
      <c r="AV540" s="12" t="s">
        <v>88</v>
      </c>
      <c r="AW540" s="12" t="s">
        <v>36</v>
      </c>
      <c r="AX540" s="12" t="s">
        <v>80</v>
      </c>
      <c r="AY540" s="149" t="s">
        <v>127</v>
      </c>
    </row>
    <row r="541" spans="2:65" s="13" customFormat="1" ht="11.25">
      <c r="B541" s="154"/>
      <c r="D541" s="144" t="s">
        <v>138</v>
      </c>
      <c r="E541" s="155" t="s">
        <v>1</v>
      </c>
      <c r="F541" s="156" t="s">
        <v>203</v>
      </c>
      <c r="H541" s="157">
        <v>10</v>
      </c>
      <c r="I541" s="158"/>
      <c r="L541" s="154"/>
      <c r="M541" s="159"/>
      <c r="T541" s="160"/>
      <c r="AT541" s="155" t="s">
        <v>138</v>
      </c>
      <c r="AU541" s="155" t="s">
        <v>90</v>
      </c>
      <c r="AV541" s="13" t="s">
        <v>90</v>
      </c>
      <c r="AW541" s="13" t="s">
        <v>36</v>
      </c>
      <c r="AX541" s="13" t="s">
        <v>88</v>
      </c>
      <c r="AY541" s="155" t="s">
        <v>127</v>
      </c>
    </row>
    <row r="542" spans="2:65" s="1" customFormat="1" ht="24.2" customHeight="1">
      <c r="B542" s="31"/>
      <c r="C542" s="168" t="s">
        <v>540</v>
      </c>
      <c r="D542" s="168" t="s">
        <v>286</v>
      </c>
      <c r="E542" s="169" t="s">
        <v>541</v>
      </c>
      <c r="F542" s="170" t="s">
        <v>542</v>
      </c>
      <c r="G542" s="171" t="s">
        <v>195</v>
      </c>
      <c r="H542" s="172">
        <v>1</v>
      </c>
      <c r="I542" s="173"/>
      <c r="J542" s="174">
        <f>ROUND(I542*H542,2)</f>
        <v>0</v>
      </c>
      <c r="K542" s="170" t="s">
        <v>1</v>
      </c>
      <c r="L542" s="175"/>
      <c r="M542" s="176" t="s">
        <v>1</v>
      </c>
      <c r="N542" s="177" t="s">
        <v>45</v>
      </c>
      <c r="P542" s="140">
        <f>O542*H542</f>
        <v>0</v>
      </c>
      <c r="Q542" s="140">
        <v>2.0000000000000001E-4</v>
      </c>
      <c r="R542" s="140">
        <f>Q542*H542</f>
        <v>2.0000000000000001E-4</v>
      </c>
      <c r="S542" s="140">
        <v>0</v>
      </c>
      <c r="T542" s="141">
        <f>S542*H542</f>
        <v>0</v>
      </c>
      <c r="AR542" s="142" t="s">
        <v>192</v>
      </c>
      <c r="AT542" s="142" t="s">
        <v>286</v>
      </c>
      <c r="AU542" s="142" t="s">
        <v>90</v>
      </c>
      <c r="AY542" s="16" t="s">
        <v>127</v>
      </c>
      <c r="BE542" s="143">
        <f>IF(N542="základní",J542,0)</f>
        <v>0</v>
      </c>
      <c r="BF542" s="143">
        <f>IF(N542="snížená",J542,0)</f>
        <v>0</v>
      </c>
      <c r="BG542" s="143">
        <f>IF(N542="zákl. přenesená",J542,0)</f>
        <v>0</v>
      </c>
      <c r="BH542" s="143">
        <f>IF(N542="sníž. přenesená",J542,0)</f>
        <v>0</v>
      </c>
      <c r="BI542" s="143">
        <f>IF(N542="nulová",J542,0)</f>
        <v>0</v>
      </c>
      <c r="BJ542" s="16" t="s">
        <v>88</v>
      </c>
      <c r="BK542" s="143">
        <f>ROUND(I542*H542,2)</f>
        <v>0</v>
      </c>
      <c r="BL542" s="16" t="s">
        <v>134</v>
      </c>
      <c r="BM542" s="142" t="s">
        <v>543</v>
      </c>
    </row>
    <row r="543" spans="2:65" s="1" customFormat="1" ht="11.25">
      <c r="B543" s="31"/>
      <c r="D543" s="144" t="s">
        <v>136</v>
      </c>
      <c r="F543" s="145" t="s">
        <v>542</v>
      </c>
      <c r="I543" s="146"/>
      <c r="L543" s="31"/>
      <c r="M543" s="147"/>
      <c r="T543" s="55"/>
      <c r="AT543" s="16" t="s">
        <v>136</v>
      </c>
      <c r="AU543" s="16" t="s">
        <v>90</v>
      </c>
    </row>
    <row r="544" spans="2:65" s="12" customFormat="1" ht="11.25">
      <c r="B544" s="148"/>
      <c r="D544" s="144" t="s">
        <v>138</v>
      </c>
      <c r="E544" s="149" t="s">
        <v>1</v>
      </c>
      <c r="F544" s="150" t="s">
        <v>410</v>
      </c>
      <c r="H544" s="149" t="s">
        <v>1</v>
      </c>
      <c r="I544" s="151"/>
      <c r="L544" s="148"/>
      <c r="M544" s="152"/>
      <c r="T544" s="153"/>
      <c r="AT544" s="149" t="s">
        <v>138</v>
      </c>
      <c r="AU544" s="149" t="s">
        <v>90</v>
      </c>
      <c r="AV544" s="12" t="s">
        <v>88</v>
      </c>
      <c r="AW544" s="12" t="s">
        <v>36</v>
      </c>
      <c r="AX544" s="12" t="s">
        <v>80</v>
      </c>
      <c r="AY544" s="149" t="s">
        <v>127</v>
      </c>
    </row>
    <row r="545" spans="2:65" s="12" customFormat="1" ht="11.25">
      <c r="B545" s="148"/>
      <c r="D545" s="144" t="s">
        <v>138</v>
      </c>
      <c r="E545" s="149" t="s">
        <v>1</v>
      </c>
      <c r="F545" s="150" t="s">
        <v>247</v>
      </c>
      <c r="H545" s="149" t="s">
        <v>1</v>
      </c>
      <c r="I545" s="151"/>
      <c r="L545" s="148"/>
      <c r="M545" s="152"/>
      <c r="T545" s="153"/>
      <c r="AT545" s="149" t="s">
        <v>138</v>
      </c>
      <c r="AU545" s="149" t="s">
        <v>90</v>
      </c>
      <c r="AV545" s="12" t="s">
        <v>88</v>
      </c>
      <c r="AW545" s="12" t="s">
        <v>36</v>
      </c>
      <c r="AX545" s="12" t="s">
        <v>80</v>
      </c>
      <c r="AY545" s="149" t="s">
        <v>127</v>
      </c>
    </row>
    <row r="546" spans="2:65" s="13" customFormat="1" ht="11.25">
      <c r="B546" s="154"/>
      <c r="D546" s="144" t="s">
        <v>138</v>
      </c>
      <c r="E546" s="155" t="s">
        <v>1</v>
      </c>
      <c r="F546" s="156" t="s">
        <v>88</v>
      </c>
      <c r="H546" s="157">
        <v>1</v>
      </c>
      <c r="I546" s="158"/>
      <c r="L546" s="154"/>
      <c r="M546" s="159"/>
      <c r="T546" s="160"/>
      <c r="AT546" s="155" t="s">
        <v>138</v>
      </c>
      <c r="AU546" s="155" t="s">
        <v>90</v>
      </c>
      <c r="AV546" s="13" t="s">
        <v>90</v>
      </c>
      <c r="AW546" s="13" t="s">
        <v>36</v>
      </c>
      <c r="AX546" s="13" t="s">
        <v>88</v>
      </c>
      <c r="AY546" s="155" t="s">
        <v>127</v>
      </c>
    </row>
    <row r="547" spans="2:65" s="1" customFormat="1" ht="24.2" customHeight="1">
      <c r="B547" s="31"/>
      <c r="C547" s="131" t="s">
        <v>544</v>
      </c>
      <c r="D547" s="131" t="s">
        <v>129</v>
      </c>
      <c r="E547" s="132" t="s">
        <v>545</v>
      </c>
      <c r="F547" s="133" t="s">
        <v>546</v>
      </c>
      <c r="G547" s="134" t="s">
        <v>155</v>
      </c>
      <c r="H547" s="135">
        <v>3</v>
      </c>
      <c r="I547" s="136"/>
      <c r="J547" s="137">
        <f>ROUND(I547*H547,2)</f>
        <v>0</v>
      </c>
      <c r="K547" s="133" t="s">
        <v>133</v>
      </c>
      <c r="L547" s="31"/>
      <c r="M547" s="138" t="s">
        <v>1</v>
      </c>
      <c r="N547" s="139" t="s">
        <v>45</v>
      </c>
      <c r="P547" s="140">
        <f>O547*H547</f>
        <v>0</v>
      </c>
      <c r="Q547" s="140">
        <v>0</v>
      </c>
      <c r="R547" s="140">
        <f>Q547*H547</f>
        <v>0</v>
      </c>
      <c r="S547" s="140">
        <v>0</v>
      </c>
      <c r="T547" s="141">
        <f>S547*H547</f>
        <v>0</v>
      </c>
      <c r="AR547" s="142" t="s">
        <v>134</v>
      </c>
      <c r="AT547" s="142" t="s">
        <v>129</v>
      </c>
      <c r="AU547" s="142" t="s">
        <v>90</v>
      </c>
      <c r="AY547" s="16" t="s">
        <v>127</v>
      </c>
      <c r="BE547" s="143">
        <f>IF(N547="základní",J547,0)</f>
        <v>0</v>
      </c>
      <c r="BF547" s="143">
        <f>IF(N547="snížená",J547,0)</f>
        <v>0</v>
      </c>
      <c r="BG547" s="143">
        <f>IF(N547="zákl. přenesená",J547,0)</f>
        <v>0</v>
      </c>
      <c r="BH547" s="143">
        <f>IF(N547="sníž. přenesená",J547,0)</f>
        <v>0</v>
      </c>
      <c r="BI547" s="143">
        <f>IF(N547="nulová",J547,0)</f>
        <v>0</v>
      </c>
      <c r="BJ547" s="16" t="s">
        <v>88</v>
      </c>
      <c r="BK547" s="143">
        <f>ROUND(I547*H547,2)</f>
        <v>0</v>
      </c>
      <c r="BL547" s="16" t="s">
        <v>134</v>
      </c>
      <c r="BM547" s="142" t="s">
        <v>547</v>
      </c>
    </row>
    <row r="548" spans="2:65" s="1" customFormat="1" ht="29.25">
      <c r="B548" s="31"/>
      <c r="D548" s="144" t="s">
        <v>136</v>
      </c>
      <c r="F548" s="145" t="s">
        <v>548</v>
      </c>
      <c r="I548" s="146"/>
      <c r="L548" s="31"/>
      <c r="M548" s="147"/>
      <c r="T548" s="55"/>
      <c r="AT548" s="16" t="s">
        <v>136</v>
      </c>
      <c r="AU548" s="16" t="s">
        <v>90</v>
      </c>
    </row>
    <row r="549" spans="2:65" s="12" customFormat="1" ht="11.25">
      <c r="B549" s="148"/>
      <c r="D549" s="144" t="s">
        <v>138</v>
      </c>
      <c r="E549" s="149" t="s">
        <v>1</v>
      </c>
      <c r="F549" s="150" t="s">
        <v>410</v>
      </c>
      <c r="H549" s="149" t="s">
        <v>1</v>
      </c>
      <c r="I549" s="151"/>
      <c r="L549" s="148"/>
      <c r="M549" s="152"/>
      <c r="T549" s="153"/>
      <c r="AT549" s="149" t="s">
        <v>138</v>
      </c>
      <c r="AU549" s="149" t="s">
        <v>90</v>
      </c>
      <c r="AV549" s="12" t="s">
        <v>88</v>
      </c>
      <c r="AW549" s="12" t="s">
        <v>36</v>
      </c>
      <c r="AX549" s="12" t="s">
        <v>80</v>
      </c>
      <c r="AY549" s="149" t="s">
        <v>127</v>
      </c>
    </row>
    <row r="550" spans="2:65" s="12" customFormat="1" ht="11.25">
      <c r="B550" s="148"/>
      <c r="D550" s="144" t="s">
        <v>138</v>
      </c>
      <c r="E550" s="149" t="s">
        <v>1</v>
      </c>
      <c r="F550" s="150" t="s">
        <v>247</v>
      </c>
      <c r="H550" s="149" t="s">
        <v>1</v>
      </c>
      <c r="I550" s="151"/>
      <c r="L550" s="148"/>
      <c r="M550" s="152"/>
      <c r="T550" s="153"/>
      <c r="AT550" s="149" t="s">
        <v>138</v>
      </c>
      <c r="AU550" s="149" t="s">
        <v>90</v>
      </c>
      <c r="AV550" s="12" t="s">
        <v>88</v>
      </c>
      <c r="AW550" s="12" t="s">
        <v>36</v>
      </c>
      <c r="AX550" s="12" t="s">
        <v>80</v>
      </c>
      <c r="AY550" s="149" t="s">
        <v>127</v>
      </c>
    </row>
    <row r="551" spans="2:65" s="13" customFormat="1" ht="11.25">
      <c r="B551" s="154"/>
      <c r="D551" s="144" t="s">
        <v>138</v>
      </c>
      <c r="E551" s="155" t="s">
        <v>1</v>
      </c>
      <c r="F551" s="156" t="s">
        <v>152</v>
      </c>
      <c r="H551" s="157">
        <v>3</v>
      </c>
      <c r="I551" s="158"/>
      <c r="L551" s="154"/>
      <c r="M551" s="159"/>
      <c r="T551" s="160"/>
      <c r="AT551" s="155" t="s">
        <v>138</v>
      </c>
      <c r="AU551" s="155" t="s">
        <v>90</v>
      </c>
      <c r="AV551" s="13" t="s">
        <v>90</v>
      </c>
      <c r="AW551" s="13" t="s">
        <v>36</v>
      </c>
      <c r="AX551" s="13" t="s">
        <v>88</v>
      </c>
      <c r="AY551" s="155" t="s">
        <v>127</v>
      </c>
    </row>
    <row r="552" spans="2:65" s="1" customFormat="1" ht="24.2" customHeight="1">
      <c r="B552" s="31"/>
      <c r="C552" s="168" t="s">
        <v>549</v>
      </c>
      <c r="D552" s="168" t="s">
        <v>286</v>
      </c>
      <c r="E552" s="169" t="s">
        <v>550</v>
      </c>
      <c r="F552" s="170" t="s">
        <v>551</v>
      </c>
      <c r="G552" s="171" t="s">
        <v>155</v>
      </c>
      <c r="H552" s="172">
        <v>3.0449999999999999</v>
      </c>
      <c r="I552" s="173"/>
      <c r="J552" s="174">
        <f>ROUND(I552*H552,2)</f>
        <v>0</v>
      </c>
      <c r="K552" s="170" t="s">
        <v>1</v>
      </c>
      <c r="L552" s="175"/>
      <c r="M552" s="176" t="s">
        <v>1</v>
      </c>
      <c r="N552" s="177" t="s">
        <v>45</v>
      </c>
      <c r="P552" s="140">
        <f>O552*H552</f>
        <v>0</v>
      </c>
      <c r="Q552" s="140">
        <v>4.2000000000000002E-4</v>
      </c>
      <c r="R552" s="140">
        <f>Q552*H552</f>
        <v>1.2788999999999999E-3</v>
      </c>
      <c r="S552" s="140">
        <v>0</v>
      </c>
      <c r="T552" s="141">
        <f>S552*H552</f>
        <v>0</v>
      </c>
      <c r="AR552" s="142" t="s">
        <v>192</v>
      </c>
      <c r="AT552" s="142" t="s">
        <v>286</v>
      </c>
      <c r="AU552" s="142" t="s">
        <v>90</v>
      </c>
      <c r="AY552" s="16" t="s">
        <v>127</v>
      </c>
      <c r="BE552" s="143">
        <f>IF(N552="základní",J552,0)</f>
        <v>0</v>
      </c>
      <c r="BF552" s="143">
        <f>IF(N552="snížená",J552,0)</f>
        <v>0</v>
      </c>
      <c r="BG552" s="143">
        <f>IF(N552="zákl. přenesená",J552,0)</f>
        <v>0</v>
      </c>
      <c r="BH552" s="143">
        <f>IF(N552="sníž. přenesená",J552,0)</f>
        <v>0</v>
      </c>
      <c r="BI552" s="143">
        <f>IF(N552="nulová",J552,0)</f>
        <v>0</v>
      </c>
      <c r="BJ552" s="16" t="s">
        <v>88</v>
      </c>
      <c r="BK552" s="143">
        <f>ROUND(I552*H552,2)</f>
        <v>0</v>
      </c>
      <c r="BL552" s="16" t="s">
        <v>134</v>
      </c>
      <c r="BM552" s="142" t="s">
        <v>552</v>
      </c>
    </row>
    <row r="553" spans="2:65" s="1" customFormat="1" ht="11.25">
      <c r="B553" s="31"/>
      <c r="D553" s="144" t="s">
        <v>136</v>
      </c>
      <c r="F553" s="145" t="s">
        <v>553</v>
      </c>
      <c r="I553" s="146"/>
      <c r="L553" s="31"/>
      <c r="M553" s="147"/>
      <c r="T553" s="55"/>
      <c r="AT553" s="16" t="s">
        <v>136</v>
      </c>
      <c r="AU553" s="16" t="s">
        <v>90</v>
      </c>
    </row>
    <row r="554" spans="2:65" s="12" customFormat="1" ht="11.25">
      <c r="B554" s="148"/>
      <c r="D554" s="144" t="s">
        <v>138</v>
      </c>
      <c r="E554" s="149" t="s">
        <v>1</v>
      </c>
      <c r="F554" s="150" t="s">
        <v>410</v>
      </c>
      <c r="H554" s="149" t="s">
        <v>1</v>
      </c>
      <c r="I554" s="151"/>
      <c r="L554" s="148"/>
      <c r="M554" s="152"/>
      <c r="T554" s="153"/>
      <c r="AT554" s="149" t="s">
        <v>138</v>
      </c>
      <c r="AU554" s="149" t="s">
        <v>90</v>
      </c>
      <c r="AV554" s="12" t="s">
        <v>88</v>
      </c>
      <c r="AW554" s="12" t="s">
        <v>36</v>
      </c>
      <c r="AX554" s="12" t="s">
        <v>80</v>
      </c>
      <c r="AY554" s="149" t="s">
        <v>127</v>
      </c>
    </row>
    <row r="555" spans="2:65" s="12" customFormat="1" ht="11.25">
      <c r="B555" s="148"/>
      <c r="D555" s="144" t="s">
        <v>138</v>
      </c>
      <c r="E555" s="149" t="s">
        <v>1</v>
      </c>
      <c r="F555" s="150" t="s">
        <v>247</v>
      </c>
      <c r="H555" s="149" t="s">
        <v>1</v>
      </c>
      <c r="I555" s="151"/>
      <c r="L555" s="148"/>
      <c r="M555" s="152"/>
      <c r="T555" s="153"/>
      <c r="AT555" s="149" t="s">
        <v>138</v>
      </c>
      <c r="AU555" s="149" t="s">
        <v>90</v>
      </c>
      <c r="AV555" s="12" t="s">
        <v>88</v>
      </c>
      <c r="AW555" s="12" t="s">
        <v>36</v>
      </c>
      <c r="AX555" s="12" t="s">
        <v>80</v>
      </c>
      <c r="AY555" s="149" t="s">
        <v>127</v>
      </c>
    </row>
    <row r="556" spans="2:65" s="13" customFormat="1" ht="11.25">
      <c r="B556" s="154"/>
      <c r="D556" s="144" t="s">
        <v>138</v>
      </c>
      <c r="E556" s="155" t="s">
        <v>1</v>
      </c>
      <c r="F556" s="156" t="s">
        <v>152</v>
      </c>
      <c r="H556" s="157">
        <v>3</v>
      </c>
      <c r="I556" s="158"/>
      <c r="L556" s="154"/>
      <c r="M556" s="159"/>
      <c r="T556" s="160"/>
      <c r="AT556" s="155" t="s">
        <v>138</v>
      </c>
      <c r="AU556" s="155" t="s">
        <v>90</v>
      </c>
      <c r="AV556" s="13" t="s">
        <v>90</v>
      </c>
      <c r="AW556" s="13" t="s">
        <v>36</v>
      </c>
      <c r="AX556" s="13" t="s">
        <v>88</v>
      </c>
      <c r="AY556" s="155" t="s">
        <v>127</v>
      </c>
    </row>
    <row r="557" spans="2:65" s="13" customFormat="1" ht="11.25">
      <c r="B557" s="154"/>
      <c r="D557" s="144" t="s">
        <v>138</v>
      </c>
      <c r="F557" s="156" t="s">
        <v>554</v>
      </c>
      <c r="H557" s="157">
        <v>3.0449999999999999</v>
      </c>
      <c r="I557" s="158"/>
      <c r="L557" s="154"/>
      <c r="M557" s="159"/>
      <c r="T557" s="160"/>
      <c r="AT557" s="155" t="s">
        <v>138</v>
      </c>
      <c r="AU557" s="155" t="s">
        <v>90</v>
      </c>
      <c r="AV557" s="13" t="s">
        <v>90</v>
      </c>
      <c r="AW557" s="13" t="s">
        <v>4</v>
      </c>
      <c r="AX557" s="13" t="s">
        <v>88</v>
      </c>
      <c r="AY557" s="155" t="s">
        <v>127</v>
      </c>
    </row>
    <row r="558" spans="2:65" s="1" customFormat="1" ht="24.2" customHeight="1">
      <c r="B558" s="31"/>
      <c r="C558" s="168" t="s">
        <v>555</v>
      </c>
      <c r="D558" s="168" t="s">
        <v>286</v>
      </c>
      <c r="E558" s="169" t="s">
        <v>556</v>
      </c>
      <c r="F558" s="170" t="s">
        <v>557</v>
      </c>
      <c r="G558" s="171" t="s">
        <v>195</v>
      </c>
      <c r="H558" s="172">
        <v>1</v>
      </c>
      <c r="I558" s="173"/>
      <c r="J558" s="174">
        <f>ROUND(I558*H558,2)</f>
        <v>0</v>
      </c>
      <c r="K558" s="170" t="s">
        <v>1</v>
      </c>
      <c r="L558" s="175"/>
      <c r="M558" s="176" t="s">
        <v>1</v>
      </c>
      <c r="N558" s="177" t="s">
        <v>45</v>
      </c>
      <c r="P558" s="140">
        <f>O558*H558</f>
        <v>0</v>
      </c>
      <c r="Q558" s="140">
        <v>6.9999999999999999E-4</v>
      </c>
      <c r="R558" s="140">
        <f>Q558*H558</f>
        <v>6.9999999999999999E-4</v>
      </c>
      <c r="S558" s="140">
        <v>0</v>
      </c>
      <c r="T558" s="141">
        <f>S558*H558</f>
        <v>0</v>
      </c>
      <c r="AR558" s="142" t="s">
        <v>192</v>
      </c>
      <c r="AT558" s="142" t="s">
        <v>286</v>
      </c>
      <c r="AU558" s="142" t="s">
        <v>90</v>
      </c>
      <c r="AY558" s="16" t="s">
        <v>127</v>
      </c>
      <c r="BE558" s="143">
        <f>IF(N558="základní",J558,0)</f>
        <v>0</v>
      </c>
      <c r="BF558" s="143">
        <f>IF(N558="snížená",J558,0)</f>
        <v>0</v>
      </c>
      <c r="BG558" s="143">
        <f>IF(N558="zákl. přenesená",J558,0)</f>
        <v>0</v>
      </c>
      <c r="BH558" s="143">
        <f>IF(N558="sníž. přenesená",J558,0)</f>
        <v>0</v>
      </c>
      <c r="BI558" s="143">
        <f>IF(N558="nulová",J558,0)</f>
        <v>0</v>
      </c>
      <c r="BJ558" s="16" t="s">
        <v>88</v>
      </c>
      <c r="BK558" s="143">
        <f>ROUND(I558*H558,2)</f>
        <v>0</v>
      </c>
      <c r="BL558" s="16" t="s">
        <v>134</v>
      </c>
      <c r="BM558" s="142" t="s">
        <v>558</v>
      </c>
    </row>
    <row r="559" spans="2:65" s="1" customFormat="1" ht="11.25">
      <c r="B559" s="31"/>
      <c r="D559" s="144" t="s">
        <v>136</v>
      </c>
      <c r="F559" s="145" t="s">
        <v>557</v>
      </c>
      <c r="I559" s="146"/>
      <c r="L559" s="31"/>
      <c r="M559" s="147"/>
      <c r="T559" s="55"/>
      <c r="AT559" s="16" t="s">
        <v>136</v>
      </c>
      <c r="AU559" s="16" t="s">
        <v>90</v>
      </c>
    </row>
    <row r="560" spans="2:65" s="12" customFormat="1" ht="11.25">
      <c r="B560" s="148"/>
      <c r="D560" s="144" t="s">
        <v>138</v>
      </c>
      <c r="E560" s="149" t="s">
        <v>1</v>
      </c>
      <c r="F560" s="150" t="s">
        <v>410</v>
      </c>
      <c r="H560" s="149" t="s">
        <v>1</v>
      </c>
      <c r="I560" s="151"/>
      <c r="L560" s="148"/>
      <c r="M560" s="152"/>
      <c r="T560" s="153"/>
      <c r="AT560" s="149" t="s">
        <v>138</v>
      </c>
      <c r="AU560" s="149" t="s">
        <v>90</v>
      </c>
      <c r="AV560" s="12" t="s">
        <v>88</v>
      </c>
      <c r="AW560" s="12" t="s">
        <v>36</v>
      </c>
      <c r="AX560" s="12" t="s">
        <v>80</v>
      </c>
      <c r="AY560" s="149" t="s">
        <v>127</v>
      </c>
    </row>
    <row r="561" spans="2:65" s="12" customFormat="1" ht="11.25">
      <c r="B561" s="148"/>
      <c r="D561" s="144" t="s">
        <v>138</v>
      </c>
      <c r="E561" s="149" t="s">
        <v>1</v>
      </c>
      <c r="F561" s="150" t="s">
        <v>247</v>
      </c>
      <c r="H561" s="149" t="s">
        <v>1</v>
      </c>
      <c r="I561" s="151"/>
      <c r="L561" s="148"/>
      <c r="M561" s="152"/>
      <c r="T561" s="153"/>
      <c r="AT561" s="149" t="s">
        <v>138</v>
      </c>
      <c r="AU561" s="149" t="s">
        <v>90</v>
      </c>
      <c r="AV561" s="12" t="s">
        <v>88</v>
      </c>
      <c r="AW561" s="12" t="s">
        <v>36</v>
      </c>
      <c r="AX561" s="12" t="s">
        <v>80</v>
      </c>
      <c r="AY561" s="149" t="s">
        <v>127</v>
      </c>
    </row>
    <row r="562" spans="2:65" s="13" customFormat="1" ht="11.25">
      <c r="B562" s="154"/>
      <c r="D562" s="144" t="s">
        <v>138</v>
      </c>
      <c r="E562" s="155" t="s">
        <v>1</v>
      </c>
      <c r="F562" s="156" t="s">
        <v>88</v>
      </c>
      <c r="H562" s="157">
        <v>1</v>
      </c>
      <c r="I562" s="158"/>
      <c r="L562" s="154"/>
      <c r="M562" s="159"/>
      <c r="T562" s="160"/>
      <c r="AT562" s="155" t="s">
        <v>138</v>
      </c>
      <c r="AU562" s="155" t="s">
        <v>90</v>
      </c>
      <c r="AV562" s="13" t="s">
        <v>90</v>
      </c>
      <c r="AW562" s="13" t="s">
        <v>36</v>
      </c>
      <c r="AX562" s="13" t="s">
        <v>88</v>
      </c>
      <c r="AY562" s="155" t="s">
        <v>127</v>
      </c>
    </row>
    <row r="563" spans="2:65" s="1" customFormat="1" ht="16.5" customHeight="1">
      <c r="B563" s="31"/>
      <c r="C563" s="131" t="s">
        <v>559</v>
      </c>
      <c r="D563" s="131" t="s">
        <v>129</v>
      </c>
      <c r="E563" s="132" t="s">
        <v>560</v>
      </c>
      <c r="F563" s="133" t="s">
        <v>561</v>
      </c>
      <c r="G563" s="134" t="s">
        <v>195</v>
      </c>
      <c r="H563" s="135">
        <v>10</v>
      </c>
      <c r="I563" s="136"/>
      <c r="J563" s="137">
        <f>ROUND(I563*H563,2)</f>
        <v>0</v>
      </c>
      <c r="K563" s="133" t="s">
        <v>133</v>
      </c>
      <c r="L563" s="31"/>
      <c r="M563" s="138" t="s">
        <v>1</v>
      </c>
      <c r="N563" s="139" t="s">
        <v>45</v>
      </c>
      <c r="P563" s="140">
        <f>O563*H563</f>
        <v>0</v>
      </c>
      <c r="Q563" s="140">
        <v>3.8000000000000002E-4</v>
      </c>
      <c r="R563" s="140">
        <f>Q563*H563</f>
        <v>3.8000000000000004E-3</v>
      </c>
      <c r="S563" s="140">
        <v>0</v>
      </c>
      <c r="T563" s="141">
        <f>S563*H563</f>
        <v>0</v>
      </c>
      <c r="AR563" s="142" t="s">
        <v>134</v>
      </c>
      <c r="AT563" s="142" t="s">
        <v>129</v>
      </c>
      <c r="AU563" s="142" t="s">
        <v>90</v>
      </c>
      <c r="AY563" s="16" t="s">
        <v>127</v>
      </c>
      <c r="BE563" s="143">
        <f>IF(N563="základní",J563,0)</f>
        <v>0</v>
      </c>
      <c r="BF563" s="143">
        <f>IF(N563="snížená",J563,0)</f>
        <v>0</v>
      </c>
      <c r="BG563" s="143">
        <f>IF(N563="zákl. přenesená",J563,0)</f>
        <v>0</v>
      </c>
      <c r="BH563" s="143">
        <f>IF(N563="sníž. přenesená",J563,0)</f>
        <v>0</v>
      </c>
      <c r="BI563" s="143">
        <f>IF(N563="nulová",J563,0)</f>
        <v>0</v>
      </c>
      <c r="BJ563" s="16" t="s">
        <v>88</v>
      </c>
      <c r="BK563" s="143">
        <f>ROUND(I563*H563,2)</f>
        <v>0</v>
      </c>
      <c r="BL563" s="16" t="s">
        <v>134</v>
      </c>
      <c r="BM563" s="142" t="s">
        <v>562</v>
      </c>
    </row>
    <row r="564" spans="2:65" s="1" customFormat="1" ht="19.5">
      <c r="B564" s="31"/>
      <c r="D564" s="144" t="s">
        <v>136</v>
      </c>
      <c r="F564" s="145" t="s">
        <v>563</v>
      </c>
      <c r="I564" s="146"/>
      <c r="L564" s="31"/>
      <c r="M564" s="147"/>
      <c r="T564" s="55"/>
      <c r="AT564" s="16" t="s">
        <v>136</v>
      </c>
      <c r="AU564" s="16" t="s">
        <v>90</v>
      </c>
    </row>
    <row r="565" spans="2:65" s="12" customFormat="1" ht="11.25">
      <c r="B565" s="148"/>
      <c r="D565" s="144" t="s">
        <v>138</v>
      </c>
      <c r="E565" s="149" t="s">
        <v>1</v>
      </c>
      <c r="F565" s="150" t="s">
        <v>231</v>
      </c>
      <c r="H565" s="149" t="s">
        <v>1</v>
      </c>
      <c r="I565" s="151"/>
      <c r="L565" s="148"/>
      <c r="M565" s="152"/>
      <c r="T565" s="153"/>
      <c r="AT565" s="149" t="s">
        <v>138</v>
      </c>
      <c r="AU565" s="149" t="s">
        <v>90</v>
      </c>
      <c r="AV565" s="12" t="s">
        <v>88</v>
      </c>
      <c r="AW565" s="12" t="s">
        <v>36</v>
      </c>
      <c r="AX565" s="12" t="s">
        <v>80</v>
      </c>
      <c r="AY565" s="149" t="s">
        <v>127</v>
      </c>
    </row>
    <row r="566" spans="2:65" s="12" customFormat="1" ht="11.25">
      <c r="B566" s="148"/>
      <c r="D566" s="144" t="s">
        <v>138</v>
      </c>
      <c r="E566" s="149" t="s">
        <v>1</v>
      </c>
      <c r="F566" s="150" t="s">
        <v>183</v>
      </c>
      <c r="H566" s="149" t="s">
        <v>1</v>
      </c>
      <c r="I566" s="151"/>
      <c r="L566" s="148"/>
      <c r="M566" s="152"/>
      <c r="T566" s="153"/>
      <c r="AT566" s="149" t="s">
        <v>138</v>
      </c>
      <c r="AU566" s="149" t="s">
        <v>90</v>
      </c>
      <c r="AV566" s="12" t="s">
        <v>88</v>
      </c>
      <c r="AW566" s="12" t="s">
        <v>36</v>
      </c>
      <c r="AX566" s="12" t="s">
        <v>80</v>
      </c>
      <c r="AY566" s="149" t="s">
        <v>127</v>
      </c>
    </row>
    <row r="567" spans="2:65" s="13" customFormat="1" ht="11.25">
      <c r="B567" s="154"/>
      <c r="D567" s="144" t="s">
        <v>138</v>
      </c>
      <c r="E567" s="155" t="s">
        <v>1</v>
      </c>
      <c r="F567" s="156" t="s">
        <v>203</v>
      </c>
      <c r="H567" s="157">
        <v>10</v>
      </c>
      <c r="I567" s="158"/>
      <c r="L567" s="154"/>
      <c r="M567" s="159"/>
      <c r="T567" s="160"/>
      <c r="AT567" s="155" t="s">
        <v>138</v>
      </c>
      <c r="AU567" s="155" t="s">
        <v>90</v>
      </c>
      <c r="AV567" s="13" t="s">
        <v>90</v>
      </c>
      <c r="AW567" s="13" t="s">
        <v>36</v>
      </c>
      <c r="AX567" s="13" t="s">
        <v>88</v>
      </c>
      <c r="AY567" s="155" t="s">
        <v>127</v>
      </c>
    </row>
    <row r="568" spans="2:65" s="1" customFormat="1" ht="16.5" customHeight="1">
      <c r="B568" s="31"/>
      <c r="C568" s="131" t="s">
        <v>564</v>
      </c>
      <c r="D568" s="131" t="s">
        <v>129</v>
      </c>
      <c r="E568" s="132" t="s">
        <v>565</v>
      </c>
      <c r="F568" s="133" t="s">
        <v>566</v>
      </c>
      <c r="G568" s="134" t="s">
        <v>195</v>
      </c>
      <c r="H568" s="135">
        <v>1</v>
      </c>
      <c r="I568" s="136"/>
      <c r="J568" s="137">
        <f>ROUND(I568*H568,2)</f>
        <v>0</v>
      </c>
      <c r="K568" s="133" t="s">
        <v>133</v>
      </c>
      <c r="L568" s="31"/>
      <c r="M568" s="138" t="s">
        <v>1</v>
      </c>
      <c r="N568" s="139" t="s">
        <v>45</v>
      </c>
      <c r="P568" s="140">
        <f>O568*H568</f>
        <v>0</v>
      </c>
      <c r="Q568" s="140">
        <v>6.7000000000000002E-4</v>
      </c>
      <c r="R568" s="140">
        <f>Q568*H568</f>
        <v>6.7000000000000002E-4</v>
      </c>
      <c r="S568" s="140">
        <v>0</v>
      </c>
      <c r="T568" s="141">
        <f>S568*H568</f>
        <v>0</v>
      </c>
      <c r="AR568" s="142" t="s">
        <v>134</v>
      </c>
      <c r="AT568" s="142" t="s">
        <v>129</v>
      </c>
      <c r="AU568" s="142" t="s">
        <v>90</v>
      </c>
      <c r="AY568" s="16" t="s">
        <v>127</v>
      </c>
      <c r="BE568" s="143">
        <f>IF(N568="základní",J568,0)</f>
        <v>0</v>
      </c>
      <c r="BF568" s="143">
        <f>IF(N568="snížená",J568,0)</f>
        <v>0</v>
      </c>
      <c r="BG568" s="143">
        <f>IF(N568="zákl. přenesená",J568,0)</f>
        <v>0</v>
      </c>
      <c r="BH568" s="143">
        <f>IF(N568="sníž. přenesená",J568,0)</f>
        <v>0</v>
      </c>
      <c r="BI568" s="143">
        <f>IF(N568="nulová",J568,0)</f>
        <v>0</v>
      </c>
      <c r="BJ568" s="16" t="s">
        <v>88</v>
      </c>
      <c r="BK568" s="143">
        <f>ROUND(I568*H568,2)</f>
        <v>0</v>
      </c>
      <c r="BL568" s="16" t="s">
        <v>134</v>
      </c>
      <c r="BM568" s="142" t="s">
        <v>567</v>
      </c>
    </row>
    <row r="569" spans="2:65" s="1" customFormat="1" ht="19.5">
      <c r="B569" s="31"/>
      <c r="D569" s="144" t="s">
        <v>136</v>
      </c>
      <c r="F569" s="145" t="s">
        <v>568</v>
      </c>
      <c r="I569" s="146"/>
      <c r="L569" s="31"/>
      <c r="M569" s="147"/>
      <c r="T569" s="55"/>
      <c r="AT569" s="16" t="s">
        <v>136</v>
      </c>
      <c r="AU569" s="16" t="s">
        <v>90</v>
      </c>
    </row>
    <row r="570" spans="2:65" s="12" customFormat="1" ht="11.25">
      <c r="B570" s="148"/>
      <c r="D570" s="144" t="s">
        <v>138</v>
      </c>
      <c r="E570" s="149" t="s">
        <v>1</v>
      </c>
      <c r="F570" s="150" t="s">
        <v>231</v>
      </c>
      <c r="H570" s="149" t="s">
        <v>1</v>
      </c>
      <c r="I570" s="151"/>
      <c r="L570" s="148"/>
      <c r="M570" s="152"/>
      <c r="T570" s="153"/>
      <c r="AT570" s="149" t="s">
        <v>138</v>
      </c>
      <c r="AU570" s="149" t="s">
        <v>90</v>
      </c>
      <c r="AV570" s="12" t="s">
        <v>88</v>
      </c>
      <c r="AW570" s="12" t="s">
        <v>36</v>
      </c>
      <c r="AX570" s="12" t="s">
        <v>80</v>
      </c>
      <c r="AY570" s="149" t="s">
        <v>127</v>
      </c>
    </row>
    <row r="571" spans="2:65" s="12" customFormat="1" ht="11.25">
      <c r="B571" s="148"/>
      <c r="D571" s="144" t="s">
        <v>138</v>
      </c>
      <c r="E571" s="149" t="s">
        <v>1</v>
      </c>
      <c r="F571" s="150" t="s">
        <v>183</v>
      </c>
      <c r="H571" s="149" t="s">
        <v>1</v>
      </c>
      <c r="I571" s="151"/>
      <c r="L571" s="148"/>
      <c r="M571" s="152"/>
      <c r="T571" s="153"/>
      <c r="AT571" s="149" t="s">
        <v>138</v>
      </c>
      <c r="AU571" s="149" t="s">
        <v>90</v>
      </c>
      <c r="AV571" s="12" t="s">
        <v>88</v>
      </c>
      <c r="AW571" s="12" t="s">
        <v>36</v>
      </c>
      <c r="AX571" s="12" t="s">
        <v>80</v>
      </c>
      <c r="AY571" s="149" t="s">
        <v>127</v>
      </c>
    </row>
    <row r="572" spans="2:65" s="13" customFormat="1" ht="11.25">
      <c r="B572" s="154"/>
      <c r="D572" s="144" t="s">
        <v>138</v>
      </c>
      <c r="E572" s="155" t="s">
        <v>1</v>
      </c>
      <c r="F572" s="156" t="s">
        <v>88</v>
      </c>
      <c r="H572" s="157">
        <v>1</v>
      </c>
      <c r="I572" s="158"/>
      <c r="L572" s="154"/>
      <c r="M572" s="159"/>
      <c r="T572" s="160"/>
      <c r="AT572" s="155" t="s">
        <v>138</v>
      </c>
      <c r="AU572" s="155" t="s">
        <v>90</v>
      </c>
      <c r="AV572" s="13" t="s">
        <v>90</v>
      </c>
      <c r="AW572" s="13" t="s">
        <v>36</v>
      </c>
      <c r="AX572" s="13" t="s">
        <v>88</v>
      </c>
      <c r="AY572" s="155" t="s">
        <v>127</v>
      </c>
    </row>
    <row r="573" spans="2:65" s="1" customFormat="1" ht="24.2" customHeight="1">
      <c r="B573" s="31"/>
      <c r="C573" s="131" t="s">
        <v>569</v>
      </c>
      <c r="D573" s="131" t="s">
        <v>129</v>
      </c>
      <c r="E573" s="132" t="s">
        <v>570</v>
      </c>
      <c r="F573" s="133" t="s">
        <v>571</v>
      </c>
      <c r="G573" s="134" t="s">
        <v>195</v>
      </c>
      <c r="H573" s="135">
        <v>10</v>
      </c>
      <c r="I573" s="136"/>
      <c r="J573" s="137">
        <f>ROUND(I573*H573,2)</f>
        <v>0</v>
      </c>
      <c r="K573" s="133" t="s">
        <v>133</v>
      </c>
      <c r="L573" s="31"/>
      <c r="M573" s="138" t="s">
        <v>1</v>
      </c>
      <c r="N573" s="139" t="s">
        <v>45</v>
      </c>
      <c r="P573" s="140">
        <f>O573*H573</f>
        <v>0</v>
      </c>
      <c r="Q573" s="140">
        <v>2.0000000000000002E-5</v>
      </c>
      <c r="R573" s="140">
        <f>Q573*H573</f>
        <v>2.0000000000000001E-4</v>
      </c>
      <c r="S573" s="140">
        <v>0</v>
      </c>
      <c r="T573" s="141">
        <f>S573*H573</f>
        <v>0</v>
      </c>
      <c r="AR573" s="142" t="s">
        <v>134</v>
      </c>
      <c r="AT573" s="142" t="s">
        <v>129</v>
      </c>
      <c r="AU573" s="142" t="s">
        <v>90</v>
      </c>
      <c r="AY573" s="16" t="s">
        <v>127</v>
      </c>
      <c r="BE573" s="143">
        <f>IF(N573="základní",J573,0)</f>
        <v>0</v>
      </c>
      <c r="BF573" s="143">
        <f>IF(N573="snížená",J573,0)</f>
        <v>0</v>
      </c>
      <c r="BG573" s="143">
        <f>IF(N573="zákl. přenesená",J573,0)</f>
        <v>0</v>
      </c>
      <c r="BH573" s="143">
        <f>IF(N573="sníž. přenesená",J573,0)</f>
        <v>0</v>
      </c>
      <c r="BI573" s="143">
        <f>IF(N573="nulová",J573,0)</f>
        <v>0</v>
      </c>
      <c r="BJ573" s="16" t="s">
        <v>88</v>
      </c>
      <c r="BK573" s="143">
        <f>ROUND(I573*H573,2)</f>
        <v>0</v>
      </c>
      <c r="BL573" s="16" t="s">
        <v>134</v>
      </c>
      <c r="BM573" s="142" t="s">
        <v>572</v>
      </c>
    </row>
    <row r="574" spans="2:65" s="1" customFormat="1" ht="19.5">
      <c r="B574" s="31"/>
      <c r="D574" s="144" t="s">
        <v>136</v>
      </c>
      <c r="F574" s="145" t="s">
        <v>573</v>
      </c>
      <c r="I574" s="146"/>
      <c r="L574" s="31"/>
      <c r="M574" s="147"/>
      <c r="T574" s="55"/>
      <c r="AT574" s="16" t="s">
        <v>136</v>
      </c>
      <c r="AU574" s="16" t="s">
        <v>90</v>
      </c>
    </row>
    <row r="575" spans="2:65" s="12" customFormat="1" ht="11.25">
      <c r="B575" s="148"/>
      <c r="D575" s="144" t="s">
        <v>138</v>
      </c>
      <c r="E575" s="149" t="s">
        <v>1</v>
      </c>
      <c r="F575" s="150" t="s">
        <v>410</v>
      </c>
      <c r="H575" s="149" t="s">
        <v>1</v>
      </c>
      <c r="I575" s="151"/>
      <c r="L575" s="148"/>
      <c r="M575" s="152"/>
      <c r="T575" s="153"/>
      <c r="AT575" s="149" t="s">
        <v>138</v>
      </c>
      <c r="AU575" s="149" t="s">
        <v>90</v>
      </c>
      <c r="AV575" s="12" t="s">
        <v>88</v>
      </c>
      <c r="AW575" s="12" t="s">
        <v>36</v>
      </c>
      <c r="AX575" s="12" t="s">
        <v>80</v>
      </c>
      <c r="AY575" s="149" t="s">
        <v>127</v>
      </c>
    </row>
    <row r="576" spans="2:65" s="12" customFormat="1" ht="11.25">
      <c r="B576" s="148"/>
      <c r="D576" s="144" t="s">
        <v>138</v>
      </c>
      <c r="E576" s="149" t="s">
        <v>1</v>
      </c>
      <c r="F576" s="150" t="s">
        <v>247</v>
      </c>
      <c r="H576" s="149" t="s">
        <v>1</v>
      </c>
      <c r="I576" s="151"/>
      <c r="L576" s="148"/>
      <c r="M576" s="152"/>
      <c r="T576" s="153"/>
      <c r="AT576" s="149" t="s">
        <v>138</v>
      </c>
      <c r="AU576" s="149" t="s">
        <v>90</v>
      </c>
      <c r="AV576" s="12" t="s">
        <v>88</v>
      </c>
      <c r="AW576" s="12" t="s">
        <v>36</v>
      </c>
      <c r="AX576" s="12" t="s">
        <v>80</v>
      </c>
      <c r="AY576" s="149" t="s">
        <v>127</v>
      </c>
    </row>
    <row r="577" spans="2:65" s="13" customFormat="1" ht="11.25">
      <c r="B577" s="154"/>
      <c r="D577" s="144" t="s">
        <v>138</v>
      </c>
      <c r="E577" s="155" t="s">
        <v>1</v>
      </c>
      <c r="F577" s="156" t="s">
        <v>203</v>
      </c>
      <c r="H577" s="157">
        <v>10</v>
      </c>
      <c r="I577" s="158"/>
      <c r="L577" s="154"/>
      <c r="M577" s="159"/>
      <c r="T577" s="160"/>
      <c r="AT577" s="155" t="s">
        <v>138</v>
      </c>
      <c r="AU577" s="155" t="s">
        <v>90</v>
      </c>
      <c r="AV577" s="13" t="s">
        <v>90</v>
      </c>
      <c r="AW577" s="13" t="s">
        <v>36</v>
      </c>
      <c r="AX577" s="13" t="s">
        <v>88</v>
      </c>
      <c r="AY577" s="155" t="s">
        <v>127</v>
      </c>
    </row>
    <row r="578" spans="2:65" s="1" customFormat="1" ht="24.2" customHeight="1">
      <c r="B578" s="31"/>
      <c r="C578" s="168" t="s">
        <v>574</v>
      </c>
      <c r="D578" s="168" t="s">
        <v>286</v>
      </c>
      <c r="E578" s="169" t="s">
        <v>575</v>
      </c>
      <c r="F578" s="170" t="s">
        <v>576</v>
      </c>
      <c r="G578" s="171" t="s">
        <v>195</v>
      </c>
      <c r="H578" s="172">
        <v>10</v>
      </c>
      <c r="I578" s="173"/>
      <c r="J578" s="174">
        <f>ROUND(I578*H578,2)</f>
        <v>0</v>
      </c>
      <c r="K578" s="170" t="s">
        <v>1</v>
      </c>
      <c r="L578" s="175"/>
      <c r="M578" s="176" t="s">
        <v>1</v>
      </c>
      <c r="N578" s="177" t="s">
        <v>45</v>
      </c>
      <c r="P578" s="140">
        <f>O578*H578</f>
        <v>0</v>
      </c>
      <c r="Q578" s="140">
        <v>3.0400000000000002E-3</v>
      </c>
      <c r="R578" s="140">
        <f>Q578*H578</f>
        <v>3.0400000000000003E-2</v>
      </c>
      <c r="S578" s="140">
        <v>0</v>
      </c>
      <c r="T578" s="141">
        <f>S578*H578</f>
        <v>0</v>
      </c>
      <c r="AR578" s="142" t="s">
        <v>192</v>
      </c>
      <c r="AT578" s="142" t="s">
        <v>286</v>
      </c>
      <c r="AU578" s="142" t="s">
        <v>90</v>
      </c>
      <c r="AY578" s="16" t="s">
        <v>127</v>
      </c>
      <c r="BE578" s="143">
        <f>IF(N578="základní",J578,0)</f>
        <v>0</v>
      </c>
      <c r="BF578" s="143">
        <f>IF(N578="snížená",J578,0)</f>
        <v>0</v>
      </c>
      <c r="BG578" s="143">
        <f>IF(N578="zákl. přenesená",J578,0)</f>
        <v>0</v>
      </c>
      <c r="BH578" s="143">
        <f>IF(N578="sníž. přenesená",J578,0)</f>
        <v>0</v>
      </c>
      <c r="BI578" s="143">
        <f>IF(N578="nulová",J578,0)</f>
        <v>0</v>
      </c>
      <c r="BJ578" s="16" t="s">
        <v>88</v>
      </c>
      <c r="BK578" s="143">
        <f>ROUND(I578*H578,2)</f>
        <v>0</v>
      </c>
      <c r="BL578" s="16" t="s">
        <v>134</v>
      </c>
      <c r="BM578" s="142" t="s">
        <v>577</v>
      </c>
    </row>
    <row r="579" spans="2:65" s="1" customFormat="1" ht="11.25">
      <c r="B579" s="31"/>
      <c r="D579" s="144" t="s">
        <v>136</v>
      </c>
      <c r="F579" s="145" t="s">
        <v>578</v>
      </c>
      <c r="I579" s="146"/>
      <c r="L579" s="31"/>
      <c r="M579" s="147"/>
      <c r="T579" s="55"/>
      <c r="AT579" s="16" t="s">
        <v>136</v>
      </c>
      <c r="AU579" s="16" t="s">
        <v>90</v>
      </c>
    </row>
    <row r="580" spans="2:65" s="12" customFormat="1" ht="11.25">
      <c r="B580" s="148"/>
      <c r="D580" s="144" t="s">
        <v>138</v>
      </c>
      <c r="E580" s="149" t="s">
        <v>1</v>
      </c>
      <c r="F580" s="150" t="s">
        <v>410</v>
      </c>
      <c r="H580" s="149" t="s">
        <v>1</v>
      </c>
      <c r="I580" s="151"/>
      <c r="L580" s="148"/>
      <c r="M580" s="152"/>
      <c r="T580" s="153"/>
      <c r="AT580" s="149" t="s">
        <v>138</v>
      </c>
      <c r="AU580" s="149" t="s">
        <v>90</v>
      </c>
      <c r="AV580" s="12" t="s">
        <v>88</v>
      </c>
      <c r="AW580" s="12" t="s">
        <v>36</v>
      </c>
      <c r="AX580" s="12" t="s">
        <v>80</v>
      </c>
      <c r="AY580" s="149" t="s">
        <v>127</v>
      </c>
    </row>
    <row r="581" spans="2:65" s="12" customFormat="1" ht="11.25">
      <c r="B581" s="148"/>
      <c r="D581" s="144" t="s">
        <v>138</v>
      </c>
      <c r="E581" s="149" t="s">
        <v>1</v>
      </c>
      <c r="F581" s="150" t="s">
        <v>247</v>
      </c>
      <c r="H581" s="149" t="s">
        <v>1</v>
      </c>
      <c r="I581" s="151"/>
      <c r="L581" s="148"/>
      <c r="M581" s="152"/>
      <c r="T581" s="153"/>
      <c r="AT581" s="149" t="s">
        <v>138</v>
      </c>
      <c r="AU581" s="149" t="s">
        <v>90</v>
      </c>
      <c r="AV581" s="12" t="s">
        <v>88</v>
      </c>
      <c r="AW581" s="12" t="s">
        <v>36</v>
      </c>
      <c r="AX581" s="12" t="s">
        <v>80</v>
      </c>
      <c r="AY581" s="149" t="s">
        <v>127</v>
      </c>
    </row>
    <row r="582" spans="2:65" s="13" customFormat="1" ht="11.25">
      <c r="B582" s="154"/>
      <c r="D582" s="144" t="s">
        <v>138</v>
      </c>
      <c r="E582" s="155" t="s">
        <v>1</v>
      </c>
      <c r="F582" s="156" t="s">
        <v>203</v>
      </c>
      <c r="H582" s="157">
        <v>10</v>
      </c>
      <c r="I582" s="158"/>
      <c r="L582" s="154"/>
      <c r="M582" s="159"/>
      <c r="T582" s="160"/>
      <c r="AT582" s="155" t="s">
        <v>138</v>
      </c>
      <c r="AU582" s="155" t="s">
        <v>90</v>
      </c>
      <c r="AV582" s="13" t="s">
        <v>90</v>
      </c>
      <c r="AW582" s="13" t="s">
        <v>36</v>
      </c>
      <c r="AX582" s="13" t="s">
        <v>88</v>
      </c>
      <c r="AY582" s="155" t="s">
        <v>127</v>
      </c>
    </row>
    <row r="583" spans="2:65" s="1" customFormat="1" ht="24.2" customHeight="1">
      <c r="B583" s="31"/>
      <c r="C583" s="168" t="s">
        <v>579</v>
      </c>
      <c r="D583" s="168" t="s">
        <v>286</v>
      </c>
      <c r="E583" s="169" t="s">
        <v>580</v>
      </c>
      <c r="F583" s="170" t="s">
        <v>581</v>
      </c>
      <c r="G583" s="171" t="s">
        <v>195</v>
      </c>
      <c r="H583" s="172">
        <v>10</v>
      </c>
      <c r="I583" s="173"/>
      <c r="J583" s="174">
        <f>ROUND(I583*H583,2)</f>
        <v>0</v>
      </c>
      <c r="K583" s="170" t="s">
        <v>1</v>
      </c>
      <c r="L583" s="175"/>
      <c r="M583" s="176" t="s">
        <v>1</v>
      </c>
      <c r="N583" s="177" t="s">
        <v>45</v>
      </c>
      <c r="P583" s="140">
        <f>O583*H583</f>
        <v>0</v>
      </c>
      <c r="Q583" s="140">
        <v>3.3E-3</v>
      </c>
      <c r="R583" s="140">
        <f>Q583*H583</f>
        <v>3.3000000000000002E-2</v>
      </c>
      <c r="S583" s="140">
        <v>0</v>
      </c>
      <c r="T583" s="141">
        <f>S583*H583</f>
        <v>0</v>
      </c>
      <c r="AR583" s="142" t="s">
        <v>192</v>
      </c>
      <c r="AT583" s="142" t="s">
        <v>286</v>
      </c>
      <c r="AU583" s="142" t="s">
        <v>90</v>
      </c>
      <c r="AY583" s="16" t="s">
        <v>127</v>
      </c>
      <c r="BE583" s="143">
        <f>IF(N583="základní",J583,0)</f>
        <v>0</v>
      </c>
      <c r="BF583" s="143">
        <f>IF(N583="snížená",J583,0)</f>
        <v>0</v>
      </c>
      <c r="BG583" s="143">
        <f>IF(N583="zákl. přenesená",J583,0)</f>
        <v>0</v>
      </c>
      <c r="BH583" s="143">
        <f>IF(N583="sníž. přenesená",J583,0)</f>
        <v>0</v>
      </c>
      <c r="BI583" s="143">
        <f>IF(N583="nulová",J583,0)</f>
        <v>0</v>
      </c>
      <c r="BJ583" s="16" t="s">
        <v>88</v>
      </c>
      <c r="BK583" s="143">
        <f>ROUND(I583*H583,2)</f>
        <v>0</v>
      </c>
      <c r="BL583" s="16" t="s">
        <v>134</v>
      </c>
      <c r="BM583" s="142" t="s">
        <v>582</v>
      </c>
    </row>
    <row r="584" spans="2:65" s="1" customFormat="1" ht="19.5">
      <c r="B584" s="31"/>
      <c r="D584" s="144" t="s">
        <v>136</v>
      </c>
      <c r="F584" s="145" t="s">
        <v>583</v>
      </c>
      <c r="I584" s="146"/>
      <c r="L584" s="31"/>
      <c r="M584" s="147"/>
      <c r="T584" s="55"/>
      <c r="AT584" s="16" t="s">
        <v>136</v>
      </c>
      <c r="AU584" s="16" t="s">
        <v>90</v>
      </c>
    </row>
    <row r="585" spans="2:65" s="12" customFormat="1" ht="11.25">
      <c r="B585" s="148"/>
      <c r="D585" s="144" t="s">
        <v>138</v>
      </c>
      <c r="E585" s="149" t="s">
        <v>1</v>
      </c>
      <c r="F585" s="150" t="s">
        <v>410</v>
      </c>
      <c r="H585" s="149" t="s">
        <v>1</v>
      </c>
      <c r="I585" s="151"/>
      <c r="L585" s="148"/>
      <c r="M585" s="152"/>
      <c r="T585" s="153"/>
      <c r="AT585" s="149" t="s">
        <v>138</v>
      </c>
      <c r="AU585" s="149" t="s">
        <v>90</v>
      </c>
      <c r="AV585" s="12" t="s">
        <v>88</v>
      </c>
      <c r="AW585" s="12" t="s">
        <v>36</v>
      </c>
      <c r="AX585" s="12" t="s">
        <v>80</v>
      </c>
      <c r="AY585" s="149" t="s">
        <v>127</v>
      </c>
    </row>
    <row r="586" spans="2:65" s="12" customFormat="1" ht="11.25">
      <c r="B586" s="148"/>
      <c r="D586" s="144" t="s">
        <v>138</v>
      </c>
      <c r="E586" s="149" t="s">
        <v>1</v>
      </c>
      <c r="F586" s="150" t="s">
        <v>247</v>
      </c>
      <c r="H586" s="149" t="s">
        <v>1</v>
      </c>
      <c r="I586" s="151"/>
      <c r="L586" s="148"/>
      <c r="M586" s="152"/>
      <c r="T586" s="153"/>
      <c r="AT586" s="149" t="s">
        <v>138</v>
      </c>
      <c r="AU586" s="149" t="s">
        <v>90</v>
      </c>
      <c r="AV586" s="12" t="s">
        <v>88</v>
      </c>
      <c r="AW586" s="12" t="s">
        <v>36</v>
      </c>
      <c r="AX586" s="12" t="s">
        <v>80</v>
      </c>
      <c r="AY586" s="149" t="s">
        <v>127</v>
      </c>
    </row>
    <row r="587" spans="2:65" s="13" customFormat="1" ht="11.25">
      <c r="B587" s="154"/>
      <c r="D587" s="144" t="s">
        <v>138</v>
      </c>
      <c r="E587" s="155" t="s">
        <v>1</v>
      </c>
      <c r="F587" s="156" t="s">
        <v>203</v>
      </c>
      <c r="H587" s="157">
        <v>10</v>
      </c>
      <c r="I587" s="158"/>
      <c r="L587" s="154"/>
      <c r="M587" s="159"/>
      <c r="T587" s="160"/>
      <c r="AT587" s="155" t="s">
        <v>138</v>
      </c>
      <c r="AU587" s="155" t="s">
        <v>90</v>
      </c>
      <c r="AV587" s="13" t="s">
        <v>90</v>
      </c>
      <c r="AW587" s="13" t="s">
        <v>36</v>
      </c>
      <c r="AX587" s="13" t="s">
        <v>88</v>
      </c>
      <c r="AY587" s="155" t="s">
        <v>127</v>
      </c>
    </row>
    <row r="588" spans="2:65" s="1" customFormat="1" ht="24.2" customHeight="1">
      <c r="B588" s="31"/>
      <c r="C588" s="131" t="s">
        <v>584</v>
      </c>
      <c r="D588" s="131" t="s">
        <v>129</v>
      </c>
      <c r="E588" s="132" t="s">
        <v>585</v>
      </c>
      <c r="F588" s="133" t="s">
        <v>586</v>
      </c>
      <c r="G588" s="134" t="s">
        <v>195</v>
      </c>
      <c r="H588" s="135">
        <v>1</v>
      </c>
      <c r="I588" s="136"/>
      <c r="J588" s="137">
        <f>ROUND(I588*H588,2)</f>
        <v>0</v>
      </c>
      <c r="K588" s="133" t="s">
        <v>133</v>
      </c>
      <c r="L588" s="31"/>
      <c r="M588" s="138" t="s">
        <v>1</v>
      </c>
      <c r="N588" s="139" t="s">
        <v>45</v>
      </c>
      <c r="P588" s="140">
        <f>O588*H588</f>
        <v>0</v>
      </c>
      <c r="Q588" s="140">
        <v>2.0000000000000002E-5</v>
      </c>
      <c r="R588" s="140">
        <f>Q588*H588</f>
        <v>2.0000000000000002E-5</v>
      </c>
      <c r="S588" s="140">
        <v>0</v>
      </c>
      <c r="T588" s="141">
        <f>S588*H588</f>
        <v>0</v>
      </c>
      <c r="AR588" s="142" t="s">
        <v>134</v>
      </c>
      <c r="AT588" s="142" t="s">
        <v>129</v>
      </c>
      <c r="AU588" s="142" t="s">
        <v>90</v>
      </c>
      <c r="AY588" s="16" t="s">
        <v>127</v>
      </c>
      <c r="BE588" s="143">
        <f>IF(N588="základní",J588,0)</f>
        <v>0</v>
      </c>
      <c r="BF588" s="143">
        <f>IF(N588="snížená",J588,0)</f>
        <v>0</v>
      </c>
      <c r="BG588" s="143">
        <f>IF(N588="zákl. přenesená",J588,0)</f>
        <v>0</v>
      </c>
      <c r="BH588" s="143">
        <f>IF(N588="sníž. přenesená",J588,0)</f>
        <v>0</v>
      </c>
      <c r="BI588" s="143">
        <f>IF(N588="nulová",J588,0)</f>
        <v>0</v>
      </c>
      <c r="BJ588" s="16" t="s">
        <v>88</v>
      </c>
      <c r="BK588" s="143">
        <f>ROUND(I588*H588,2)</f>
        <v>0</v>
      </c>
      <c r="BL588" s="16" t="s">
        <v>134</v>
      </c>
      <c r="BM588" s="142" t="s">
        <v>587</v>
      </c>
    </row>
    <row r="589" spans="2:65" s="1" customFormat="1" ht="19.5">
      <c r="B589" s="31"/>
      <c r="D589" s="144" t="s">
        <v>136</v>
      </c>
      <c r="F589" s="145" t="s">
        <v>588</v>
      </c>
      <c r="I589" s="146"/>
      <c r="L589" s="31"/>
      <c r="M589" s="147"/>
      <c r="T589" s="55"/>
      <c r="AT589" s="16" t="s">
        <v>136</v>
      </c>
      <c r="AU589" s="16" t="s">
        <v>90</v>
      </c>
    </row>
    <row r="590" spans="2:65" s="12" customFormat="1" ht="11.25">
      <c r="B590" s="148"/>
      <c r="D590" s="144" t="s">
        <v>138</v>
      </c>
      <c r="E590" s="149" t="s">
        <v>1</v>
      </c>
      <c r="F590" s="150" t="s">
        <v>410</v>
      </c>
      <c r="H590" s="149" t="s">
        <v>1</v>
      </c>
      <c r="I590" s="151"/>
      <c r="L590" s="148"/>
      <c r="M590" s="152"/>
      <c r="T590" s="153"/>
      <c r="AT590" s="149" t="s">
        <v>138</v>
      </c>
      <c r="AU590" s="149" t="s">
        <v>90</v>
      </c>
      <c r="AV590" s="12" t="s">
        <v>88</v>
      </c>
      <c r="AW590" s="12" t="s">
        <v>36</v>
      </c>
      <c r="AX590" s="12" t="s">
        <v>80</v>
      </c>
      <c r="AY590" s="149" t="s">
        <v>127</v>
      </c>
    </row>
    <row r="591" spans="2:65" s="12" customFormat="1" ht="11.25">
      <c r="B591" s="148"/>
      <c r="D591" s="144" t="s">
        <v>138</v>
      </c>
      <c r="E591" s="149" t="s">
        <v>1</v>
      </c>
      <c r="F591" s="150" t="s">
        <v>247</v>
      </c>
      <c r="H591" s="149" t="s">
        <v>1</v>
      </c>
      <c r="I591" s="151"/>
      <c r="L591" s="148"/>
      <c r="M591" s="152"/>
      <c r="T591" s="153"/>
      <c r="AT591" s="149" t="s">
        <v>138</v>
      </c>
      <c r="AU591" s="149" t="s">
        <v>90</v>
      </c>
      <c r="AV591" s="12" t="s">
        <v>88</v>
      </c>
      <c r="AW591" s="12" t="s">
        <v>36</v>
      </c>
      <c r="AX591" s="12" t="s">
        <v>80</v>
      </c>
      <c r="AY591" s="149" t="s">
        <v>127</v>
      </c>
    </row>
    <row r="592" spans="2:65" s="13" customFormat="1" ht="11.25">
      <c r="B592" s="154"/>
      <c r="D592" s="144" t="s">
        <v>138</v>
      </c>
      <c r="E592" s="155" t="s">
        <v>1</v>
      </c>
      <c r="F592" s="156" t="s">
        <v>88</v>
      </c>
      <c r="H592" s="157">
        <v>1</v>
      </c>
      <c r="I592" s="158"/>
      <c r="L592" s="154"/>
      <c r="M592" s="159"/>
      <c r="T592" s="160"/>
      <c r="AT592" s="155" t="s">
        <v>138</v>
      </c>
      <c r="AU592" s="155" t="s">
        <v>90</v>
      </c>
      <c r="AV592" s="13" t="s">
        <v>90</v>
      </c>
      <c r="AW592" s="13" t="s">
        <v>36</v>
      </c>
      <c r="AX592" s="13" t="s">
        <v>88</v>
      </c>
      <c r="AY592" s="155" t="s">
        <v>127</v>
      </c>
    </row>
    <row r="593" spans="2:65" s="1" customFormat="1" ht="24.2" customHeight="1">
      <c r="B593" s="31"/>
      <c r="C593" s="168" t="s">
        <v>589</v>
      </c>
      <c r="D593" s="168" t="s">
        <v>286</v>
      </c>
      <c r="E593" s="169" t="s">
        <v>590</v>
      </c>
      <c r="F593" s="170" t="s">
        <v>591</v>
      </c>
      <c r="G593" s="171" t="s">
        <v>195</v>
      </c>
      <c r="H593" s="172">
        <v>1</v>
      </c>
      <c r="I593" s="173"/>
      <c r="J593" s="174">
        <f>ROUND(I593*H593,2)</f>
        <v>0</v>
      </c>
      <c r="K593" s="170" t="s">
        <v>1</v>
      </c>
      <c r="L593" s="175"/>
      <c r="M593" s="176" t="s">
        <v>1</v>
      </c>
      <c r="N593" s="177" t="s">
        <v>45</v>
      </c>
      <c r="P593" s="140">
        <f>O593*H593</f>
        <v>0</v>
      </c>
      <c r="Q593" s="140">
        <v>4.8999999999999998E-3</v>
      </c>
      <c r="R593" s="140">
        <f>Q593*H593</f>
        <v>4.8999999999999998E-3</v>
      </c>
      <c r="S593" s="140">
        <v>0</v>
      </c>
      <c r="T593" s="141">
        <f>S593*H593</f>
        <v>0</v>
      </c>
      <c r="AR593" s="142" t="s">
        <v>192</v>
      </c>
      <c r="AT593" s="142" t="s">
        <v>286</v>
      </c>
      <c r="AU593" s="142" t="s">
        <v>90</v>
      </c>
      <c r="AY593" s="16" t="s">
        <v>127</v>
      </c>
      <c r="BE593" s="143">
        <f>IF(N593="základní",J593,0)</f>
        <v>0</v>
      </c>
      <c r="BF593" s="143">
        <f>IF(N593="snížená",J593,0)</f>
        <v>0</v>
      </c>
      <c r="BG593" s="143">
        <f>IF(N593="zákl. přenesená",J593,0)</f>
        <v>0</v>
      </c>
      <c r="BH593" s="143">
        <f>IF(N593="sníž. přenesená",J593,0)</f>
        <v>0</v>
      </c>
      <c r="BI593" s="143">
        <f>IF(N593="nulová",J593,0)</f>
        <v>0</v>
      </c>
      <c r="BJ593" s="16" t="s">
        <v>88</v>
      </c>
      <c r="BK593" s="143">
        <f>ROUND(I593*H593,2)</f>
        <v>0</v>
      </c>
      <c r="BL593" s="16" t="s">
        <v>134</v>
      </c>
      <c r="BM593" s="142" t="s">
        <v>592</v>
      </c>
    </row>
    <row r="594" spans="2:65" s="1" customFormat="1" ht="11.25">
      <c r="B594" s="31"/>
      <c r="D594" s="144" t="s">
        <v>136</v>
      </c>
      <c r="F594" s="145" t="s">
        <v>591</v>
      </c>
      <c r="I594" s="146"/>
      <c r="L594" s="31"/>
      <c r="M594" s="147"/>
      <c r="T594" s="55"/>
      <c r="AT594" s="16" t="s">
        <v>136</v>
      </c>
      <c r="AU594" s="16" t="s">
        <v>90</v>
      </c>
    </row>
    <row r="595" spans="2:65" s="12" customFormat="1" ht="11.25">
      <c r="B595" s="148"/>
      <c r="D595" s="144" t="s">
        <v>138</v>
      </c>
      <c r="E595" s="149" t="s">
        <v>1</v>
      </c>
      <c r="F595" s="150" t="s">
        <v>410</v>
      </c>
      <c r="H595" s="149" t="s">
        <v>1</v>
      </c>
      <c r="I595" s="151"/>
      <c r="L595" s="148"/>
      <c r="M595" s="152"/>
      <c r="T595" s="153"/>
      <c r="AT595" s="149" t="s">
        <v>138</v>
      </c>
      <c r="AU595" s="149" t="s">
        <v>90</v>
      </c>
      <c r="AV595" s="12" t="s">
        <v>88</v>
      </c>
      <c r="AW595" s="12" t="s">
        <v>36</v>
      </c>
      <c r="AX595" s="12" t="s">
        <v>80</v>
      </c>
      <c r="AY595" s="149" t="s">
        <v>127</v>
      </c>
    </row>
    <row r="596" spans="2:65" s="12" customFormat="1" ht="11.25">
      <c r="B596" s="148"/>
      <c r="D596" s="144" t="s">
        <v>138</v>
      </c>
      <c r="E596" s="149" t="s">
        <v>1</v>
      </c>
      <c r="F596" s="150" t="s">
        <v>247</v>
      </c>
      <c r="H596" s="149" t="s">
        <v>1</v>
      </c>
      <c r="I596" s="151"/>
      <c r="L596" s="148"/>
      <c r="M596" s="152"/>
      <c r="T596" s="153"/>
      <c r="AT596" s="149" t="s">
        <v>138</v>
      </c>
      <c r="AU596" s="149" t="s">
        <v>90</v>
      </c>
      <c r="AV596" s="12" t="s">
        <v>88</v>
      </c>
      <c r="AW596" s="12" t="s">
        <v>36</v>
      </c>
      <c r="AX596" s="12" t="s">
        <v>80</v>
      </c>
      <c r="AY596" s="149" t="s">
        <v>127</v>
      </c>
    </row>
    <row r="597" spans="2:65" s="13" customFormat="1" ht="11.25">
      <c r="B597" s="154"/>
      <c r="D597" s="144" t="s">
        <v>138</v>
      </c>
      <c r="E597" s="155" t="s">
        <v>1</v>
      </c>
      <c r="F597" s="156" t="s">
        <v>88</v>
      </c>
      <c r="H597" s="157">
        <v>1</v>
      </c>
      <c r="I597" s="158"/>
      <c r="L597" s="154"/>
      <c r="M597" s="159"/>
      <c r="T597" s="160"/>
      <c r="AT597" s="155" t="s">
        <v>138</v>
      </c>
      <c r="AU597" s="155" t="s">
        <v>90</v>
      </c>
      <c r="AV597" s="13" t="s">
        <v>90</v>
      </c>
      <c r="AW597" s="13" t="s">
        <v>36</v>
      </c>
      <c r="AX597" s="13" t="s">
        <v>88</v>
      </c>
      <c r="AY597" s="155" t="s">
        <v>127</v>
      </c>
    </row>
    <row r="598" spans="2:65" s="1" customFormat="1" ht="21.75" customHeight="1">
      <c r="B598" s="31"/>
      <c r="C598" s="131" t="s">
        <v>593</v>
      </c>
      <c r="D598" s="131" t="s">
        <v>129</v>
      </c>
      <c r="E598" s="132" t="s">
        <v>594</v>
      </c>
      <c r="F598" s="133" t="s">
        <v>595</v>
      </c>
      <c r="G598" s="134" t="s">
        <v>195</v>
      </c>
      <c r="H598" s="135">
        <v>3</v>
      </c>
      <c r="I598" s="136"/>
      <c r="J598" s="137">
        <f>ROUND(I598*H598,2)</f>
        <v>0</v>
      </c>
      <c r="K598" s="133" t="s">
        <v>133</v>
      </c>
      <c r="L598" s="31"/>
      <c r="M598" s="138" t="s">
        <v>1</v>
      </c>
      <c r="N598" s="139" t="s">
        <v>45</v>
      </c>
      <c r="P598" s="140">
        <f>O598*H598</f>
        <v>0</v>
      </c>
      <c r="Q598" s="140">
        <v>1.6199999999999999E-3</v>
      </c>
      <c r="R598" s="140">
        <f>Q598*H598</f>
        <v>4.8599999999999997E-3</v>
      </c>
      <c r="S598" s="140">
        <v>0</v>
      </c>
      <c r="T598" s="141">
        <f>S598*H598</f>
        <v>0</v>
      </c>
      <c r="AR598" s="142" t="s">
        <v>134</v>
      </c>
      <c r="AT598" s="142" t="s">
        <v>129</v>
      </c>
      <c r="AU598" s="142" t="s">
        <v>90</v>
      </c>
      <c r="AY598" s="16" t="s">
        <v>127</v>
      </c>
      <c r="BE598" s="143">
        <f>IF(N598="základní",J598,0)</f>
        <v>0</v>
      </c>
      <c r="BF598" s="143">
        <f>IF(N598="snížená",J598,0)</f>
        <v>0</v>
      </c>
      <c r="BG598" s="143">
        <f>IF(N598="zákl. přenesená",J598,0)</f>
        <v>0</v>
      </c>
      <c r="BH598" s="143">
        <f>IF(N598="sníž. přenesená",J598,0)</f>
        <v>0</v>
      </c>
      <c r="BI598" s="143">
        <f>IF(N598="nulová",J598,0)</f>
        <v>0</v>
      </c>
      <c r="BJ598" s="16" t="s">
        <v>88</v>
      </c>
      <c r="BK598" s="143">
        <f>ROUND(I598*H598,2)</f>
        <v>0</v>
      </c>
      <c r="BL598" s="16" t="s">
        <v>134</v>
      </c>
      <c r="BM598" s="142" t="s">
        <v>596</v>
      </c>
    </row>
    <row r="599" spans="2:65" s="1" customFormat="1" ht="29.25">
      <c r="B599" s="31"/>
      <c r="D599" s="144" t="s">
        <v>136</v>
      </c>
      <c r="F599" s="145" t="s">
        <v>597</v>
      </c>
      <c r="I599" s="146"/>
      <c r="L599" s="31"/>
      <c r="M599" s="147"/>
      <c r="T599" s="55"/>
      <c r="AT599" s="16" t="s">
        <v>136</v>
      </c>
      <c r="AU599" s="16" t="s">
        <v>90</v>
      </c>
    </row>
    <row r="600" spans="2:65" s="12" customFormat="1" ht="11.25">
      <c r="B600" s="148"/>
      <c r="D600" s="144" t="s">
        <v>138</v>
      </c>
      <c r="E600" s="149" t="s">
        <v>1</v>
      </c>
      <c r="F600" s="150" t="s">
        <v>410</v>
      </c>
      <c r="H600" s="149" t="s">
        <v>1</v>
      </c>
      <c r="I600" s="151"/>
      <c r="L600" s="148"/>
      <c r="M600" s="152"/>
      <c r="T600" s="153"/>
      <c r="AT600" s="149" t="s">
        <v>138</v>
      </c>
      <c r="AU600" s="149" t="s">
        <v>90</v>
      </c>
      <c r="AV600" s="12" t="s">
        <v>88</v>
      </c>
      <c r="AW600" s="12" t="s">
        <v>36</v>
      </c>
      <c r="AX600" s="12" t="s">
        <v>80</v>
      </c>
      <c r="AY600" s="149" t="s">
        <v>127</v>
      </c>
    </row>
    <row r="601" spans="2:65" s="12" customFormat="1" ht="11.25">
      <c r="B601" s="148"/>
      <c r="D601" s="144" t="s">
        <v>138</v>
      </c>
      <c r="E601" s="149" t="s">
        <v>1</v>
      </c>
      <c r="F601" s="150" t="s">
        <v>140</v>
      </c>
      <c r="H601" s="149" t="s">
        <v>1</v>
      </c>
      <c r="I601" s="151"/>
      <c r="L601" s="148"/>
      <c r="M601" s="152"/>
      <c r="T601" s="153"/>
      <c r="AT601" s="149" t="s">
        <v>138</v>
      </c>
      <c r="AU601" s="149" t="s">
        <v>90</v>
      </c>
      <c r="AV601" s="12" t="s">
        <v>88</v>
      </c>
      <c r="AW601" s="12" t="s">
        <v>36</v>
      </c>
      <c r="AX601" s="12" t="s">
        <v>80</v>
      </c>
      <c r="AY601" s="149" t="s">
        <v>127</v>
      </c>
    </row>
    <row r="602" spans="2:65" s="13" customFormat="1" ht="11.25">
      <c r="B602" s="154"/>
      <c r="D602" s="144" t="s">
        <v>138</v>
      </c>
      <c r="E602" s="155" t="s">
        <v>1</v>
      </c>
      <c r="F602" s="156" t="s">
        <v>152</v>
      </c>
      <c r="H602" s="157">
        <v>3</v>
      </c>
      <c r="I602" s="158"/>
      <c r="L602" s="154"/>
      <c r="M602" s="159"/>
      <c r="T602" s="160"/>
      <c r="AT602" s="155" t="s">
        <v>138</v>
      </c>
      <c r="AU602" s="155" t="s">
        <v>90</v>
      </c>
      <c r="AV602" s="13" t="s">
        <v>90</v>
      </c>
      <c r="AW602" s="13" t="s">
        <v>36</v>
      </c>
      <c r="AX602" s="13" t="s">
        <v>88</v>
      </c>
      <c r="AY602" s="155" t="s">
        <v>127</v>
      </c>
    </row>
    <row r="603" spans="2:65" s="1" customFormat="1" ht="24.2" customHeight="1">
      <c r="B603" s="31"/>
      <c r="C603" s="168" t="s">
        <v>598</v>
      </c>
      <c r="D603" s="168" t="s">
        <v>286</v>
      </c>
      <c r="E603" s="169" t="s">
        <v>599</v>
      </c>
      <c r="F603" s="170" t="s">
        <v>600</v>
      </c>
      <c r="G603" s="171" t="s">
        <v>195</v>
      </c>
      <c r="H603" s="172">
        <v>1</v>
      </c>
      <c r="I603" s="173"/>
      <c r="J603" s="174">
        <f>ROUND(I603*H603,2)</f>
        <v>0</v>
      </c>
      <c r="K603" s="170" t="s">
        <v>1</v>
      </c>
      <c r="L603" s="175"/>
      <c r="M603" s="176" t="s">
        <v>1</v>
      </c>
      <c r="N603" s="177" t="s">
        <v>45</v>
      </c>
      <c r="P603" s="140">
        <f>O603*H603</f>
        <v>0</v>
      </c>
      <c r="Q603" s="140">
        <v>1.8499999999999999E-2</v>
      </c>
      <c r="R603" s="140">
        <f>Q603*H603</f>
        <v>1.8499999999999999E-2</v>
      </c>
      <c r="S603" s="140">
        <v>0</v>
      </c>
      <c r="T603" s="141">
        <f>S603*H603</f>
        <v>0</v>
      </c>
      <c r="AR603" s="142" t="s">
        <v>192</v>
      </c>
      <c r="AT603" s="142" t="s">
        <v>286</v>
      </c>
      <c r="AU603" s="142" t="s">
        <v>90</v>
      </c>
      <c r="AY603" s="16" t="s">
        <v>127</v>
      </c>
      <c r="BE603" s="143">
        <f>IF(N603="základní",J603,0)</f>
        <v>0</v>
      </c>
      <c r="BF603" s="143">
        <f>IF(N603="snížená",J603,0)</f>
        <v>0</v>
      </c>
      <c r="BG603" s="143">
        <f>IF(N603="zákl. přenesená",J603,0)</f>
        <v>0</v>
      </c>
      <c r="BH603" s="143">
        <f>IF(N603="sníž. přenesená",J603,0)</f>
        <v>0</v>
      </c>
      <c r="BI603" s="143">
        <f>IF(N603="nulová",J603,0)</f>
        <v>0</v>
      </c>
      <c r="BJ603" s="16" t="s">
        <v>88</v>
      </c>
      <c r="BK603" s="143">
        <f>ROUND(I603*H603,2)</f>
        <v>0</v>
      </c>
      <c r="BL603" s="16" t="s">
        <v>134</v>
      </c>
      <c r="BM603" s="142" t="s">
        <v>601</v>
      </c>
    </row>
    <row r="604" spans="2:65" s="1" customFormat="1" ht="11.25">
      <c r="B604" s="31"/>
      <c r="D604" s="144" t="s">
        <v>136</v>
      </c>
      <c r="F604" s="145" t="s">
        <v>600</v>
      </c>
      <c r="I604" s="146"/>
      <c r="L604" s="31"/>
      <c r="M604" s="147"/>
      <c r="T604" s="55"/>
      <c r="AT604" s="16" t="s">
        <v>136</v>
      </c>
      <c r="AU604" s="16" t="s">
        <v>90</v>
      </c>
    </row>
    <row r="605" spans="2:65" s="12" customFormat="1" ht="11.25">
      <c r="B605" s="148"/>
      <c r="D605" s="144" t="s">
        <v>138</v>
      </c>
      <c r="E605" s="149" t="s">
        <v>1</v>
      </c>
      <c r="F605" s="150" t="s">
        <v>410</v>
      </c>
      <c r="H605" s="149" t="s">
        <v>1</v>
      </c>
      <c r="I605" s="151"/>
      <c r="L605" s="148"/>
      <c r="M605" s="152"/>
      <c r="T605" s="153"/>
      <c r="AT605" s="149" t="s">
        <v>138</v>
      </c>
      <c r="AU605" s="149" t="s">
        <v>90</v>
      </c>
      <c r="AV605" s="12" t="s">
        <v>88</v>
      </c>
      <c r="AW605" s="12" t="s">
        <v>36</v>
      </c>
      <c r="AX605" s="12" t="s">
        <v>80</v>
      </c>
      <c r="AY605" s="149" t="s">
        <v>127</v>
      </c>
    </row>
    <row r="606" spans="2:65" s="12" customFormat="1" ht="11.25">
      <c r="B606" s="148"/>
      <c r="D606" s="144" t="s">
        <v>138</v>
      </c>
      <c r="E606" s="149" t="s">
        <v>1</v>
      </c>
      <c r="F606" s="150" t="s">
        <v>140</v>
      </c>
      <c r="H606" s="149" t="s">
        <v>1</v>
      </c>
      <c r="I606" s="151"/>
      <c r="L606" s="148"/>
      <c r="M606" s="152"/>
      <c r="T606" s="153"/>
      <c r="AT606" s="149" t="s">
        <v>138</v>
      </c>
      <c r="AU606" s="149" t="s">
        <v>90</v>
      </c>
      <c r="AV606" s="12" t="s">
        <v>88</v>
      </c>
      <c r="AW606" s="12" t="s">
        <v>36</v>
      </c>
      <c r="AX606" s="12" t="s">
        <v>80</v>
      </c>
      <c r="AY606" s="149" t="s">
        <v>127</v>
      </c>
    </row>
    <row r="607" spans="2:65" s="13" customFormat="1" ht="11.25">
      <c r="B607" s="154"/>
      <c r="D607" s="144" t="s">
        <v>138</v>
      </c>
      <c r="E607" s="155" t="s">
        <v>1</v>
      </c>
      <c r="F607" s="156" t="s">
        <v>88</v>
      </c>
      <c r="H607" s="157">
        <v>1</v>
      </c>
      <c r="I607" s="158"/>
      <c r="L607" s="154"/>
      <c r="M607" s="159"/>
      <c r="T607" s="160"/>
      <c r="AT607" s="155" t="s">
        <v>138</v>
      </c>
      <c r="AU607" s="155" t="s">
        <v>90</v>
      </c>
      <c r="AV607" s="13" t="s">
        <v>90</v>
      </c>
      <c r="AW607" s="13" t="s">
        <v>36</v>
      </c>
      <c r="AX607" s="13" t="s">
        <v>88</v>
      </c>
      <c r="AY607" s="155" t="s">
        <v>127</v>
      </c>
    </row>
    <row r="608" spans="2:65" s="1" customFormat="1" ht="16.5" customHeight="1">
      <c r="B608" s="31"/>
      <c r="C608" s="168" t="s">
        <v>602</v>
      </c>
      <c r="D608" s="168" t="s">
        <v>286</v>
      </c>
      <c r="E608" s="169" t="s">
        <v>603</v>
      </c>
      <c r="F608" s="170" t="s">
        <v>604</v>
      </c>
      <c r="G608" s="171" t="s">
        <v>195</v>
      </c>
      <c r="H608" s="172">
        <v>1</v>
      </c>
      <c r="I608" s="173"/>
      <c r="J608" s="174">
        <f>ROUND(I608*H608,2)</f>
        <v>0</v>
      </c>
      <c r="K608" s="170" t="s">
        <v>1</v>
      </c>
      <c r="L608" s="175"/>
      <c r="M608" s="176" t="s">
        <v>1</v>
      </c>
      <c r="N608" s="177" t="s">
        <v>45</v>
      </c>
      <c r="P608" s="140">
        <f>O608*H608</f>
        <v>0</v>
      </c>
      <c r="Q608" s="140">
        <v>7.3000000000000001E-3</v>
      </c>
      <c r="R608" s="140">
        <f>Q608*H608</f>
        <v>7.3000000000000001E-3</v>
      </c>
      <c r="S608" s="140">
        <v>0</v>
      </c>
      <c r="T608" s="141">
        <f>S608*H608</f>
        <v>0</v>
      </c>
      <c r="AR608" s="142" t="s">
        <v>192</v>
      </c>
      <c r="AT608" s="142" t="s">
        <v>286</v>
      </c>
      <c r="AU608" s="142" t="s">
        <v>90</v>
      </c>
      <c r="AY608" s="16" t="s">
        <v>127</v>
      </c>
      <c r="BE608" s="143">
        <f>IF(N608="základní",J608,0)</f>
        <v>0</v>
      </c>
      <c r="BF608" s="143">
        <f>IF(N608="snížená",J608,0)</f>
        <v>0</v>
      </c>
      <c r="BG608" s="143">
        <f>IF(N608="zákl. přenesená",J608,0)</f>
        <v>0</v>
      </c>
      <c r="BH608" s="143">
        <f>IF(N608="sníž. přenesená",J608,0)</f>
        <v>0</v>
      </c>
      <c r="BI608" s="143">
        <f>IF(N608="nulová",J608,0)</f>
        <v>0</v>
      </c>
      <c r="BJ608" s="16" t="s">
        <v>88</v>
      </c>
      <c r="BK608" s="143">
        <f>ROUND(I608*H608,2)</f>
        <v>0</v>
      </c>
      <c r="BL608" s="16" t="s">
        <v>134</v>
      </c>
      <c r="BM608" s="142" t="s">
        <v>605</v>
      </c>
    </row>
    <row r="609" spans="2:65" s="1" customFormat="1" ht="19.5">
      <c r="B609" s="31"/>
      <c r="D609" s="144" t="s">
        <v>136</v>
      </c>
      <c r="F609" s="145" t="s">
        <v>606</v>
      </c>
      <c r="I609" s="146"/>
      <c r="L609" s="31"/>
      <c r="M609" s="147"/>
      <c r="T609" s="55"/>
      <c r="AT609" s="16" t="s">
        <v>136</v>
      </c>
      <c r="AU609" s="16" t="s">
        <v>90</v>
      </c>
    </row>
    <row r="610" spans="2:65" s="12" customFormat="1" ht="11.25">
      <c r="B610" s="148"/>
      <c r="D610" s="144" t="s">
        <v>138</v>
      </c>
      <c r="E610" s="149" t="s">
        <v>1</v>
      </c>
      <c r="F610" s="150" t="s">
        <v>410</v>
      </c>
      <c r="H610" s="149" t="s">
        <v>1</v>
      </c>
      <c r="I610" s="151"/>
      <c r="L610" s="148"/>
      <c r="M610" s="152"/>
      <c r="T610" s="153"/>
      <c r="AT610" s="149" t="s">
        <v>138</v>
      </c>
      <c r="AU610" s="149" t="s">
        <v>90</v>
      </c>
      <c r="AV610" s="12" t="s">
        <v>88</v>
      </c>
      <c r="AW610" s="12" t="s">
        <v>36</v>
      </c>
      <c r="AX610" s="12" t="s">
        <v>80</v>
      </c>
      <c r="AY610" s="149" t="s">
        <v>127</v>
      </c>
    </row>
    <row r="611" spans="2:65" s="12" customFormat="1" ht="11.25">
      <c r="B611" s="148"/>
      <c r="D611" s="144" t="s">
        <v>138</v>
      </c>
      <c r="E611" s="149" t="s">
        <v>1</v>
      </c>
      <c r="F611" s="150" t="s">
        <v>140</v>
      </c>
      <c r="H611" s="149" t="s">
        <v>1</v>
      </c>
      <c r="I611" s="151"/>
      <c r="L611" s="148"/>
      <c r="M611" s="152"/>
      <c r="T611" s="153"/>
      <c r="AT611" s="149" t="s">
        <v>138</v>
      </c>
      <c r="AU611" s="149" t="s">
        <v>90</v>
      </c>
      <c r="AV611" s="12" t="s">
        <v>88</v>
      </c>
      <c r="AW611" s="12" t="s">
        <v>36</v>
      </c>
      <c r="AX611" s="12" t="s">
        <v>80</v>
      </c>
      <c r="AY611" s="149" t="s">
        <v>127</v>
      </c>
    </row>
    <row r="612" spans="2:65" s="13" customFormat="1" ht="11.25">
      <c r="B612" s="154"/>
      <c r="D612" s="144" t="s">
        <v>138</v>
      </c>
      <c r="E612" s="155" t="s">
        <v>1</v>
      </c>
      <c r="F612" s="156" t="s">
        <v>88</v>
      </c>
      <c r="H612" s="157">
        <v>1</v>
      </c>
      <c r="I612" s="158"/>
      <c r="L612" s="154"/>
      <c r="M612" s="159"/>
      <c r="T612" s="160"/>
      <c r="AT612" s="155" t="s">
        <v>138</v>
      </c>
      <c r="AU612" s="155" t="s">
        <v>90</v>
      </c>
      <c r="AV612" s="13" t="s">
        <v>90</v>
      </c>
      <c r="AW612" s="13" t="s">
        <v>36</v>
      </c>
      <c r="AX612" s="13" t="s">
        <v>88</v>
      </c>
      <c r="AY612" s="155" t="s">
        <v>127</v>
      </c>
    </row>
    <row r="613" spans="2:65" s="1" customFormat="1" ht="16.5" customHeight="1">
      <c r="B613" s="31"/>
      <c r="C613" s="131" t="s">
        <v>607</v>
      </c>
      <c r="D613" s="131" t="s">
        <v>129</v>
      </c>
      <c r="E613" s="132" t="s">
        <v>608</v>
      </c>
      <c r="F613" s="133" t="s">
        <v>609</v>
      </c>
      <c r="G613" s="134" t="s">
        <v>195</v>
      </c>
      <c r="H613" s="135">
        <v>1</v>
      </c>
      <c r="I613" s="136"/>
      <c r="J613" s="137">
        <f>ROUND(I613*H613,2)</f>
        <v>0</v>
      </c>
      <c r="K613" s="133" t="s">
        <v>133</v>
      </c>
      <c r="L613" s="31"/>
      <c r="M613" s="138" t="s">
        <v>1</v>
      </c>
      <c r="N613" s="139" t="s">
        <v>45</v>
      </c>
      <c r="P613" s="140">
        <f>O613*H613</f>
        <v>0</v>
      </c>
      <c r="Q613" s="140">
        <v>3.4000000000000002E-4</v>
      </c>
      <c r="R613" s="140">
        <f>Q613*H613</f>
        <v>3.4000000000000002E-4</v>
      </c>
      <c r="S613" s="140">
        <v>0</v>
      </c>
      <c r="T613" s="141">
        <f>S613*H613</f>
        <v>0</v>
      </c>
      <c r="AR613" s="142" t="s">
        <v>134</v>
      </c>
      <c r="AT613" s="142" t="s">
        <v>129</v>
      </c>
      <c r="AU613" s="142" t="s">
        <v>90</v>
      </c>
      <c r="AY613" s="16" t="s">
        <v>127</v>
      </c>
      <c r="BE613" s="143">
        <f>IF(N613="základní",J613,0)</f>
        <v>0</v>
      </c>
      <c r="BF613" s="143">
        <f>IF(N613="snížená",J613,0)</f>
        <v>0</v>
      </c>
      <c r="BG613" s="143">
        <f>IF(N613="zákl. přenesená",J613,0)</f>
        <v>0</v>
      </c>
      <c r="BH613" s="143">
        <f>IF(N613="sníž. přenesená",J613,0)</f>
        <v>0</v>
      </c>
      <c r="BI613" s="143">
        <f>IF(N613="nulová",J613,0)</f>
        <v>0</v>
      </c>
      <c r="BJ613" s="16" t="s">
        <v>88</v>
      </c>
      <c r="BK613" s="143">
        <f>ROUND(I613*H613,2)</f>
        <v>0</v>
      </c>
      <c r="BL613" s="16" t="s">
        <v>134</v>
      </c>
      <c r="BM613" s="142" t="s">
        <v>610</v>
      </c>
    </row>
    <row r="614" spans="2:65" s="1" customFormat="1" ht="19.5">
      <c r="B614" s="31"/>
      <c r="D614" s="144" t="s">
        <v>136</v>
      </c>
      <c r="F614" s="145" t="s">
        <v>611</v>
      </c>
      <c r="I614" s="146"/>
      <c r="L614" s="31"/>
      <c r="M614" s="147"/>
      <c r="T614" s="55"/>
      <c r="AT614" s="16" t="s">
        <v>136</v>
      </c>
      <c r="AU614" s="16" t="s">
        <v>90</v>
      </c>
    </row>
    <row r="615" spans="2:65" s="12" customFormat="1" ht="11.25">
      <c r="B615" s="148"/>
      <c r="D615" s="144" t="s">
        <v>138</v>
      </c>
      <c r="E615" s="149" t="s">
        <v>1</v>
      </c>
      <c r="F615" s="150" t="s">
        <v>410</v>
      </c>
      <c r="H615" s="149" t="s">
        <v>1</v>
      </c>
      <c r="I615" s="151"/>
      <c r="L615" s="148"/>
      <c r="M615" s="152"/>
      <c r="T615" s="153"/>
      <c r="AT615" s="149" t="s">
        <v>138</v>
      </c>
      <c r="AU615" s="149" t="s">
        <v>90</v>
      </c>
      <c r="AV615" s="12" t="s">
        <v>88</v>
      </c>
      <c r="AW615" s="12" t="s">
        <v>36</v>
      </c>
      <c r="AX615" s="12" t="s">
        <v>80</v>
      </c>
      <c r="AY615" s="149" t="s">
        <v>127</v>
      </c>
    </row>
    <row r="616" spans="2:65" s="12" customFormat="1" ht="11.25">
      <c r="B616" s="148"/>
      <c r="D616" s="144" t="s">
        <v>138</v>
      </c>
      <c r="E616" s="149" t="s">
        <v>1</v>
      </c>
      <c r="F616" s="150" t="s">
        <v>140</v>
      </c>
      <c r="H616" s="149" t="s">
        <v>1</v>
      </c>
      <c r="I616" s="151"/>
      <c r="L616" s="148"/>
      <c r="M616" s="152"/>
      <c r="T616" s="153"/>
      <c r="AT616" s="149" t="s">
        <v>138</v>
      </c>
      <c r="AU616" s="149" t="s">
        <v>90</v>
      </c>
      <c r="AV616" s="12" t="s">
        <v>88</v>
      </c>
      <c r="AW616" s="12" t="s">
        <v>36</v>
      </c>
      <c r="AX616" s="12" t="s">
        <v>80</v>
      </c>
      <c r="AY616" s="149" t="s">
        <v>127</v>
      </c>
    </row>
    <row r="617" spans="2:65" s="13" customFormat="1" ht="11.25">
      <c r="B617" s="154"/>
      <c r="D617" s="144" t="s">
        <v>138</v>
      </c>
      <c r="E617" s="155" t="s">
        <v>1</v>
      </c>
      <c r="F617" s="156" t="s">
        <v>88</v>
      </c>
      <c r="H617" s="157">
        <v>1</v>
      </c>
      <c r="I617" s="158"/>
      <c r="L617" s="154"/>
      <c r="M617" s="159"/>
      <c r="T617" s="160"/>
      <c r="AT617" s="155" t="s">
        <v>138</v>
      </c>
      <c r="AU617" s="155" t="s">
        <v>90</v>
      </c>
      <c r="AV617" s="13" t="s">
        <v>90</v>
      </c>
      <c r="AW617" s="13" t="s">
        <v>36</v>
      </c>
      <c r="AX617" s="13" t="s">
        <v>88</v>
      </c>
      <c r="AY617" s="155" t="s">
        <v>127</v>
      </c>
    </row>
    <row r="618" spans="2:65" s="1" customFormat="1" ht="24.2" customHeight="1">
      <c r="B618" s="31"/>
      <c r="C618" s="168" t="s">
        <v>612</v>
      </c>
      <c r="D618" s="168" t="s">
        <v>286</v>
      </c>
      <c r="E618" s="169" t="s">
        <v>613</v>
      </c>
      <c r="F618" s="170" t="s">
        <v>614</v>
      </c>
      <c r="G618" s="171" t="s">
        <v>195</v>
      </c>
      <c r="H618" s="172">
        <v>1</v>
      </c>
      <c r="I618" s="173"/>
      <c r="J618" s="174">
        <f>ROUND(I618*H618,2)</f>
        <v>0</v>
      </c>
      <c r="K618" s="170" t="s">
        <v>1</v>
      </c>
      <c r="L618" s="175"/>
      <c r="M618" s="176" t="s">
        <v>1</v>
      </c>
      <c r="N618" s="177" t="s">
        <v>45</v>
      </c>
      <c r="P618" s="140">
        <f>O618*H618</f>
        <v>0</v>
      </c>
      <c r="Q618" s="140">
        <v>3.7999999999999999E-2</v>
      </c>
      <c r="R618" s="140">
        <f>Q618*H618</f>
        <v>3.7999999999999999E-2</v>
      </c>
      <c r="S618" s="140">
        <v>0</v>
      </c>
      <c r="T618" s="141">
        <f>S618*H618</f>
        <v>0</v>
      </c>
      <c r="AR618" s="142" t="s">
        <v>192</v>
      </c>
      <c r="AT618" s="142" t="s">
        <v>286</v>
      </c>
      <c r="AU618" s="142" t="s">
        <v>90</v>
      </c>
      <c r="AY618" s="16" t="s">
        <v>127</v>
      </c>
      <c r="BE618" s="143">
        <f>IF(N618="základní",J618,0)</f>
        <v>0</v>
      </c>
      <c r="BF618" s="143">
        <f>IF(N618="snížená",J618,0)</f>
        <v>0</v>
      </c>
      <c r="BG618" s="143">
        <f>IF(N618="zákl. přenesená",J618,0)</f>
        <v>0</v>
      </c>
      <c r="BH618" s="143">
        <f>IF(N618="sníž. přenesená",J618,0)</f>
        <v>0</v>
      </c>
      <c r="BI618" s="143">
        <f>IF(N618="nulová",J618,0)</f>
        <v>0</v>
      </c>
      <c r="BJ618" s="16" t="s">
        <v>88</v>
      </c>
      <c r="BK618" s="143">
        <f>ROUND(I618*H618,2)</f>
        <v>0</v>
      </c>
      <c r="BL618" s="16" t="s">
        <v>134</v>
      </c>
      <c r="BM618" s="142" t="s">
        <v>615</v>
      </c>
    </row>
    <row r="619" spans="2:65" s="1" customFormat="1" ht="11.25">
      <c r="B619" s="31"/>
      <c r="D619" s="144" t="s">
        <v>136</v>
      </c>
      <c r="F619" s="145" t="s">
        <v>614</v>
      </c>
      <c r="I619" s="146"/>
      <c r="L619" s="31"/>
      <c r="M619" s="147"/>
      <c r="T619" s="55"/>
      <c r="AT619" s="16" t="s">
        <v>136</v>
      </c>
      <c r="AU619" s="16" t="s">
        <v>90</v>
      </c>
    </row>
    <row r="620" spans="2:65" s="12" customFormat="1" ht="11.25">
      <c r="B620" s="148"/>
      <c r="D620" s="144" t="s">
        <v>138</v>
      </c>
      <c r="E620" s="149" t="s">
        <v>1</v>
      </c>
      <c r="F620" s="150" t="s">
        <v>410</v>
      </c>
      <c r="H620" s="149" t="s">
        <v>1</v>
      </c>
      <c r="I620" s="151"/>
      <c r="L620" s="148"/>
      <c r="M620" s="152"/>
      <c r="T620" s="153"/>
      <c r="AT620" s="149" t="s">
        <v>138</v>
      </c>
      <c r="AU620" s="149" t="s">
        <v>90</v>
      </c>
      <c r="AV620" s="12" t="s">
        <v>88</v>
      </c>
      <c r="AW620" s="12" t="s">
        <v>36</v>
      </c>
      <c r="AX620" s="12" t="s">
        <v>80</v>
      </c>
      <c r="AY620" s="149" t="s">
        <v>127</v>
      </c>
    </row>
    <row r="621" spans="2:65" s="12" customFormat="1" ht="11.25">
      <c r="B621" s="148"/>
      <c r="D621" s="144" t="s">
        <v>138</v>
      </c>
      <c r="E621" s="149" t="s">
        <v>1</v>
      </c>
      <c r="F621" s="150" t="s">
        <v>140</v>
      </c>
      <c r="H621" s="149" t="s">
        <v>1</v>
      </c>
      <c r="I621" s="151"/>
      <c r="L621" s="148"/>
      <c r="M621" s="152"/>
      <c r="T621" s="153"/>
      <c r="AT621" s="149" t="s">
        <v>138</v>
      </c>
      <c r="AU621" s="149" t="s">
        <v>90</v>
      </c>
      <c r="AV621" s="12" t="s">
        <v>88</v>
      </c>
      <c r="AW621" s="12" t="s">
        <v>36</v>
      </c>
      <c r="AX621" s="12" t="s">
        <v>80</v>
      </c>
      <c r="AY621" s="149" t="s">
        <v>127</v>
      </c>
    </row>
    <row r="622" spans="2:65" s="13" customFormat="1" ht="11.25">
      <c r="B622" s="154"/>
      <c r="D622" s="144" t="s">
        <v>138</v>
      </c>
      <c r="E622" s="155" t="s">
        <v>1</v>
      </c>
      <c r="F622" s="156" t="s">
        <v>88</v>
      </c>
      <c r="H622" s="157">
        <v>1</v>
      </c>
      <c r="I622" s="158"/>
      <c r="L622" s="154"/>
      <c r="M622" s="159"/>
      <c r="T622" s="160"/>
      <c r="AT622" s="155" t="s">
        <v>138</v>
      </c>
      <c r="AU622" s="155" t="s">
        <v>90</v>
      </c>
      <c r="AV622" s="13" t="s">
        <v>90</v>
      </c>
      <c r="AW622" s="13" t="s">
        <v>36</v>
      </c>
      <c r="AX622" s="13" t="s">
        <v>88</v>
      </c>
      <c r="AY622" s="155" t="s">
        <v>127</v>
      </c>
    </row>
    <row r="623" spans="2:65" s="1" customFormat="1" ht="24.2" customHeight="1">
      <c r="B623" s="31"/>
      <c r="C623" s="168" t="s">
        <v>616</v>
      </c>
      <c r="D623" s="168" t="s">
        <v>286</v>
      </c>
      <c r="E623" s="169" t="s">
        <v>617</v>
      </c>
      <c r="F623" s="170" t="s">
        <v>618</v>
      </c>
      <c r="G623" s="171" t="s">
        <v>195</v>
      </c>
      <c r="H623" s="172">
        <v>1</v>
      </c>
      <c r="I623" s="173"/>
      <c r="J623" s="174">
        <f>ROUND(I623*H623,2)</f>
        <v>0</v>
      </c>
      <c r="K623" s="170" t="s">
        <v>1</v>
      </c>
      <c r="L623" s="175"/>
      <c r="M623" s="176" t="s">
        <v>1</v>
      </c>
      <c r="N623" s="177" t="s">
        <v>45</v>
      </c>
      <c r="P623" s="140">
        <f>O623*H623</f>
        <v>0</v>
      </c>
      <c r="Q623" s="140">
        <v>1E-3</v>
      </c>
      <c r="R623" s="140">
        <f>Q623*H623</f>
        <v>1E-3</v>
      </c>
      <c r="S623" s="140">
        <v>0</v>
      </c>
      <c r="T623" s="141">
        <f>S623*H623</f>
        <v>0</v>
      </c>
      <c r="AR623" s="142" t="s">
        <v>192</v>
      </c>
      <c r="AT623" s="142" t="s">
        <v>286</v>
      </c>
      <c r="AU623" s="142" t="s">
        <v>90</v>
      </c>
      <c r="AY623" s="16" t="s">
        <v>127</v>
      </c>
      <c r="BE623" s="143">
        <f>IF(N623="základní",J623,0)</f>
        <v>0</v>
      </c>
      <c r="BF623" s="143">
        <f>IF(N623="snížená",J623,0)</f>
        <v>0</v>
      </c>
      <c r="BG623" s="143">
        <f>IF(N623="zákl. přenesená",J623,0)</f>
        <v>0</v>
      </c>
      <c r="BH623" s="143">
        <f>IF(N623="sníž. přenesená",J623,0)</f>
        <v>0</v>
      </c>
      <c r="BI623" s="143">
        <f>IF(N623="nulová",J623,0)</f>
        <v>0</v>
      </c>
      <c r="BJ623" s="16" t="s">
        <v>88</v>
      </c>
      <c r="BK623" s="143">
        <f>ROUND(I623*H623,2)</f>
        <v>0</v>
      </c>
      <c r="BL623" s="16" t="s">
        <v>134</v>
      </c>
      <c r="BM623" s="142" t="s">
        <v>619</v>
      </c>
    </row>
    <row r="624" spans="2:65" s="1" customFormat="1" ht="11.25">
      <c r="B624" s="31"/>
      <c r="D624" s="144" t="s">
        <v>136</v>
      </c>
      <c r="F624" s="145" t="s">
        <v>618</v>
      </c>
      <c r="I624" s="146"/>
      <c r="L624" s="31"/>
      <c r="M624" s="147"/>
      <c r="T624" s="55"/>
      <c r="AT624" s="16" t="s">
        <v>136</v>
      </c>
      <c r="AU624" s="16" t="s">
        <v>90</v>
      </c>
    </row>
    <row r="625" spans="2:65" s="12" customFormat="1" ht="11.25">
      <c r="B625" s="148"/>
      <c r="D625" s="144" t="s">
        <v>138</v>
      </c>
      <c r="E625" s="149" t="s">
        <v>1</v>
      </c>
      <c r="F625" s="150" t="s">
        <v>410</v>
      </c>
      <c r="H625" s="149" t="s">
        <v>1</v>
      </c>
      <c r="I625" s="151"/>
      <c r="L625" s="148"/>
      <c r="M625" s="152"/>
      <c r="T625" s="153"/>
      <c r="AT625" s="149" t="s">
        <v>138</v>
      </c>
      <c r="AU625" s="149" t="s">
        <v>90</v>
      </c>
      <c r="AV625" s="12" t="s">
        <v>88</v>
      </c>
      <c r="AW625" s="12" t="s">
        <v>36</v>
      </c>
      <c r="AX625" s="12" t="s">
        <v>80</v>
      </c>
      <c r="AY625" s="149" t="s">
        <v>127</v>
      </c>
    </row>
    <row r="626" spans="2:65" s="12" customFormat="1" ht="11.25">
      <c r="B626" s="148"/>
      <c r="D626" s="144" t="s">
        <v>138</v>
      </c>
      <c r="E626" s="149" t="s">
        <v>1</v>
      </c>
      <c r="F626" s="150" t="s">
        <v>140</v>
      </c>
      <c r="H626" s="149" t="s">
        <v>1</v>
      </c>
      <c r="I626" s="151"/>
      <c r="L626" s="148"/>
      <c r="M626" s="152"/>
      <c r="T626" s="153"/>
      <c r="AT626" s="149" t="s">
        <v>138</v>
      </c>
      <c r="AU626" s="149" t="s">
        <v>90</v>
      </c>
      <c r="AV626" s="12" t="s">
        <v>88</v>
      </c>
      <c r="AW626" s="12" t="s">
        <v>36</v>
      </c>
      <c r="AX626" s="12" t="s">
        <v>80</v>
      </c>
      <c r="AY626" s="149" t="s">
        <v>127</v>
      </c>
    </row>
    <row r="627" spans="2:65" s="13" customFormat="1" ht="11.25">
      <c r="B627" s="154"/>
      <c r="D627" s="144" t="s">
        <v>138</v>
      </c>
      <c r="E627" s="155" t="s">
        <v>1</v>
      </c>
      <c r="F627" s="156" t="s">
        <v>88</v>
      </c>
      <c r="H627" s="157">
        <v>1</v>
      </c>
      <c r="I627" s="158"/>
      <c r="L627" s="154"/>
      <c r="M627" s="159"/>
      <c r="T627" s="160"/>
      <c r="AT627" s="155" t="s">
        <v>138</v>
      </c>
      <c r="AU627" s="155" t="s">
        <v>90</v>
      </c>
      <c r="AV627" s="13" t="s">
        <v>90</v>
      </c>
      <c r="AW627" s="13" t="s">
        <v>36</v>
      </c>
      <c r="AX627" s="13" t="s">
        <v>88</v>
      </c>
      <c r="AY627" s="155" t="s">
        <v>127</v>
      </c>
    </row>
    <row r="628" spans="2:65" s="1" customFormat="1" ht="21.75" customHeight="1">
      <c r="B628" s="31"/>
      <c r="C628" s="131" t="s">
        <v>620</v>
      </c>
      <c r="D628" s="131" t="s">
        <v>129</v>
      </c>
      <c r="E628" s="132" t="s">
        <v>621</v>
      </c>
      <c r="F628" s="133" t="s">
        <v>622</v>
      </c>
      <c r="G628" s="134" t="s">
        <v>195</v>
      </c>
      <c r="H628" s="135">
        <v>1</v>
      </c>
      <c r="I628" s="136"/>
      <c r="J628" s="137">
        <f>ROUND(I628*H628,2)</f>
        <v>0</v>
      </c>
      <c r="K628" s="133" t="s">
        <v>133</v>
      </c>
      <c r="L628" s="31"/>
      <c r="M628" s="138" t="s">
        <v>1</v>
      </c>
      <c r="N628" s="139" t="s">
        <v>45</v>
      </c>
      <c r="P628" s="140">
        <f>O628*H628</f>
        <v>0</v>
      </c>
      <c r="Q628" s="140">
        <v>1.65E-3</v>
      </c>
      <c r="R628" s="140">
        <f>Q628*H628</f>
        <v>1.65E-3</v>
      </c>
      <c r="S628" s="140">
        <v>0</v>
      </c>
      <c r="T628" s="141">
        <f>S628*H628</f>
        <v>0</v>
      </c>
      <c r="AR628" s="142" t="s">
        <v>134</v>
      </c>
      <c r="AT628" s="142" t="s">
        <v>129</v>
      </c>
      <c r="AU628" s="142" t="s">
        <v>90</v>
      </c>
      <c r="AY628" s="16" t="s">
        <v>127</v>
      </c>
      <c r="BE628" s="143">
        <f>IF(N628="základní",J628,0)</f>
        <v>0</v>
      </c>
      <c r="BF628" s="143">
        <f>IF(N628="snížená",J628,0)</f>
        <v>0</v>
      </c>
      <c r="BG628" s="143">
        <f>IF(N628="zákl. přenesená",J628,0)</f>
        <v>0</v>
      </c>
      <c r="BH628" s="143">
        <f>IF(N628="sníž. přenesená",J628,0)</f>
        <v>0</v>
      </c>
      <c r="BI628" s="143">
        <f>IF(N628="nulová",J628,0)</f>
        <v>0</v>
      </c>
      <c r="BJ628" s="16" t="s">
        <v>88</v>
      </c>
      <c r="BK628" s="143">
        <f>ROUND(I628*H628,2)</f>
        <v>0</v>
      </c>
      <c r="BL628" s="16" t="s">
        <v>134</v>
      </c>
      <c r="BM628" s="142" t="s">
        <v>623</v>
      </c>
    </row>
    <row r="629" spans="2:65" s="1" customFormat="1" ht="29.25">
      <c r="B629" s="31"/>
      <c r="D629" s="144" t="s">
        <v>136</v>
      </c>
      <c r="F629" s="145" t="s">
        <v>624</v>
      </c>
      <c r="I629" s="146"/>
      <c r="L629" s="31"/>
      <c r="M629" s="147"/>
      <c r="T629" s="55"/>
      <c r="AT629" s="16" t="s">
        <v>136</v>
      </c>
      <c r="AU629" s="16" t="s">
        <v>90</v>
      </c>
    </row>
    <row r="630" spans="2:65" s="12" customFormat="1" ht="11.25">
      <c r="B630" s="148"/>
      <c r="D630" s="144" t="s">
        <v>138</v>
      </c>
      <c r="E630" s="149" t="s">
        <v>1</v>
      </c>
      <c r="F630" s="150" t="s">
        <v>410</v>
      </c>
      <c r="H630" s="149" t="s">
        <v>1</v>
      </c>
      <c r="I630" s="151"/>
      <c r="L630" s="148"/>
      <c r="M630" s="152"/>
      <c r="T630" s="153"/>
      <c r="AT630" s="149" t="s">
        <v>138</v>
      </c>
      <c r="AU630" s="149" t="s">
        <v>90</v>
      </c>
      <c r="AV630" s="12" t="s">
        <v>88</v>
      </c>
      <c r="AW630" s="12" t="s">
        <v>36</v>
      </c>
      <c r="AX630" s="12" t="s">
        <v>80</v>
      </c>
      <c r="AY630" s="149" t="s">
        <v>127</v>
      </c>
    </row>
    <row r="631" spans="2:65" s="12" customFormat="1" ht="11.25">
      <c r="B631" s="148"/>
      <c r="D631" s="144" t="s">
        <v>138</v>
      </c>
      <c r="E631" s="149" t="s">
        <v>1</v>
      </c>
      <c r="F631" s="150" t="s">
        <v>140</v>
      </c>
      <c r="H631" s="149" t="s">
        <v>1</v>
      </c>
      <c r="I631" s="151"/>
      <c r="L631" s="148"/>
      <c r="M631" s="152"/>
      <c r="T631" s="153"/>
      <c r="AT631" s="149" t="s">
        <v>138</v>
      </c>
      <c r="AU631" s="149" t="s">
        <v>90</v>
      </c>
      <c r="AV631" s="12" t="s">
        <v>88</v>
      </c>
      <c r="AW631" s="12" t="s">
        <v>36</v>
      </c>
      <c r="AX631" s="12" t="s">
        <v>80</v>
      </c>
      <c r="AY631" s="149" t="s">
        <v>127</v>
      </c>
    </row>
    <row r="632" spans="2:65" s="13" customFormat="1" ht="11.25">
      <c r="B632" s="154"/>
      <c r="D632" s="144" t="s">
        <v>138</v>
      </c>
      <c r="E632" s="155" t="s">
        <v>1</v>
      </c>
      <c r="F632" s="156" t="s">
        <v>88</v>
      </c>
      <c r="H632" s="157">
        <v>1</v>
      </c>
      <c r="I632" s="158"/>
      <c r="L632" s="154"/>
      <c r="M632" s="159"/>
      <c r="T632" s="160"/>
      <c r="AT632" s="155" t="s">
        <v>138</v>
      </c>
      <c r="AU632" s="155" t="s">
        <v>90</v>
      </c>
      <c r="AV632" s="13" t="s">
        <v>90</v>
      </c>
      <c r="AW632" s="13" t="s">
        <v>36</v>
      </c>
      <c r="AX632" s="13" t="s">
        <v>88</v>
      </c>
      <c r="AY632" s="155" t="s">
        <v>127</v>
      </c>
    </row>
    <row r="633" spans="2:65" s="1" customFormat="1" ht="24.2" customHeight="1">
      <c r="B633" s="31"/>
      <c r="C633" s="168" t="s">
        <v>625</v>
      </c>
      <c r="D633" s="168" t="s">
        <v>286</v>
      </c>
      <c r="E633" s="169" t="s">
        <v>626</v>
      </c>
      <c r="F633" s="170" t="s">
        <v>627</v>
      </c>
      <c r="G633" s="171" t="s">
        <v>195</v>
      </c>
      <c r="H633" s="172">
        <v>1</v>
      </c>
      <c r="I633" s="173"/>
      <c r="J633" s="174">
        <f>ROUND(I633*H633,2)</f>
        <v>0</v>
      </c>
      <c r="K633" s="170" t="s">
        <v>1</v>
      </c>
      <c r="L633" s="175"/>
      <c r="M633" s="176" t="s">
        <v>1</v>
      </c>
      <c r="N633" s="177" t="s">
        <v>45</v>
      </c>
      <c r="P633" s="140">
        <f>O633*H633</f>
        <v>0</v>
      </c>
      <c r="Q633" s="140">
        <v>2.4500000000000001E-2</v>
      </c>
      <c r="R633" s="140">
        <f>Q633*H633</f>
        <v>2.4500000000000001E-2</v>
      </c>
      <c r="S633" s="140">
        <v>0</v>
      </c>
      <c r="T633" s="141">
        <f>S633*H633</f>
        <v>0</v>
      </c>
      <c r="AR633" s="142" t="s">
        <v>192</v>
      </c>
      <c r="AT633" s="142" t="s">
        <v>286</v>
      </c>
      <c r="AU633" s="142" t="s">
        <v>90</v>
      </c>
      <c r="AY633" s="16" t="s">
        <v>127</v>
      </c>
      <c r="BE633" s="143">
        <f>IF(N633="základní",J633,0)</f>
        <v>0</v>
      </c>
      <c r="BF633" s="143">
        <f>IF(N633="snížená",J633,0)</f>
        <v>0</v>
      </c>
      <c r="BG633" s="143">
        <f>IF(N633="zákl. přenesená",J633,0)</f>
        <v>0</v>
      </c>
      <c r="BH633" s="143">
        <f>IF(N633="sníž. přenesená",J633,0)</f>
        <v>0</v>
      </c>
      <c r="BI633" s="143">
        <f>IF(N633="nulová",J633,0)</f>
        <v>0</v>
      </c>
      <c r="BJ633" s="16" t="s">
        <v>88</v>
      </c>
      <c r="BK633" s="143">
        <f>ROUND(I633*H633,2)</f>
        <v>0</v>
      </c>
      <c r="BL633" s="16" t="s">
        <v>134</v>
      </c>
      <c r="BM633" s="142" t="s">
        <v>628</v>
      </c>
    </row>
    <row r="634" spans="2:65" s="1" customFormat="1" ht="11.25">
      <c r="B634" s="31"/>
      <c r="D634" s="144" t="s">
        <v>136</v>
      </c>
      <c r="F634" s="145" t="s">
        <v>627</v>
      </c>
      <c r="I634" s="146"/>
      <c r="L634" s="31"/>
      <c r="M634" s="147"/>
      <c r="T634" s="55"/>
      <c r="AT634" s="16" t="s">
        <v>136</v>
      </c>
      <c r="AU634" s="16" t="s">
        <v>90</v>
      </c>
    </row>
    <row r="635" spans="2:65" s="12" customFormat="1" ht="11.25">
      <c r="B635" s="148"/>
      <c r="D635" s="144" t="s">
        <v>138</v>
      </c>
      <c r="E635" s="149" t="s">
        <v>1</v>
      </c>
      <c r="F635" s="150" t="s">
        <v>410</v>
      </c>
      <c r="H635" s="149" t="s">
        <v>1</v>
      </c>
      <c r="I635" s="151"/>
      <c r="L635" s="148"/>
      <c r="M635" s="152"/>
      <c r="T635" s="153"/>
      <c r="AT635" s="149" t="s">
        <v>138</v>
      </c>
      <c r="AU635" s="149" t="s">
        <v>90</v>
      </c>
      <c r="AV635" s="12" t="s">
        <v>88</v>
      </c>
      <c r="AW635" s="12" t="s">
        <v>36</v>
      </c>
      <c r="AX635" s="12" t="s">
        <v>80</v>
      </c>
      <c r="AY635" s="149" t="s">
        <v>127</v>
      </c>
    </row>
    <row r="636" spans="2:65" s="12" customFormat="1" ht="11.25">
      <c r="B636" s="148"/>
      <c r="D636" s="144" t="s">
        <v>138</v>
      </c>
      <c r="E636" s="149" t="s">
        <v>1</v>
      </c>
      <c r="F636" s="150" t="s">
        <v>140</v>
      </c>
      <c r="H636" s="149" t="s">
        <v>1</v>
      </c>
      <c r="I636" s="151"/>
      <c r="L636" s="148"/>
      <c r="M636" s="152"/>
      <c r="T636" s="153"/>
      <c r="AT636" s="149" t="s">
        <v>138</v>
      </c>
      <c r="AU636" s="149" t="s">
        <v>90</v>
      </c>
      <c r="AV636" s="12" t="s">
        <v>88</v>
      </c>
      <c r="AW636" s="12" t="s">
        <v>36</v>
      </c>
      <c r="AX636" s="12" t="s">
        <v>80</v>
      </c>
      <c r="AY636" s="149" t="s">
        <v>127</v>
      </c>
    </row>
    <row r="637" spans="2:65" s="13" customFormat="1" ht="11.25">
      <c r="B637" s="154"/>
      <c r="D637" s="144" t="s">
        <v>138</v>
      </c>
      <c r="E637" s="155" t="s">
        <v>1</v>
      </c>
      <c r="F637" s="156" t="s">
        <v>88</v>
      </c>
      <c r="H637" s="157">
        <v>1</v>
      </c>
      <c r="I637" s="158"/>
      <c r="L637" s="154"/>
      <c r="M637" s="159"/>
      <c r="T637" s="160"/>
      <c r="AT637" s="155" t="s">
        <v>138</v>
      </c>
      <c r="AU637" s="155" t="s">
        <v>90</v>
      </c>
      <c r="AV637" s="13" t="s">
        <v>90</v>
      </c>
      <c r="AW637" s="13" t="s">
        <v>36</v>
      </c>
      <c r="AX637" s="13" t="s">
        <v>88</v>
      </c>
      <c r="AY637" s="155" t="s">
        <v>127</v>
      </c>
    </row>
    <row r="638" spans="2:65" s="1" customFormat="1" ht="16.5" customHeight="1">
      <c r="B638" s="31"/>
      <c r="C638" s="168" t="s">
        <v>629</v>
      </c>
      <c r="D638" s="168" t="s">
        <v>286</v>
      </c>
      <c r="E638" s="169" t="s">
        <v>603</v>
      </c>
      <c r="F638" s="170" t="s">
        <v>604</v>
      </c>
      <c r="G638" s="171" t="s">
        <v>195</v>
      </c>
      <c r="H638" s="172">
        <v>1</v>
      </c>
      <c r="I638" s="173"/>
      <c r="J638" s="174">
        <f>ROUND(I638*H638,2)</f>
        <v>0</v>
      </c>
      <c r="K638" s="170" t="s">
        <v>1</v>
      </c>
      <c r="L638" s="175"/>
      <c r="M638" s="176" t="s">
        <v>1</v>
      </c>
      <c r="N638" s="177" t="s">
        <v>45</v>
      </c>
      <c r="P638" s="140">
        <f>O638*H638</f>
        <v>0</v>
      </c>
      <c r="Q638" s="140">
        <v>7.3000000000000001E-3</v>
      </c>
      <c r="R638" s="140">
        <f>Q638*H638</f>
        <v>7.3000000000000001E-3</v>
      </c>
      <c r="S638" s="140">
        <v>0</v>
      </c>
      <c r="T638" s="141">
        <f>S638*H638</f>
        <v>0</v>
      </c>
      <c r="AR638" s="142" t="s">
        <v>192</v>
      </c>
      <c r="AT638" s="142" t="s">
        <v>286</v>
      </c>
      <c r="AU638" s="142" t="s">
        <v>90</v>
      </c>
      <c r="AY638" s="16" t="s">
        <v>127</v>
      </c>
      <c r="BE638" s="143">
        <f>IF(N638="základní",J638,0)</f>
        <v>0</v>
      </c>
      <c r="BF638" s="143">
        <f>IF(N638="snížená",J638,0)</f>
        <v>0</v>
      </c>
      <c r="BG638" s="143">
        <f>IF(N638="zákl. přenesená",J638,0)</f>
        <v>0</v>
      </c>
      <c r="BH638" s="143">
        <f>IF(N638="sníž. přenesená",J638,0)</f>
        <v>0</v>
      </c>
      <c r="BI638" s="143">
        <f>IF(N638="nulová",J638,0)</f>
        <v>0</v>
      </c>
      <c r="BJ638" s="16" t="s">
        <v>88</v>
      </c>
      <c r="BK638" s="143">
        <f>ROUND(I638*H638,2)</f>
        <v>0</v>
      </c>
      <c r="BL638" s="16" t="s">
        <v>134</v>
      </c>
      <c r="BM638" s="142" t="s">
        <v>630</v>
      </c>
    </row>
    <row r="639" spans="2:65" s="1" customFormat="1" ht="19.5">
      <c r="B639" s="31"/>
      <c r="D639" s="144" t="s">
        <v>136</v>
      </c>
      <c r="F639" s="145" t="s">
        <v>606</v>
      </c>
      <c r="I639" s="146"/>
      <c r="L639" s="31"/>
      <c r="M639" s="147"/>
      <c r="T639" s="55"/>
      <c r="AT639" s="16" t="s">
        <v>136</v>
      </c>
      <c r="AU639" s="16" t="s">
        <v>90</v>
      </c>
    </row>
    <row r="640" spans="2:65" s="12" customFormat="1" ht="11.25">
      <c r="B640" s="148"/>
      <c r="D640" s="144" t="s">
        <v>138</v>
      </c>
      <c r="E640" s="149" t="s">
        <v>1</v>
      </c>
      <c r="F640" s="150" t="s">
        <v>410</v>
      </c>
      <c r="H640" s="149" t="s">
        <v>1</v>
      </c>
      <c r="I640" s="151"/>
      <c r="L640" s="148"/>
      <c r="M640" s="152"/>
      <c r="T640" s="153"/>
      <c r="AT640" s="149" t="s">
        <v>138</v>
      </c>
      <c r="AU640" s="149" t="s">
        <v>90</v>
      </c>
      <c r="AV640" s="12" t="s">
        <v>88</v>
      </c>
      <c r="AW640" s="12" t="s">
        <v>36</v>
      </c>
      <c r="AX640" s="12" t="s">
        <v>80</v>
      </c>
      <c r="AY640" s="149" t="s">
        <v>127</v>
      </c>
    </row>
    <row r="641" spans="2:65" s="12" customFormat="1" ht="11.25">
      <c r="B641" s="148"/>
      <c r="D641" s="144" t="s">
        <v>138</v>
      </c>
      <c r="E641" s="149" t="s">
        <v>1</v>
      </c>
      <c r="F641" s="150" t="s">
        <v>140</v>
      </c>
      <c r="H641" s="149" t="s">
        <v>1</v>
      </c>
      <c r="I641" s="151"/>
      <c r="L641" s="148"/>
      <c r="M641" s="152"/>
      <c r="T641" s="153"/>
      <c r="AT641" s="149" t="s">
        <v>138</v>
      </c>
      <c r="AU641" s="149" t="s">
        <v>90</v>
      </c>
      <c r="AV641" s="12" t="s">
        <v>88</v>
      </c>
      <c r="AW641" s="12" t="s">
        <v>36</v>
      </c>
      <c r="AX641" s="12" t="s">
        <v>80</v>
      </c>
      <c r="AY641" s="149" t="s">
        <v>127</v>
      </c>
    </row>
    <row r="642" spans="2:65" s="13" customFormat="1" ht="11.25">
      <c r="B642" s="154"/>
      <c r="D642" s="144" t="s">
        <v>138</v>
      </c>
      <c r="E642" s="155" t="s">
        <v>1</v>
      </c>
      <c r="F642" s="156" t="s">
        <v>88</v>
      </c>
      <c r="H642" s="157">
        <v>1</v>
      </c>
      <c r="I642" s="158"/>
      <c r="L642" s="154"/>
      <c r="M642" s="159"/>
      <c r="T642" s="160"/>
      <c r="AT642" s="155" t="s">
        <v>138</v>
      </c>
      <c r="AU642" s="155" t="s">
        <v>90</v>
      </c>
      <c r="AV642" s="13" t="s">
        <v>90</v>
      </c>
      <c r="AW642" s="13" t="s">
        <v>36</v>
      </c>
      <c r="AX642" s="13" t="s">
        <v>88</v>
      </c>
      <c r="AY642" s="155" t="s">
        <v>127</v>
      </c>
    </row>
    <row r="643" spans="2:65" s="1" customFormat="1" ht="24.2" customHeight="1">
      <c r="B643" s="31"/>
      <c r="C643" s="131" t="s">
        <v>631</v>
      </c>
      <c r="D643" s="131" t="s">
        <v>129</v>
      </c>
      <c r="E643" s="132" t="s">
        <v>632</v>
      </c>
      <c r="F643" s="133" t="s">
        <v>633</v>
      </c>
      <c r="G643" s="134" t="s">
        <v>195</v>
      </c>
      <c r="H643" s="135">
        <v>11</v>
      </c>
      <c r="I643" s="136"/>
      <c r="J643" s="137">
        <f>ROUND(I643*H643,2)</f>
        <v>0</v>
      </c>
      <c r="K643" s="133" t="s">
        <v>133</v>
      </c>
      <c r="L643" s="31"/>
      <c r="M643" s="138" t="s">
        <v>1</v>
      </c>
      <c r="N643" s="139" t="s">
        <v>45</v>
      </c>
      <c r="P643" s="140">
        <f>O643*H643</f>
        <v>0</v>
      </c>
      <c r="Q643" s="140">
        <v>0</v>
      </c>
      <c r="R643" s="140">
        <f>Q643*H643</f>
        <v>0</v>
      </c>
      <c r="S643" s="140">
        <v>0</v>
      </c>
      <c r="T643" s="141">
        <f>S643*H643</f>
        <v>0</v>
      </c>
      <c r="AR643" s="142" t="s">
        <v>134</v>
      </c>
      <c r="AT643" s="142" t="s">
        <v>129</v>
      </c>
      <c r="AU643" s="142" t="s">
        <v>90</v>
      </c>
      <c r="AY643" s="16" t="s">
        <v>127</v>
      </c>
      <c r="BE643" s="143">
        <f>IF(N643="základní",J643,0)</f>
        <v>0</v>
      </c>
      <c r="BF643" s="143">
        <f>IF(N643="snížená",J643,0)</f>
        <v>0</v>
      </c>
      <c r="BG643" s="143">
        <f>IF(N643="zákl. přenesená",J643,0)</f>
        <v>0</v>
      </c>
      <c r="BH643" s="143">
        <f>IF(N643="sníž. přenesená",J643,0)</f>
        <v>0</v>
      </c>
      <c r="BI643" s="143">
        <f>IF(N643="nulová",J643,0)</f>
        <v>0</v>
      </c>
      <c r="BJ643" s="16" t="s">
        <v>88</v>
      </c>
      <c r="BK643" s="143">
        <f>ROUND(I643*H643,2)</f>
        <v>0</v>
      </c>
      <c r="BL643" s="16" t="s">
        <v>134</v>
      </c>
      <c r="BM643" s="142" t="s">
        <v>634</v>
      </c>
    </row>
    <row r="644" spans="2:65" s="1" customFormat="1" ht="29.25">
      <c r="B644" s="31"/>
      <c r="D644" s="144" t="s">
        <v>136</v>
      </c>
      <c r="F644" s="145" t="s">
        <v>635</v>
      </c>
      <c r="I644" s="146"/>
      <c r="L644" s="31"/>
      <c r="M644" s="147"/>
      <c r="T644" s="55"/>
      <c r="AT644" s="16" t="s">
        <v>136</v>
      </c>
      <c r="AU644" s="16" t="s">
        <v>90</v>
      </c>
    </row>
    <row r="645" spans="2:65" s="12" customFormat="1" ht="11.25">
      <c r="B645" s="148"/>
      <c r="D645" s="144" t="s">
        <v>138</v>
      </c>
      <c r="E645" s="149" t="s">
        <v>1</v>
      </c>
      <c r="F645" s="150" t="s">
        <v>410</v>
      </c>
      <c r="H645" s="149" t="s">
        <v>1</v>
      </c>
      <c r="I645" s="151"/>
      <c r="L645" s="148"/>
      <c r="M645" s="152"/>
      <c r="T645" s="153"/>
      <c r="AT645" s="149" t="s">
        <v>138</v>
      </c>
      <c r="AU645" s="149" t="s">
        <v>90</v>
      </c>
      <c r="AV645" s="12" t="s">
        <v>88</v>
      </c>
      <c r="AW645" s="12" t="s">
        <v>36</v>
      </c>
      <c r="AX645" s="12" t="s">
        <v>80</v>
      </c>
      <c r="AY645" s="149" t="s">
        <v>127</v>
      </c>
    </row>
    <row r="646" spans="2:65" s="12" customFormat="1" ht="11.25">
      <c r="B646" s="148"/>
      <c r="D646" s="144" t="s">
        <v>138</v>
      </c>
      <c r="E646" s="149" t="s">
        <v>1</v>
      </c>
      <c r="F646" s="150" t="s">
        <v>247</v>
      </c>
      <c r="H646" s="149" t="s">
        <v>1</v>
      </c>
      <c r="I646" s="151"/>
      <c r="L646" s="148"/>
      <c r="M646" s="152"/>
      <c r="T646" s="153"/>
      <c r="AT646" s="149" t="s">
        <v>138</v>
      </c>
      <c r="AU646" s="149" t="s">
        <v>90</v>
      </c>
      <c r="AV646" s="12" t="s">
        <v>88</v>
      </c>
      <c r="AW646" s="12" t="s">
        <v>36</v>
      </c>
      <c r="AX646" s="12" t="s">
        <v>80</v>
      </c>
      <c r="AY646" s="149" t="s">
        <v>127</v>
      </c>
    </row>
    <row r="647" spans="2:65" s="13" customFormat="1" ht="11.25">
      <c r="B647" s="154"/>
      <c r="D647" s="144" t="s">
        <v>138</v>
      </c>
      <c r="E647" s="155" t="s">
        <v>1</v>
      </c>
      <c r="F647" s="156" t="s">
        <v>209</v>
      </c>
      <c r="H647" s="157">
        <v>11</v>
      </c>
      <c r="I647" s="158"/>
      <c r="L647" s="154"/>
      <c r="M647" s="159"/>
      <c r="T647" s="160"/>
      <c r="AT647" s="155" t="s">
        <v>138</v>
      </c>
      <c r="AU647" s="155" t="s">
        <v>90</v>
      </c>
      <c r="AV647" s="13" t="s">
        <v>90</v>
      </c>
      <c r="AW647" s="13" t="s">
        <v>36</v>
      </c>
      <c r="AX647" s="13" t="s">
        <v>88</v>
      </c>
      <c r="AY647" s="155" t="s">
        <v>127</v>
      </c>
    </row>
    <row r="648" spans="2:65" s="1" customFormat="1" ht="24.2" customHeight="1">
      <c r="B648" s="31"/>
      <c r="C648" s="168" t="s">
        <v>636</v>
      </c>
      <c r="D648" s="168" t="s">
        <v>286</v>
      </c>
      <c r="E648" s="169" t="s">
        <v>637</v>
      </c>
      <c r="F648" s="170" t="s">
        <v>638</v>
      </c>
      <c r="G648" s="171" t="s">
        <v>195</v>
      </c>
      <c r="H648" s="172">
        <v>11</v>
      </c>
      <c r="I648" s="173"/>
      <c r="J648" s="174">
        <f>ROUND(I648*H648,2)</f>
        <v>0</v>
      </c>
      <c r="K648" s="170" t="s">
        <v>133</v>
      </c>
      <c r="L648" s="175"/>
      <c r="M648" s="176" t="s">
        <v>1</v>
      </c>
      <c r="N648" s="177" t="s">
        <v>45</v>
      </c>
      <c r="P648" s="140">
        <f>O648*H648</f>
        <v>0</v>
      </c>
      <c r="Q648" s="140">
        <v>1.9E-3</v>
      </c>
      <c r="R648" s="140">
        <f>Q648*H648</f>
        <v>2.0899999999999998E-2</v>
      </c>
      <c r="S648" s="140">
        <v>0</v>
      </c>
      <c r="T648" s="141">
        <f>S648*H648</f>
        <v>0</v>
      </c>
      <c r="AR648" s="142" t="s">
        <v>192</v>
      </c>
      <c r="AT648" s="142" t="s">
        <v>286</v>
      </c>
      <c r="AU648" s="142" t="s">
        <v>90</v>
      </c>
      <c r="AY648" s="16" t="s">
        <v>127</v>
      </c>
      <c r="BE648" s="143">
        <f>IF(N648="základní",J648,0)</f>
        <v>0</v>
      </c>
      <c r="BF648" s="143">
        <f>IF(N648="snížená",J648,0)</f>
        <v>0</v>
      </c>
      <c r="BG648" s="143">
        <f>IF(N648="zákl. přenesená",J648,0)</f>
        <v>0</v>
      </c>
      <c r="BH648" s="143">
        <f>IF(N648="sníž. přenesená",J648,0)</f>
        <v>0</v>
      </c>
      <c r="BI648" s="143">
        <f>IF(N648="nulová",J648,0)</f>
        <v>0</v>
      </c>
      <c r="BJ648" s="16" t="s">
        <v>88</v>
      </c>
      <c r="BK648" s="143">
        <f>ROUND(I648*H648,2)</f>
        <v>0</v>
      </c>
      <c r="BL648" s="16" t="s">
        <v>134</v>
      </c>
      <c r="BM648" s="142" t="s">
        <v>639</v>
      </c>
    </row>
    <row r="649" spans="2:65" s="1" customFormat="1" ht="19.5">
      <c r="B649" s="31"/>
      <c r="D649" s="144" t="s">
        <v>136</v>
      </c>
      <c r="F649" s="145" t="s">
        <v>638</v>
      </c>
      <c r="I649" s="146"/>
      <c r="L649" s="31"/>
      <c r="M649" s="147"/>
      <c r="T649" s="55"/>
      <c r="AT649" s="16" t="s">
        <v>136</v>
      </c>
      <c r="AU649" s="16" t="s">
        <v>90</v>
      </c>
    </row>
    <row r="650" spans="2:65" s="12" customFormat="1" ht="11.25">
      <c r="B650" s="148"/>
      <c r="D650" s="144" t="s">
        <v>138</v>
      </c>
      <c r="E650" s="149" t="s">
        <v>1</v>
      </c>
      <c r="F650" s="150" t="s">
        <v>410</v>
      </c>
      <c r="H650" s="149" t="s">
        <v>1</v>
      </c>
      <c r="I650" s="151"/>
      <c r="L650" s="148"/>
      <c r="M650" s="152"/>
      <c r="T650" s="153"/>
      <c r="AT650" s="149" t="s">
        <v>138</v>
      </c>
      <c r="AU650" s="149" t="s">
        <v>90</v>
      </c>
      <c r="AV650" s="12" t="s">
        <v>88</v>
      </c>
      <c r="AW650" s="12" t="s">
        <v>36</v>
      </c>
      <c r="AX650" s="12" t="s">
        <v>80</v>
      </c>
      <c r="AY650" s="149" t="s">
        <v>127</v>
      </c>
    </row>
    <row r="651" spans="2:65" s="12" customFormat="1" ht="11.25">
      <c r="B651" s="148"/>
      <c r="D651" s="144" t="s">
        <v>138</v>
      </c>
      <c r="E651" s="149" t="s">
        <v>1</v>
      </c>
      <c r="F651" s="150" t="s">
        <v>247</v>
      </c>
      <c r="H651" s="149" t="s">
        <v>1</v>
      </c>
      <c r="I651" s="151"/>
      <c r="L651" s="148"/>
      <c r="M651" s="152"/>
      <c r="T651" s="153"/>
      <c r="AT651" s="149" t="s">
        <v>138</v>
      </c>
      <c r="AU651" s="149" t="s">
        <v>90</v>
      </c>
      <c r="AV651" s="12" t="s">
        <v>88</v>
      </c>
      <c r="AW651" s="12" t="s">
        <v>36</v>
      </c>
      <c r="AX651" s="12" t="s">
        <v>80</v>
      </c>
      <c r="AY651" s="149" t="s">
        <v>127</v>
      </c>
    </row>
    <row r="652" spans="2:65" s="12" customFormat="1" ht="11.25">
      <c r="B652" s="148"/>
      <c r="D652" s="144" t="s">
        <v>138</v>
      </c>
      <c r="E652" s="149" t="s">
        <v>1</v>
      </c>
      <c r="F652" s="150" t="s">
        <v>640</v>
      </c>
      <c r="H652" s="149" t="s">
        <v>1</v>
      </c>
      <c r="I652" s="151"/>
      <c r="L652" s="148"/>
      <c r="M652" s="152"/>
      <c r="T652" s="153"/>
      <c r="AT652" s="149" t="s">
        <v>138</v>
      </c>
      <c r="AU652" s="149" t="s">
        <v>90</v>
      </c>
      <c r="AV652" s="12" t="s">
        <v>88</v>
      </c>
      <c r="AW652" s="12" t="s">
        <v>36</v>
      </c>
      <c r="AX652" s="12" t="s">
        <v>80</v>
      </c>
      <c r="AY652" s="149" t="s">
        <v>127</v>
      </c>
    </row>
    <row r="653" spans="2:65" s="13" customFormat="1" ht="11.25">
      <c r="B653" s="154"/>
      <c r="D653" s="144" t="s">
        <v>138</v>
      </c>
      <c r="E653" s="155" t="s">
        <v>1</v>
      </c>
      <c r="F653" s="156" t="s">
        <v>203</v>
      </c>
      <c r="H653" s="157">
        <v>10</v>
      </c>
      <c r="I653" s="158"/>
      <c r="L653" s="154"/>
      <c r="M653" s="159"/>
      <c r="T653" s="160"/>
      <c r="AT653" s="155" t="s">
        <v>138</v>
      </c>
      <c r="AU653" s="155" t="s">
        <v>90</v>
      </c>
      <c r="AV653" s="13" t="s">
        <v>90</v>
      </c>
      <c r="AW653" s="13" t="s">
        <v>36</v>
      </c>
      <c r="AX653" s="13" t="s">
        <v>80</v>
      </c>
      <c r="AY653" s="155" t="s">
        <v>127</v>
      </c>
    </row>
    <row r="654" spans="2:65" s="12" customFormat="1" ht="11.25">
      <c r="B654" s="148"/>
      <c r="D654" s="144" t="s">
        <v>138</v>
      </c>
      <c r="E654" s="149" t="s">
        <v>1</v>
      </c>
      <c r="F654" s="150" t="s">
        <v>641</v>
      </c>
      <c r="H654" s="149" t="s">
        <v>1</v>
      </c>
      <c r="I654" s="151"/>
      <c r="L654" s="148"/>
      <c r="M654" s="152"/>
      <c r="T654" s="153"/>
      <c r="AT654" s="149" t="s">
        <v>138</v>
      </c>
      <c r="AU654" s="149" t="s">
        <v>90</v>
      </c>
      <c r="AV654" s="12" t="s">
        <v>88</v>
      </c>
      <c r="AW654" s="12" t="s">
        <v>36</v>
      </c>
      <c r="AX654" s="12" t="s">
        <v>80</v>
      </c>
      <c r="AY654" s="149" t="s">
        <v>127</v>
      </c>
    </row>
    <row r="655" spans="2:65" s="13" customFormat="1" ht="11.25">
      <c r="B655" s="154"/>
      <c r="D655" s="144" t="s">
        <v>138</v>
      </c>
      <c r="E655" s="155" t="s">
        <v>1</v>
      </c>
      <c r="F655" s="156" t="s">
        <v>88</v>
      </c>
      <c r="H655" s="157">
        <v>1</v>
      </c>
      <c r="I655" s="158"/>
      <c r="L655" s="154"/>
      <c r="M655" s="159"/>
      <c r="T655" s="160"/>
      <c r="AT655" s="155" t="s">
        <v>138</v>
      </c>
      <c r="AU655" s="155" t="s">
        <v>90</v>
      </c>
      <c r="AV655" s="13" t="s">
        <v>90</v>
      </c>
      <c r="AW655" s="13" t="s">
        <v>36</v>
      </c>
      <c r="AX655" s="13" t="s">
        <v>80</v>
      </c>
      <c r="AY655" s="155" t="s">
        <v>127</v>
      </c>
    </row>
    <row r="656" spans="2:65" s="14" customFormat="1" ht="11.25">
      <c r="B656" s="161"/>
      <c r="D656" s="144" t="s">
        <v>138</v>
      </c>
      <c r="E656" s="162" t="s">
        <v>1</v>
      </c>
      <c r="F656" s="163" t="s">
        <v>144</v>
      </c>
      <c r="H656" s="164">
        <v>11</v>
      </c>
      <c r="I656" s="165"/>
      <c r="L656" s="161"/>
      <c r="M656" s="166"/>
      <c r="T656" s="167"/>
      <c r="AT656" s="162" t="s">
        <v>138</v>
      </c>
      <c r="AU656" s="162" t="s">
        <v>90</v>
      </c>
      <c r="AV656" s="14" t="s">
        <v>134</v>
      </c>
      <c r="AW656" s="14" t="s">
        <v>36</v>
      </c>
      <c r="AX656" s="14" t="s">
        <v>88</v>
      </c>
      <c r="AY656" s="162" t="s">
        <v>127</v>
      </c>
    </row>
    <row r="657" spans="2:65" s="1" customFormat="1" ht="21.75" customHeight="1">
      <c r="B657" s="31"/>
      <c r="C657" s="131" t="s">
        <v>642</v>
      </c>
      <c r="D657" s="131" t="s">
        <v>129</v>
      </c>
      <c r="E657" s="132" t="s">
        <v>643</v>
      </c>
      <c r="F657" s="133" t="s">
        <v>644</v>
      </c>
      <c r="G657" s="134" t="s">
        <v>195</v>
      </c>
      <c r="H657" s="135">
        <v>1</v>
      </c>
      <c r="I657" s="136"/>
      <c r="J657" s="137">
        <f>ROUND(I657*H657,2)</f>
        <v>0</v>
      </c>
      <c r="K657" s="133" t="s">
        <v>340</v>
      </c>
      <c r="L657" s="31"/>
      <c r="M657" s="138" t="s">
        <v>1</v>
      </c>
      <c r="N657" s="139" t="s">
        <v>45</v>
      </c>
      <c r="P657" s="140">
        <f>O657*H657</f>
        <v>0</v>
      </c>
      <c r="Q657" s="140">
        <v>1.6999999999999999E-3</v>
      </c>
      <c r="R657" s="140">
        <f>Q657*H657</f>
        <v>1.6999999999999999E-3</v>
      </c>
      <c r="S657" s="140">
        <v>0</v>
      </c>
      <c r="T657" s="141">
        <f>S657*H657</f>
        <v>0</v>
      </c>
      <c r="AR657" s="142" t="s">
        <v>134</v>
      </c>
      <c r="AT657" s="142" t="s">
        <v>129</v>
      </c>
      <c r="AU657" s="142" t="s">
        <v>90</v>
      </c>
      <c r="AY657" s="16" t="s">
        <v>127</v>
      </c>
      <c r="BE657" s="143">
        <f>IF(N657="základní",J657,0)</f>
        <v>0</v>
      </c>
      <c r="BF657" s="143">
        <f>IF(N657="snížená",J657,0)</f>
        <v>0</v>
      </c>
      <c r="BG657" s="143">
        <f>IF(N657="zákl. přenesená",J657,0)</f>
        <v>0</v>
      </c>
      <c r="BH657" s="143">
        <f>IF(N657="sníž. přenesená",J657,0)</f>
        <v>0</v>
      </c>
      <c r="BI657" s="143">
        <f>IF(N657="nulová",J657,0)</f>
        <v>0</v>
      </c>
      <c r="BJ657" s="16" t="s">
        <v>88</v>
      </c>
      <c r="BK657" s="143">
        <f>ROUND(I657*H657,2)</f>
        <v>0</v>
      </c>
      <c r="BL657" s="16" t="s">
        <v>134</v>
      </c>
      <c r="BM657" s="142" t="s">
        <v>645</v>
      </c>
    </row>
    <row r="658" spans="2:65" s="1" customFormat="1" ht="29.25">
      <c r="B658" s="31"/>
      <c r="D658" s="144" t="s">
        <v>136</v>
      </c>
      <c r="F658" s="145" t="s">
        <v>646</v>
      </c>
      <c r="I658" s="146"/>
      <c r="L658" s="31"/>
      <c r="M658" s="147"/>
      <c r="T658" s="55"/>
      <c r="AT658" s="16" t="s">
        <v>136</v>
      </c>
      <c r="AU658" s="16" t="s">
        <v>90</v>
      </c>
    </row>
    <row r="659" spans="2:65" s="1" customFormat="1" ht="11.25">
      <c r="B659" s="31"/>
      <c r="D659" s="178" t="s">
        <v>343</v>
      </c>
      <c r="F659" s="179" t="s">
        <v>647</v>
      </c>
      <c r="I659" s="146"/>
      <c r="L659" s="31"/>
      <c r="M659" s="147"/>
      <c r="T659" s="55"/>
      <c r="AT659" s="16" t="s">
        <v>343</v>
      </c>
      <c r="AU659" s="16" t="s">
        <v>90</v>
      </c>
    </row>
    <row r="660" spans="2:65" s="12" customFormat="1" ht="11.25">
      <c r="B660" s="148"/>
      <c r="D660" s="144" t="s">
        <v>138</v>
      </c>
      <c r="E660" s="149" t="s">
        <v>1</v>
      </c>
      <c r="F660" s="150" t="s">
        <v>410</v>
      </c>
      <c r="H660" s="149" t="s">
        <v>1</v>
      </c>
      <c r="I660" s="151"/>
      <c r="L660" s="148"/>
      <c r="M660" s="152"/>
      <c r="T660" s="153"/>
      <c r="AT660" s="149" t="s">
        <v>138</v>
      </c>
      <c r="AU660" s="149" t="s">
        <v>90</v>
      </c>
      <c r="AV660" s="12" t="s">
        <v>88</v>
      </c>
      <c r="AW660" s="12" t="s">
        <v>36</v>
      </c>
      <c r="AX660" s="12" t="s">
        <v>80</v>
      </c>
      <c r="AY660" s="149" t="s">
        <v>127</v>
      </c>
    </row>
    <row r="661" spans="2:65" s="12" customFormat="1" ht="11.25">
      <c r="B661" s="148"/>
      <c r="D661" s="144" t="s">
        <v>138</v>
      </c>
      <c r="E661" s="149" t="s">
        <v>1</v>
      </c>
      <c r="F661" s="150" t="s">
        <v>140</v>
      </c>
      <c r="H661" s="149" t="s">
        <v>1</v>
      </c>
      <c r="I661" s="151"/>
      <c r="L661" s="148"/>
      <c r="M661" s="152"/>
      <c r="T661" s="153"/>
      <c r="AT661" s="149" t="s">
        <v>138</v>
      </c>
      <c r="AU661" s="149" t="s">
        <v>90</v>
      </c>
      <c r="AV661" s="12" t="s">
        <v>88</v>
      </c>
      <c r="AW661" s="12" t="s">
        <v>36</v>
      </c>
      <c r="AX661" s="12" t="s">
        <v>80</v>
      </c>
      <c r="AY661" s="149" t="s">
        <v>127</v>
      </c>
    </row>
    <row r="662" spans="2:65" s="13" customFormat="1" ht="11.25">
      <c r="B662" s="154"/>
      <c r="D662" s="144" t="s">
        <v>138</v>
      </c>
      <c r="E662" s="155" t="s">
        <v>1</v>
      </c>
      <c r="F662" s="156" t="s">
        <v>88</v>
      </c>
      <c r="H662" s="157">
        <v>1</v>
      </c>
      <c r="I662" s="158"/>
      <c r="L662" s="154"/>
      <c r="M662" s="159"/>
      <c r="T662" s="160"/>
      <c r="AT662" s="155" t="s">
        <v>138</v>
      </c>
      <c r="AU662" s="155" t="s">
        <v>90</v>
      </c>
      <c r="AV662" s="13" t="s">
        <v>90</v>
      </c>
      <c r="AW662" s="13" t="s">
        <v>36</v>
      </c>
      <c r="AX662" s="13" t="s">
        <v>88</v>
      </c>
      <c r="AY662" s="155" t="s">
        <v>127</v>
      </c>
    </row>
    <row r="663" spans="2:65" s="1" customFormat="1" ht="24.2" customHeight="1">
      <c r="B663" s="31"/>
      <c r="C663" s="168" t="s">
        <v>648</v>
      </c>
      <c r="D663" s="168" t="s">
        <v>286</v>
      </c>
      <c r="E663" s="169" t="s">
        <v>649</v>
      </c>
      <c r="F663" s="170" t="s">
        <v>650</v>
      </c>
      <c r="G663" s="171" t="s">
        <v>195</v>
      </c>
      <c r="H663" s="172">
        <v>1</v>
      </c>
      <c r="I663" s="173"/>
      <c r="J663" s="174">
        <f>ROUND(I663*H663,2)</f>
        <v>0</v>
      </c>
      <c r="K663" s="170" t="s">
        <v>1</v>
      </c>
      <c r="L663" s="175"/>
      <c r="M663" s="176" t="s">
        <v>1</v>
      </c>
      <c r="N663" s="177" t="s">
        <v>45</v>
      </c>
      <c r="P663" s="140">
        <f>O663*H663</f>
        <v>0</v>
      </c>
      <c r="Q663" s="140">
        <v>3.5000000000000003E-2</v>
      </c>
      <c r="R663" s="140">
        <f>Q663*H663</f>
        <v>3.5000000000000003E-2</v>
      </c>
      <c r="S663" s="140">
        <v>0</v>
      </c>
      <c r="T663" s="141">
        <f>S663*H663</f>
        <v>0</v>
      </c>
      <c r="AR663" s="142" t="s">
        <v>192</v>
      </c>
      <c r="AT663" s="142" t="s">
        <v>286</v>
      </c>
      <c r="AU663" s="142" t="s">
        <v>90</v>
      </c>
      <c r="AY663" s="16" t="s">
        <v>127</v>
      </c>
      <c r="BE663" s="143">
        <f>IF(N663="základní",J663,0)</f>
        <v>0</v>
      </c>
      <c r="BF663" s="143">
        <f>IF(N663="snížená",J663,0)</f>
        <v>0</v>
      </c>
      <c r="BG663" s="143">
        <f>IF(N663="zákl. přenesená",J663,0)</f>
        <v>0</v>
      </c>
      <c r="BH663" s="143">
        <f>IF(N663="sníž. přenesená",J663,0)</f>
        <v>0</v>
      </c>
      <c r="BI663" s="143">
        <f>IF(N663="nulová",J663,0)</f>
        <v>0</v>
      </c>
      <c r="BJ663" s="16" t="s">
        <v>88</v>
      </c>
      <c r="BK663" s="143">
        <f>ROUND(I663*H663,2)</f>
        <v>0</v>
      </c>
      <c r="BL663" s="16" t="s">
        <v>134</v>
      </c>
      <c r="BM663" s="142" t="s">
        <v>651</v>
      </c>
    </row>
    <row r="664" spans="2:65" s="1" customFormat="1" ht="11.25">
      <c r="B664" s="31"/>
      <c r="D664" s="144" t="s">
        <v>136</v>
      </c>
      <c r="F664" s="145" t="s">
        <v>650</v>
      </c>
      <c r="I664" s="146"/>
      <c r="L664" s="31"/>
      <c r="M664" s="147"/>
      <c r="T664" s="55"/>
      <c r="AT664" s="16" t="s">
        <v>136</v>
      </c>
      <c r="AU664" s="16" t="s">
        <v>90</v>
      </c>
    </row>
    <row r="665" spans="2:65" s="12" customFormat="1" ht="11.25">
      <c r="B665" s="148"/>
      <c r="D665" s="144" t="s">
        <v>138</v>
      </c>
      <c r="E665" s="149" t="s">
        <v>1</v>
      </c>
      <c r="F665" s="150" t="s">
        <v>410</v>
      </c>
      <c r="H665" s="149" t="s">
        <v>1</v>
      </c>
      <c r="I665" s="151"/>
      <c r="L665" s="148"/>
      <c r="M665" s="152"/>
      <c r="T665" s="153"/>
      <c r="AT665" s="149" t="s">
        <v>138</v>
      </c>
      <c r="AU665" s="149" t="s">
        <v>90</v>
      </c>
      <c r="AV665" s="12" t="s">
        <v>88</v>
      </c>
      <c r="AW665" s="12" t="s">
        <v>36</v>
      </c>
      <c r="AX665" s="12" t="s">
        <v>80</v>
      </c>
      <c r="AY665" s="149" t="s">
        <v>127</v>
      </c>
    </row>
    <row r="666" spans="2:65" s="12" customFormat="1" ht="11.25">
      <c r="B666" s="148"/>
      <c r="D666" s="144" t="s">
        <v>138</v>
      </c>
      <c r="E666" s="149" t="s">
        <v>1</v>
      </c>
      <c r="F666" s="150" t="s">
        <v>140</v>
      </c>
      <c r="H666" s="149" t="s">
        <v>1</v>
      </c>
      <c r="I666" s="151"/>
      <c r="L666" s="148"/>
      <c r="M666" s="152"/>
      <c r="T666" s="153"/>
      <c r="AT666" s="149" t="s">
        <v>138</v>
      </c>
      <c r="AU666" s="149" t="s">
        <v>90</v>
      </c>
      <c r="AV666" s="12" t="s">
        <v>88</v>
      </c>
      <c r="AW666" s="12" t="s">
        <v>36</v>
      </c>
      <c r="AX666" s="12" t="s">
        <v>80</v>
      </c>
      <c r="AY666" s="149" t="s">
        <v>127</v>
      </c>
    </row>
    <row r="667" spans="2:65" s="13" customFormat="1" ht="11.25">
      <c r="B667" s="154"/>
      <c r="D667" s="144" t="s">
        <v>138</v>
      </c>
      <c r="E667" s="155" t="s">
        <v>1</v>
      </c>
      <c r="F667" s="156" t="s">
        <v>88</v>
      </c>
      <c r="H667" s="157">
        <v>1</v>
      </c>
      <c r="I667" s="158"/>
      <c r="L667" s="154"/>
      <c r="M667" s="159"/>
      <c r="T667" s="160"/>
      <c r="AT667" s="155" t="s">
        <v>138</v>
      </c>
      <c r="AU667" s="155" t="s">
        <v>90</v>
      </c>
      <c r="AV667" s="13" t="s">
        <v>90</v>
      </c>
      <c r="AW667" s="13" t="s">
        <v>36</v>
      </c>
      <c r="AX667" s="13" t="s">
        <v>88</v>
      </c>
      <c r="AY667" s="155" t="s">
        <v>127</v>
      </c>
    </row>
    <row r="668" spans="2:65" s="1" customFormat="1" ht="16.5" customHeight="1">
      <c r="B668" s="31"/>
      <c r="C668" s="168" t="s">
        <v>652</v>
      </c>
      <c r="D668" s="168" t="s">
        <v>286</v>
      </c>
      <c r="E668" s="169" t="s">
        <v>603</v>
      </c>
      <c r="F668" s="170" t="s">
        <v>604</v>
      </c>
      <c r="G668" s="171" t="s">
        <v>195</v>
      </c>
      <c r="H668" s="172">
        <v>1</v>
      </c>
      <c r="I668" s="173"/>
      <c r="J668" s="174">
        <f>ROUND(I668*H668,2)</f>
        <v>0</v>
      </c>
      <c r="K668" s="170" t="s">
        <v>1</v>
      </c>
      <c r="L668" s="175"/>
      <c r="M668" s="176" t="s">
        <v>1</v>
      </c>
      <c r="N668" s="177" t="s">
        <v>45</v>
      </c>
      <c r="P668" s="140">
        <f>O668*H668</f>
        <v>0</v>
      </c>
      <c r="Q668" s="140">
        <v>7.3000000000000001E-3</v>
      </c>
      <c r="R668" s="140">
        <f>Q668*H668</f>
        <v>7.3000000000000001E-3</v>
      </c>
      <c r="S668" s="140">
        <v>0</v>
      </c>
      <c r="T668" s="141">
        <f>S668*H668</f>
        <v>0</v>
      </c>
      <c r="AR668" s="142" t="s">
        <v>192</v>
      </c>
      <c r="AT668" s="142" t="s">
        <v>286</v>
      </c>
      <c r="AU668" s="142" t="s">
        <v>90</v>
      </c>
      <c r="AY668" s="16" t="s">
        <v>127</v>
      </c>
      <c r="BE668" s="143">
        <f>IF(N668="základní",J668,0)</f>
        <v>0</v>
      </c>
      <c r="BF668" s="143">
        <f>IF(N668="snížená",J668,0)</f>
        <v>0</v>
      </c>
      <c r="BG668" s="143">
        <f>IF(N668="zákl. přenesená",J668,0)</f>
        <v>0</v>
      </c>
      <c r="BH668" s="143">
        <f>IF(N668="sníž. přenesená",J668,0)</f>
        <v>0</v>
      </c>
      <c r="BI668" s="143">
        <f>IF(N668="nulová",J668,0)</f>
        <v>0</v>
      </c>
      <c r="BJ668" s="16" t="s">
        <v>88</v>
      </c>
      <c r="BK668" s="143">
        <f>ROUND(I668*H668,2)</f>
        <v>0</v>
      </c>
      <c r="BL668" s="16" t="s">
        <v>134</v>
      </c>
      <c r="BM668" s="142" t="s">
        <v>653</v>
      </c>
    </row>
    <row r="669" spans="2:65" s="1" customFormat="1" ht="19.5">
      <c r="B669" s="31"/>
      <c r="D669" s="144" t="s">
        <v>136</v>
      </c>
      <c r="F669" s="145" t="s">
        <v>606</v>
      </c>
      <c r="I669" s="146"/>
      <c r="L669" s="31"/>
      <c r="M669" s="147"/>
      <c r="T669" s="55"/>
      <c r="AT669" s="16" t="s">
        <v>136</v>
      </c>
      <c r="AU669" s="16" t="s">
        <v>90</v>
      </c>
    </row>
    <row r="670" spans="2:65" s="12" customFormat="1" ht="11.25">
      <c r="B670" s="148"/>
      <c r="D670" s="144" t="s">
        <v>138</v>
      </c>
      <c r="E670" s="149" t="s">
        <v>1</v>
      </c>
      <c r="F670" s="150" t="s">
        <v>410</v>
      </c>
      <c r="H670" s="149" t="s">
        <v>1</v>
      </c>
      <c r="I670" s="151"/>
      <c r="L670" s="148"/>
      <c r="M670" s="152"/>
      <c r="T670" s="153"/>
      <c r="AT670" s="149" t="s">
        <v>138</v>
      </c>
      <c r="AU670" s="149" t="s">
        <v>90</v>
      </c>
      <c r="AV670" s="12" t="s">
        <v>88</v>
      </c>
      <c r="AW670" s="12" t="s">
        <v>36</v>
      </c>
      <c r="AX670" s="12" t="s">
        <v>80</v>
      </c>
      <c r="AY670" s="149" t="s">
        <v>127</v>
      </c>
    </row>
    <row r="671" spans="2:65" s="12" customFormat="1" ht="11.25">
      <c r="B671" s="148"/>
      <c r="D671" s="144" t="s">
        <v>138</v>
      </c>
      <c r="E671" s="149" t="s">
        <v>1</v>
      </c>
      <c r="F671" s="150" t="s">
        <v>140</v>
      </c>
      <c r="H671" s="149" t="s">
        <v>1</v>
      </c>
      <c r="I671" s="151"/>
      <c r="L671" s="148"/>
      <c r="M671" s="152"/>
      <c r="T671" s="153"/>
      <c r="AT671" s="149" t="s">
        <v>138</v>
      </c>
      <c r="AU671" s="149" t="s">
        <v>90</v>
      </c>
      <c r="AV671" s="12" t="s">
        <v>88</v>
      </c>
      <c r="AW671" s="12" t="s">
        <v>36</v>
      </c>
      <c r="AX671" s="12" t="s">
        <v>80</v>
      </c>
      <c r="AY671" s="149" t="s">
        <v>127</v>
      </c>
    </row>
    <row r="672" spans="2:65" s="13" customFormat="1" ht="11.25">
      <c r="B672" s="154"/>
      <c r="D672" s="144" t="s">
        <v>138</v>
      </c>
      <c r="E672" s="155" t="s">
        <v>1</v>
      </c>
      <c r="F672" s="156" t="s">
        <v>88</v>
      </c>
      <c r="H672" s="157">
        <v>1</v>
      </c>
      <c r="I672" s="158"/>
      <c r="L672" s="154"/>
      <c r="M672" s="159"/>
      <c r="T672" s="160"/>
      <c r="AT672" s="155" t="s">
        <v>138</v>
      </c>
      <c r="AU672" s="155" t="s">
        <v>90</v>
      </c>
      <c r="AV672" s="13" t="s">
        <v>90</v>
      </c>
      <c r="AW672" s="13" t="s">
        <v>36</v>
      </c>
      <c r="AX672" s="13" t="s">
        <v>88</v>
      </c>
      <c r="AY672" s="155" t="s">
        <v>127</v>
      </c>
    </row>
    <row r="673" spans="2:65" s="1" customFormat="1" ht="16.5" customHeight="1">
      <c r="B673" s="31"/>
      <c r="C673" s="131" t="s">
        <v>654</v>
      </c>
      <c r="D673" s="131" t="s">
        <v>129</v>
      </c>
      <c r="E673" s="132" t="s">
        <v>655</v>
      </c>
      <c r="F673" s="133" t="s">
        <v>656</v>
      </c>
      <c r="G673" s="134" t="s">
        <v>155</v>
      </c>
      <c r="H673" s="135">
        <v>34</v>
      </c>
      <c r="I673" s="136"/>
      <c r="J673" s="137">
        <f>ROUND(I673*H673,2)</f>
        <v>0</v>
      </c>
      <c r="K673" s="133" t="s">
        <v>133</v>
      </c>
      <c r="L673" s="31"/>
      <c r="M673" s="138" t="s">
        <v>1</v>
      </c>
      <c r="N673" s="139" t="s">
        <v>45</v>
      </c>
      <c r="P673" s="140">
        <f>O673*H673</f>
        <v>0</v>
      </c>
      <c r="Q673" s="140">
        <v>0</v>
      </c>
      <c r="R673" s="140">
        <f>Q673*H673</f>
        <v>0</v>
      </c>
      <c r="S673" s="140">
        <v>0</v>
      </c>
      <c r="T673" s="141">
        <f>S673*H673</f>
        <v>0</v>
      </c>
      <c r="AR673" s="142" t="s">
        <v>134</v>
      </c>
      <c r="AT673" s="142" t="s">
        <v>129</v>
      </c>
      <c r="AU673" s="142" t="s">
        <v>90</v>
      </c>
      <c r="AY673" s="16" t="s">
        <v>127</v>
      </c>
      <c r="BE673" s="143">
        <f>IF(N673="základní",J673,0)</f>
        <v>0</v>
      </c>
      <c r="BF673" s="143">
        <f>IF(N673="snížená",J673,0)</f>
        <v>0</v>
      </c>
      <c r="BG673" s="143">
        <f>IF(N673="zákl. přenesená",J673,0)</f>
        <v>0</v>
      </c>
      <c r="BH673" s="143">
        <f>IF(N673="sníž. přenesená",J673,0)</f>
        <v>0</v>
      </c>
      <c r="BI673" s="143">
        <f>IF(N673="nulová",J673,0)</f>
        <v>0</v>
      </c>
      <c r="BJ673" s="16" t="s">
        <v>88</v>
      </c>
      <c r="BK673" s="143">
        <f>ROUND(I673*H673,2)</f>
        <v>0</v>
      </c>
      <c r="BL673" s="16" t="s">
        <v>134</v>
      </c>
      <c r="BM673" s="142" t="s">
        <v>657</v>
      </c>
    </row>
    <row r="674" spans="2:65" s="1" customFormat="1" ht="11.25">
      <c r="B674" s="31"/>
      <c r="D674" s="144" t="s">
        <v>136</v>
      </c>
      <c r="F674" s="145" t="s">
        <v>658</v>
      </c>
      <c r="I674" s="146"/>
      <c r="L674" s="31"/>
      <c r="M674" s="147"/>
      <c r="T674" s="55"/>
      <c r="AT674" s="16" t="s">
        <v>136</v>
      </c>
      <c r="AU674" s="16" t="s">
        <v>90</v>
      </c>
    </row>
    <row r="675" spans="2:65" s="12" customFormat="1" ht="11.25">
      <c r="B675" s="148"/>
      <c r="D675" s="144" t="s">
        <v>138</v>
      </c>
      <c r="E675" s="149" t="s">
        <v>1</v>
      </c>
      <c r="F675" s="150" t="s">
        <v>659</v>
      </c>
      <c r="H675" s="149" t="s">
        <v>1</v>
      </c>
      <c r="I675" s="151"/>
      <c r="L675" s="148"/>
      <c r="M675" s="152"/>
      <c r="T675" s="153"/>
      <c r="AT675" s="149" t="s">
        <v>138</v>
      </c>
      <c r="AU675" s="149" t="s">
        <v>90</v>
      </c>
      <c r="AV675" s="12" t="s">
        <v>88</v>
      </c>
      <c r="AW675" s="12" t="s">
        <v>36</v>
      </c>
      <c r="AX675" s="12" t="s">
        <v>80</v>
      </c>
      <c r="AY675" s="149" t="s">
        <v>127</v>
      </c>
    </row>
    <row r="676" spans="2:65" s="12" customFormat="1" ht="11.25">
      <c r="B676" s="148"/>
      <c r="D676" s="144" t="s">
        <v>138</v>
      </c>
      <c r="E676" s="149" t="s">
        <v>1</v>
      </c>
      <c r="F676" s="150" t="s">
        <v>142</v>
      </c>
      <c r="H676" s="149" t="s">
        <v>1</v>
      </c>
      <c r="I676" s="151"/>
      <c r="L676" s="148"/>
      <c r="M676" s="152"/>
      <c r="T676" s="153"/>
      <c r="AT676" s="149" t="s">
        <v>138</v>
      </c>
      <c r="AU676" s="149" t="s">
        <v>90</v>
      </c>
      <c r="AV676" s="12" t="s">
        <v>88</v>
      </c>
      <c r="AW676" s="12" t="s">
        <v>36</v>
      </c>
      <c r="AX676" s="12" t="s">
        <v>80</v>
      </c>
      <c r="AY676" s="149" t="s">
        <v>127</v>
      </c>
    </row>
    <row r="677" spans="2:65" s="13" customFormat="1" ht="11.25">
      <c r="B677" s="154"/>
      <c r="D677" s="144" t="s">
        <v>138</v>
      </c>
      <c r="E677" s="155" t="s">
        <v>1</v>
      </c>
      <c r="F677" s="156" t="s">
        <v>365</v>
      </c>
      <c r="H677" s="157">
        <v>34</v>
      </c>
      <c r="I677" s="158"/>
      <c r="L677" s="154"/>
      <c r="M677" s="159"/>
      <c r="T677" s="160"/>
      <c r="AT677" s="155" t="s">
        <v>138</v>
      </c>
      <c r="AU677" s="155" t="s">
        <v>90</v>
      </c>
      <c r="AV677" s="13" t="s">
        <v>90</v>
      </c>
      <c r="AW677" s="13" t="s">
        <v>36</v>
      </c>
      <c r="AX677" s="13" t="s">
        <v>80</v>
      </c>
      <c r="AY677" s="155" t="s">
        <v>127</v>
      </c>
    </row>
    <row r="678" spans="2:65" s="14" customFormat="1" ht="11.25">
      <c r="B678" s="161"/>
      <c r="D678" s="144" t="s">
        <v>138</v>
      </c>
      <c r="E678" s="162" t="s">
        <v>1</v>
      </c>
      <c r="F678" s="163" t="s">
        <v>144</v>
      </c>
      <c r="H678" s="164">
        <v>34</v>
      </c>
      <c r="I678" s="165"/>
      <c r="L678" s="161"/>
      <c r="M678" s="166"/>
      <c r="T678" s="167"/>
      <c r="AT678" s="162" t="s">
        <v>138</v>
      </c>
      <c r="AU678" s="162" t="s">
        <v>90</v>
      </c>
      <c r="AV678" s="14" t="s">
        <v>134</v>
      </c>
      <c r="AW678" s="14" t="s">
        <v>36</v>
      </c>
      <c r="AX678" s="14" t="s">
        <v>88</v>
      </c>
      <c r="AY678" s="162" t="s">
        <v>127</v>
      </c>
    </row>
    <row r="679" spans="2:65" s="1" customFormat="1" ht="21.75" customHeight="1">
      <c r="B679" s="31"/>
      <c r="C679" s="131" t="s">
        <v>660</v>
      </c>
      <c r="D679" s="131" t="s">
        <v>129</v>
      </c>
      <c r="E679" s="132" t="s">
        <v>661</v>
      </c>
      <c r="F679" s="133" t="s">
        <v>662</v>
      </c>
      <c r="G679" s="134" t="s">
        <v>155</v>
      </c>
      <c r="H679" s="135">
        <v>57</v>
      </c>
      <c r="I679" s="136"/>
      <c r="J679" s="137">
        <f>ROUND(I679*H679,2)</f>
        <v>0</v>
      </c>
      <c r="K679" s="133" t="s">
        <v>133</v>
      </c>
      <c r="L679" s="31"/>
      <c r="M679" s="138" t="s">
        <v>1</v>
      </c>
      <c r="N679" s="139" t="s">
        <v>45</v>
      </c>
      <c r="P679" s="140">
        <f>O679*H679</f>
        <v>0</v>
      </c>
      <c r="Q679" s="140">
        <v>0</v>
      </c>
      <c r="R679" s="140">
        <f>Q679*H679</f>
        <v>0</v>
      </c>
      <c r="S679" s="140">
        <v>0</v>
      </c>
      <c r="T679" s="141">
        <f>S679*H679</f>
        <v>0</v>
      </c>
      <c r="AR679" s="142" t="s">
        <v>134</v>
      </c>
      <c r="AT679" s="142" t="s">
        <v>129</v>
      </c>
      <c r="AU679" s="142" t="s">
        <v>90</v>
      </c>
      <c r="AY679" s="16" t="s">
        <v>127</v>
      </c>
      <c r="BE679" s="143">
        <f>IF(N679="základní",J679,0)</f>
        <v>0</v>
      </c>
      <c r="BF679" s="143">
        <f>IF(N679="snížená",J679,0)</f>
        <v>0</v>
      </c>
      <c r="BG679" s="143">
        <f>IF(N679="zákl. přenesená",J679,0)</f>
        <v>0</v>
      </c>
      <c r="BH679" s="143">
        <f>IF(N679="sníž. přenesená",J679,0)</f>
        <v>0</v>
      </c>
      <c r="BI679" s="143">
        <f>IF(N679="nulová",J679,0)</f>
        <v>0</v>
      </c>
      <c r="BJ679" s="16" t="s">
        <v>88</v>
      </c>
      <c r="BK679" s="143">
        <f>ROUND(I679*H679,2)</f>
        <v>0</v>
      </c>
      <c r="BL679" s="16" t="s">
        <v>134</v>
      </c>
      <c r="BM679" s="142" t="s">
        <v>663</v>
      </c>
    </row>
    <row r="680" spans="2:65" s="1" customFormat="1" ht="11.25">
      <c r="B680" s="31"/>
      <c r="D680" s="144" t="s">
        <v>136</v>
      </c>
      <c r="F680" s="145" t="s">
        <v>664</v>
      </c>
      <c r="I680" s="146"/>
      <c r="L680" s="31"/>
      <c r="M680" s="147"/>
      <c r="T680" s="55"/>
      <c r="AT680" s="16" t="s">
        <v>136</v>
      </c>
      <c r="AU680" s="16" t="s">
        <v>90</v>
      </c>
    </row>
    <row r="681" spans="2:65" s="12" customFormat="1" ht="11.25">
      <c r="B681" s="148"/>
      <c r="D681" s="144" t="s">
        <v>138</v>
      </c>
      <c r="E681" s="149" t="s">
        <v>1</v>
      </c>
      <c r="F681" s="150" t="s">
        <v>659</v>
      </c>
      <c r="H681" s="149" t="s">
        <v>1</v>
      </c>
      <c r="I681" s="151"/>
      <c r="L681" s="148"/>
      <c r="M681" s="152"/>
      <c r="T681" s="153"/>
      <c r="AT681" s="149" t="s">
        <v>138</v>
      </c>
      <c r="AU681" s="149" t="s">
        <v>90</v>
      </c>
      <c r="AV681" s="12" t="s">
        <v>88</v>
      </c>
      <c r="AW681" s="12" t="s">
        <v>36</v>
      </c>
      <c r="AX681" s="12" t="s">
        <v>80</v>
      </c>
      <c r="AY681" s="149" t="s">
        <v>127</v>
      </c>
    </row>
    <row r="682" spans="2:65" s="12" customFormat="1" ht="11.25">
      <c r="B682" s="148"/>
      <c r="D682" s="144" t="s">
        <v>138</v>
      </c>
      <c r="E682" s="149" t="s">
        <v>1</v>
      </c>
      <c r="F682" s="150" t="s">
        <v>140</v>
      </c>
      <c r="H682" s="149" t="s">
        <v>1</v>
      </c>
      <c r="I682" s="151"/>
      <c r="L682" s="148"/>
      <c r="M682" s="152"/>
      <c r="T682" s="153"/>
      <c r="AT682" s="149" t="s">
        <v>138</v>
      </c>
      <c r="AU682" s="149" t="s">
        <v>90</v>
      </c>
      <c r="AV682" s="12" t="s">
        <v>88</v>
      </c>
      <c r="AW682" s="12" t="s">
        <v>36</v>
      </c>
      <c r="AX682" s="12" t="s">
        <v>80</v>
      </c>
      <c r="AY682" s="149" t="s">
        <v>127</v>
      </c>
    </row>
    <row r="683" spans="2:65" s="13" customFormat="1" ht="11.25">
      <c r="B683" s="154"/>
      <c r="D683" s="144" t="s">
        <v>138</v>
      </c>
      <c r="E683" s="155" t="s">
        <v>1</v>
      </c>
      <c r="F683" s="156" t="s">
        <v>318</v>
      </c>
      <c r="H683" s="157">
        <v>57</v>
      </c>
      <c r="I683" s="158"/>
      <c r="L683" s="154"/>
      <c r="M683" s="159"/>
      <c r="T683" s="160"/>
      <c r="AT683" s="155" t="s">
        <v>138</v>
      </c>
      <c r="AU683" s="155" t="s">
        <v>90</v>
      </c>
      <c r="AV683" s="13" t="s">
        <v>90</v>
      </c>
      <c r="AW683" s="13" t="s">
        <v>36</v>
      </c>
      <c r="AX683" s="13" t="s">
        <v>80</v>
      </c>
      <c r="AY683" s="155" t="s">
        <v>127</v>
      </c>
    </row>
    <row r="684" spans="2:65" s="14" customFormat="1" ht="11.25">
      <c r="B684" s="161"/>
      <c r="D684" s="144" t="s">
        <v>138</v>
      </c>
      <c r="E684" s="162" t="s">
        <v>1</v>
      </c>
      <c r="F684" s="163" t="s">
        <v>144</v>
      </c>
      <c r="H684" s="164">
        <v>57</v>
      </c>
      <c r="I684" s="165"/>
      <c r="L684" s="161"/>
      <c r="M684" s="166"/>
      <c r="T684" s="167"/>
      <c r="AT684" s="162" t="s">
        <v>138</v>
      </c>
      <c r="AU684" s="162" t="s">
        <v>90</v>
      </c>
      <c r="AV684" s="14" t="s">
        <v>134</v>
      </c>
      <c r="AW684" s="14" t="s">
        <v>36</v>
      </c>
      <c r="AX684" s="14" t="s">
        <v>88</v>
      </c>
      <c r="AY684" s="162" t="s">
        <v>127</v>
      </c>
    </row>
    <row r="685" spans="2:65" s="1" customFormat="1" ht="24.2" customHeight="1">
      <c r="B685" s="31"/>
      <c r="C685" s="131" t="s">
        <v>665</v>
      </c>
      <c r="D685" s="131" t="s">
        <v>129</v>
      </c>
      <c r="E685" s="132" t="s">
        <v>666</v>
      </c>
      <c r="F685" s="133" t="s">
        <v>667</v>
      </c>
      <c r="G685" s="134" t="s">
        <v>155</v>
      </c>
      <c r="H685" s="135">
        <v>91</v>
      </c>
      <c r="I685" s="136"/>
      <c r="J685" s="137">
        <f>ROUND(I685*H685,2)</f>
        <v>0</v>
      </c>
      <c r="K685" s="133" t="s">
        <v>133</v>
      </c>
      <c r="L685" s="31"/>
      <c r="M685" s="138" t="s">
        <v>1</v>
      </c>
      <c r="N685" s="139" t="s">
        <v>45</v>
      </c>
      <c r="P685" s="140">
        <f>O685*H685</f>
        <v>0</v>
      </c>
      <c r="Q685" s="140">
        <v>0</v>
      </c>
      <c r="R685" s="140">
        <f>Q685*H685</f>
        <v>0</v>
      </c>
      <c r="S685" s="140">
        <v>0</v>
      </c>
      <c r="T685" s="141">
        <f>S685*H685</f>
        <v>0</v>
      </c>
      <c r="AR685" s="142" t="s">
        <v>134</v>
      </c>
      <c r="AT685" s="142" t="s">
        <v>129</v>
      </c>
      <c r="AU685" s="142" t="s">
        <v>90</v>
      </c>
      <c r="AY685" s="16" t="s">
        <v>127</v>
      </c>
      <c r="BE685" s="143">
        <f>IF(N685="základní",J685,0)</f>
        <v>0</v>
      </c>
      <c r="BF685" s="143">
        <f>IF(N685="snížená",J685,0)</f>
        <v>0</v>
      </c>
      <c r="BG685" s="143">
        <f>IF(N685="zákl. přenesená",J685,0)</f>
        <v>0</v>
      </c>
      <c r="BH685" s="143">
        <f>IF(N685="sníž. přenesená",J685,0)</f>
        <v>0</v>
      </c>
      <c r="BI685" s="143">
        <f>IF(N685="nulová",J685,0)</f>
        <v>0</v>
      </c>
      <c r="BJ685" s="16" t="s">
        <v>88</v>
      </c>
      <c r="BK685" s="143">
        <f>ROUND(I685*H685,2)</f>
        <v>0</v>
      </c>
      <c r="BL685" s="16" t="s">
        <v>134</v>
      </c>
      <c r="BM685" s="142" t="s">
        <v>668</v>
      </c>
    </row>
    <row r="686" spans="2:65" s="1" customFormat="1" ht="11.25">
      <c r="B686" s="31"/>
      <c r="D686" s="144" t="s">
        <v>136</v>
      </c>
      <c r="F686" s="145" t="s">
        <v>667</v>
      </c>
      <c r="I686" s="146"/>
      <c r="L686" s="31"/>
      <c r="M686" s="147"/>
      <c r="T686" s="55"/>
      <c r="AT686" s="16" t="s">
        <v>136</v>
      </c>
      <c r="AU686" s="16" t="s">
        <v>90</v>
      </c>
    </row>
    <row r="687" spans="2:65" s="12" customFormat="1" ht="11.25">
      <c r="B687" s="148"/>
      <c r="D687" s="144" t="s">
        <v>138</v>
      </c>
      <c r="E687" s="149" t="s">
        <v>1</v>
      </c>
      <c r="F687" s="150" t="s">
        <v>659</v>
      </c>
      <c r="H687" s="149" t="s">
        <v>1</v>
      </c>
      <c r="I687" s="151"/>
      <c r="L687" s="148"/>
      <c r="M687" s="152"/>
      <c r="T687" s="153"/>
      <c r="AT687" s="149" t="s">
        <v>138</v>
      </c>
      <c r="AU687" s="149" t="s">
        <v>90</v>
      </c>
      <c r="AV687" s="12" t="s">
        <v>88</v>
      </c>
      <c r="AW687" s="12" t="s">
        <v>36</v>
      </c>
      <c r="AX687" s="12" t="s">
        <v>80</v>
      </c>
      <c r="AY687" s="149" t="s">
        <v>127</v>
      </c>
    </row>
    <row r="688" spans="2:65" s="12" customFormat="1" ht="11.25">
      <c r="B688" s="148"/>
      <c r="D688" s="144" t="s">
        <v>138</v>
      </c>
      <c r="E688" s="149" t="s">
        <v>1</v>
      </c>
      <c r="F688" s="150" t="s">
        <v>140</v>
      </c>
      <c r="H688" s="149" t="s">
        <v>1</v>
      </c>
      <c r="I688" s="151"/>
      <c r="L688" s="148"/>
      <c r="M688" s="152"/>
      <c r="T688" s="153"/>
      <c r="AT688" s="149" t="s">
        <v>138</v>
      </c>
      <c r="AU688" s="149" t="s">
        <v>90</v>
      </c>
      <c r="AV688" s="12" t="s">
        <v>88</v>
      </c>
      <c r="AW688" s="12" t="s">
        <v>36</v>
      </c>
      <c r="AX688" s="12" t="s">
        <v>80</v>
      </c>
      <c r="AY688" s="149" t="s">
        <v>127</v>
      </c>
    </row>
    <row r="689" spans="2:65" s="13" customFormat="1" ht="11.25">
      <c r="B689" s="154"/>
      <c r="D689" s="144" t="s">
        <v>138</v>
      </c>
      <c r="E689" s="155" t="s">
        <v>1</v>
      </c>
      <c r="F689" s="156" t="s">
        <v>318</v>
      </c>
      <c r="H689" s="157">
        <v>57</v>
      </c>
      <c r="I689" s="158"/>
      <c r="L689" s="154"/>
      <c r="M689" s="159"/>
      <c r="T689" s="160"/>
      <c r="AT689" s="155" t="s">
        <v>138</v>
      </c>
      <c r="AU689" s="155" t="s">
        <v>90</v>
      </c>
      <c r="AV689" s="13" t="s">
        <v>90</v>
      </c>
      <c r="AW689" s="13" t="s">
        <v>36</v>
      </c>
      <c r="AX689" s="13" t="s">
        <v>80</v>
      </c>
      <c r="AY689" s="155" t="s">
        <v>127</v>
      </c>
    </row>
    <row r="690" spans="2:65" s="12" customFormat="1" ht="11.25">
      <c r="B690" s="148"/>
      <c r="D690" s="144" t="s">
        <v>138</v>
      </c>
      <c r="E690" s="149" t="s">
        <v>1</v>
      </c>
      <c r="F690" s="150" t="s">
        <v>142</v>
      </c>
      <c r="H690" s="149" t="s">
        <v>1</v>
      </c>
      <c r="I690" s="151"/>
      <c r="L690" s="148"/>
      <c r="M690" s="152"/>
      <c r="T690" s="153"/>
      <c r="AT690" s="149" t="s">
        <v>138</v>
      </c>
      <c r="AU690" s="149" t="s">
        <v>90</v>
      </c>
      <c r="AV690" s="12" t="s">
        <v>88</v>
      </c>
      <c r="AW690" s="12" t="s">
        <v>36</v>
      </c>
      <c r="AX690" s="12" t="s">
        <v>80</v>
      </c>
      <c r="AY690" s="149" t="s">
        <v>127</v>
      </c>
    </row>
    <row r="691" spans="2:65" s="13" customFormat="1" ht="11.25">
      <c r="B691" s="154"/>
      <c r="D691" s="144" t="s">
        <v>138</v>
      </c>
      <c r="E691" s="155" t="s">
        <v>1</v>
      </c>
      <c r="F691" s="156" t="s">
        <v>365</v>
      </c>
      <c r="H691" s="157">
        <v>34</v>
      </c>
      <c r="I691" s="158"/>
      <c r="L691" s="154"/>
      <c r="M691" s="159"/>
      <c r="T691" s="160"/>
      <c r="AT691" s="155" t="s">
        <v>138</v>
      </c>
      <c r="AU691" s="155" t="s">
        <v>90</v>
      </c>
      <c r="AV691" s="13" t="s">
        <v>90</v>
      </c>
      <c r="AW691" s="13" t="s">
        <v>36</v>
      </c>
      <c r="AX691" s="13" t="s">
        <v>80</v>
      </c>
      <c r="AY691" s="155" t="s">
        <v>127</v>
      </c>
    </row>
    <row r="692" spans="2:65" s="14" customFormat="1" ht="11.25">
      <c r="B692" s="161"/>
      <c r="D692" s="144" t="s">
        <v>138</v>
      </c>
      <c r="E692" s="162" t="s">
        <v>1</v>
      </c>
      <c r="F692" s="163" t="s">
        <v>144</v>
      </c>
      <c r="H692" s="164">
        <v>91</v>
      </c>
      <c r="I692" s="165"/>
      <c r="L692" s="161"/>
      <c r="M692" s="166"/>
      <c r="T692" s="167"/>
      <c r="AT692" s="162" t="s">
        <v>138</v>
      </c>
      <c r="AU692" s="162" t="s">
        <v>90</v>
      </c>
      <c r="AV692" s="14" t="s">
        <v>134</v>
      </c>
      <c r="AW692" s="14" t="s">
        <v>36</v>
      </c>
      <c r="AX692" s="14" t="s">
        <v>88</v>
      </c>
      <c r="AY692" s="162" t="s">
        <v>127</v>
      </c>
    </row>
    <row r="693" spans="2:65" s="1" customFormat="1" ht="24.2" customHeight="1">
      <c r="B693" s="31"/>
      <c r="C693" s="131" t="s">
        <v>669</v>
      </c>
      <c r="D693" s="131" t="s">
        <v>129</v>
      </c>
      <c r="E693" s="132" t="s">
        <v>670</v>
      </c>
      <c r="F693" s="133" t="s">
        <v>671</v>
      </c>
      <c r="G693" s="134" t="s">
        <v>195</v>
      </c>
      <c r="H693" s="135">
        <v>2</v>
      </c>
      <c r="I693" s="136"/>
      <c r="J693" s="137">
        <f>ROUND(I693*H693,2)</f>
        <v>0</v>
      </c>
      <c r="K693" s="133" t="s">
        <v>133</v>
      </c>
      <c r="L693" s="31"/>
      <c r="M693" s="138" t="s">
        <v>1</v>
      </c>
      <c r="N693" s="139" t="s">
        <v>45</v>
      </c>
      <c r="P693" s="140">
        <f>O693*H693</f>
        <v>0</v>
      </c>
      <c r="Q693" s="140">
        <v>0.45937</v>
      </c>
      <c r="R693" s="140">
        <f>Q693*H693</f>
        <v>0.91874</v>
      </c>
      <c r="S693" s="140">
        <v>0</v>
      </c>
      <c r="T693" s="141">
        <f>S693*H693</f>
        <v>0</v>
      </c>
      <c r="AR693" s="142" t="s">
        <v>134</v>
      </c>
      <c r="AT693" s="142" t="s">
        <v>129</v>
      </c>
      <c r="AU693" s="142" t="s">
        <v>90</v>
      </c>
      <c r="AY693" s="16" t="s">
        <v>127</v>
      </c>
      <c r="BE693" s="143">
        <f>IF(N693="základní",J693,0)</f>
        <v>0</v>
      </c>
      <c r="BF693" s="143">
        <f>IF(N693="snížená",J693,0)</f>
        <v>0</v>
      </c>
      <c r="BG693" s="143">
        <f>IF(N693="zákl. přenesená",J693,0)</f>
        <v>0</v>
      </c>
      <c r="BH693" s="143">
        <f>IF(N693="sníž. přenesená",J693,0)</f>
        <v>0</v>
      </c>
      <c r="BI693" s="143">
        <f>IF(N693="nulová",J693,0)</f>
        <v>0</v>
      </c>
      <c r="BJ693" s="16" t="s">
        <v>88</v>
      </c>
      <c r="BK693" s="143">
        <f>ROUND(I693*H693,2)</f>
        <v>0</v>
      </c>
      <c r="BL693" s="16" t="s">
        <v>134</v>
      </c>
      <c r="BM693" s="142" t="s">
        <v>672</v>
      </c>
    </row>
    <row r="694" spans="2:65" s="1" customFormat="1" ht="19.5">
      <c r="B694" s="31"/>
      <c r="D694" s="144" t="s">
        <v>136</v>
      </c>
      <c r="F694" s="145" t="s">
        <v>673</v>
      </c>
      <c r="I694" s="146"/>
      <c r="L694" s="31"/>
      <c r="M694" s="147"/>
      <c r="T694" s="55"/>
      <c r="AT694" s="16" t="s">
        <v>136</v>
      </c>
      <c r="AU694" s="16" t="s">
        <v>90</v>
      </c>
    </row>
    <row r="695" spans="2:65" s="12" customFormat="1" ht="11.25">
      <c r="B695" s="148"/>
      <c r="D695" s="144" t="s">
        <v>138</v>
      </c>
      <c r="E695" s="149" t="s">
        <v>1</v>
      </c>
      <c r="F695" s="150" t="s">
        <v>659</v>
      </c>
      <c r="H695" s="149" t="s">
        <v>1</v>
      </c>
      <c r="I695" s="151"/>
      <c r="L695" s="148"/>
      <c r="M695" s="152"/>
      <c r="T695" s="153"/>
      <c r="AT695" s="149" t="s">
        <v>138</v>
      </c>
      <c r="AU695" s="149" t="s">
        <v>90</v>
      </c>
      <c r="AV695" s="12" t="s">
        <v>88</v>
      </c>
      <c r="AW695" s="12" t="s">
        <v>36</v>
      </c>
      <c r="AX695" s="12" t="s">
        <v>80</v>
      </c>
      <c r="AY695" s="149" t="s">
        <v>127</v>
      </c>
    </row>
    <row r="696" spans="2:65" s="12" customFormat="1" ht="11.25">
      <c r="B696" s="148"/>
      <c r="D696" s="144" t="s">
        <v>138</v>
      </c>
      <c r="E696" s="149" t="s">
        <v>1</v>
      </c>
      <c r="F696" s="150" t="s">
        <v>140</v>
      </c>
      <c r="H696" s="149" t="s">
        <v>1</v>
      </c>
      <c r="I696" s="151"/>
      <c r="L696" s="148"/>
      <c r="M696" s="152"/>
      <c r="T696" s="153"/>
      <c r="AT696" s="149" t="s">
        <v>138</v>
      </c>
      <c r="AU696" s="149" t="s">
        <v>90</v>
      </c>
      <c r="AV696" s="12" t="s">
        <v>88</v>
      </c>
      <c r="AW696" s="12" t="s">
        <v>36</v>
      </c>
      <c r="AX696" s="12" t="s">
        <v>80</v>
      </c>
      <c r="AY696" s="149" t="s">
        <v>127</v>
      </c>
    </row>
    <row r="697" spans="2:65" s="13" customFormat="1" ht="11.25">
      <c r="B697" s="154"/>
      <c r="D697" s="144" t="s">
        <v>138</v>
      </c>
      <c r="E697" s="155" t="s">
        <v>1</v>
      </c>
      <c r="F697" s="156" t="s">
        <v>90</v>
      </c>
      <c r="H697" s="157">
        <v>2</v>
      </c>
      <c r="I697" s="158"/>
      <c r="L697" s="154"/>
      <c r="M697" s="159"/>
      <c r="T697" s="160"/>
      <c r="AT697" s="155" t="s">
        <v>138</v>
      </c>
      <c r="AU697" s="155" t="s">
        <v>90</v>
      </c>
      <c r="AV697" s="13" t="s">
        <v>90</v>
      </c>
      <c r="AW697" s="13" t="s">
        <v>36</v>
      </c>
      <c r="AX697" s="13" t="s">
        <v>80</v>
      </c>
      <c r="AY697" s="155" t="s">
        <v>127</v>
      </c>
    </row>
    <row r="698" spans="2:65" s="14" customFormat="1" ht="11.25">
      <c r="B698" s="161"/>
      <c r="D698" s="144" t="s">
        <v>138</v>
      </c>
      <c r="E698" s="162" t="s">
        <v>1</v>
      </c>
      <c r="F698" s="163" t="s">
        <v>144</v>
      </c>
      <c r="H698" s="164">
        <v>2</v>
      </c>
      <c r="I698" s="165"/>
      <c r="L698" s="161"/>
      <c r="M698" s="166"/>
      <c r="T698" s="167"/>
      <c r="AT698" s="162" t="s">
        <v>138</v>
      </c>
      <c r="AU698" s="162" t="s">
        <v>90</v>
      </c>
      <c r="AV698" s="14" t="s">
        <v>134</v>
      </c>
      <c r="AW698" s="14" t="s">
        <v>36</v>
      </c>
      <c r="AX698" s="14" t="s">
        <v>88</v>
      </c>
      <c r="AY698" s="162" t="s">
        <v>127</v>
      </c>
    </row>
    <row r="699" spans="2:65" s="1" customFormat="1" ht="24.2" customHeight="1">
      <c r="B699" s="31"/>
      <c r="C699" s="131" t="s">
        <v>674</v>
      </c>
      <c r="D699" s="131" t="s">
        <v>129</v>
      </c>
      <c r="E699" s="132" t="s">
        <v>675</v>
      </c>
      <c r="F699" s="133" t="s">
        <v>676</v>
      </c>
      <c r="G699" s="134" t="s">
        <v>195</v>
      </c>
      <c r="H699" s="135">
        <v>14</v>
      </c>
      <c r="I699" s="136"/>
      <c r="J699" s="137">
        <f>ROUND(I699*H699,2)</f>
        <v>0</v>
      </c>
      <c r="K699" s="133" t="s">
        <v>133</v>
      </c>
      <c r="L699" s="31"/>
      <c r="M699" s="138" t="s">
        <v>1</v>
      </c>
      <c r="N699" s="139" t="s">
        <v>45</v>
      </c>
      <c r="P699" s="140">
        <f>O699*H699</f>
        <v>0</v>
      </c>
      <c r="Q699" s="140">
        <v>0</v>
      </c>
      <c r="R699" s="140">
        <f>Q699*H699</f>
        <v>0</v>
      </c>
      <c r="S699" s="140">
        <v>0.05</v>
      </c>
      <c r="T699" s="141">
        <f>S699*H699</f>
        <v>0.70000000000000007</v>
      </c>
      <c r="AR699" s="142" t="s">
        <v>134</v>
      </c>
      <c r="AT699" s="142" t="s">
        <v>129</v>
      </c>
      <c r="AU699" s="142" t="s">
        <v>90</v>
      </c>
      <c r="AY699" s="16" t="s">
        <v>127</v>
      </c>
      <c r="BE699" s="143">
        <f>IF(N699="základní",J699,0)</f>
        <v>0</v>
      </c>
      <c r="BF699" s="143">
        <f>IF(N699="snížená",J699,0)</f>
        <v>0</v>
      </c>
      <c r="BG699" s="143">
        <f>IF(N699="zákl. přenesená",J699,0)</f>
        <v>0</v>
      </c>
      <c r="BH699" s="143">
        <f>IF(N699="sníž. přenesená",J699,0)</f>
        <v>0</v>
      </c>
      <c r="BI699" s="143">
        <f>IF(N699="nulová",J699,0)</f>
        <v>0</v>
      </c>
      <c r="BJ699" s="16" t="s">
        <v>88</v>
      </c>
      <c r="BK699" s="143">
        <f>ROUND(I699*H699,2)</f>
        <v>0</v>
      </c>
      <c r="BL699" s="16" t="s">
        <v>134</v>
      </c>
      <c r="BM699" s="142" t="s">
        <v>677</v>
      </c>
    </row>
    <row r="700" spans="2:65" s="1" customFormat="1" ht="19.5">
      <c r="B700" s="31"/>
      <c r="D700" s="144" t="s">
        <v>136</v>
      </c>
      <c r="F700" s="145" t="s">
        <v>678</v>
      </c>
      <c r="I700" s="146"/>
      <c r="L700" s="31"/>
      <c r="M700" s="147"/>
      <c r="T700" s="55"/>
      <c r="AT700" s="16" t="s">
        <v>136</v>
      </c>
      <c r="AU700" s="16" t="s">
        <v>90</v>
      </c>
    </row>
    <row r="701" spans="2:65" s="12" customFormat="1" ht="11.25">
      <c r="B701" s="148"/>
      <c r="D701" s="144" t="s">
        <v>138</v>
      </c>
      <c r="E701" s="149" t="s">
        <v>1</v>
      </c>
      <c r="F701" s="150" t="s">
        <v>659</v>
      </c>
      <c r="H701" s="149" t="s">
        <v>1</v>
      </c>
      <c r="I701" s="151"/>
      <c r="L701" s="148"/>
      <c r="M701" s="152"/>
      <c r="T701" s="153"/>
      <c r="AT701" s="149" t="s">
        <v>138</v>
      </c>
      <c r="AU701" s="149" t="s">
        <v>90</v>
      </c>
      <c r="AV701" s="12" t="s">
        <v>88</v>
      </c>
      <c r="AW701" s="12" t="s">
        <v>36</v>
      </c>
      <c r="AX701" s="12" t="s">
        <v>80</v>
      </c>
      <c r="AY701" s="149" t="s">
        <v>127</v>
      </c>
    </row>
    <row r="702" spans="2:65" s="12" customFormat="1" ht="11.25">
      <c r="B702" s="148"/>
      <c r="D702" s="144" t="s">
        <v>138</v>
      </c>
      <c r="E702" s="149" t="s">
        <v>1</v>
      </c>
      <c r="F702" s="150" t="s">
        <v>679</v>
      </c>
      <c r="H702" s="149" t="s">
        <v>1</v>
      </c>
      <c r="I702" s="151"/>
      <c r="L702" s="148"/>
      <c r="M702" s="152"/>
      <c r="T702" s="153"/>
      <c r="AT702" s="149" t="s">
        <v>138</v>
      </c>
      <c r="AU702" s="149" t="s">
        <v>90</v>
      </c>
      <c r="AV702" s="12" t="s">
        <v>88</v>
      </c>
      <c r="AW702" s="12" t="s">
        <v>36</v>
      </c>
      <c r="AX702" s="12" t="s">
        <v>80</v>
      </c>
      <c r="AY702" s="149" t="s">
        <v>127</v>
      </c>
    </row>
    <row r="703" spans="2:65" s="13" customFormat="1" ht="11.25">
      <c r="B703" s="154"/>
      <c r="D703" s="144" t="s">
        <v>138</v>
      </c>
      <c r="E703" s="155" t="s">
        <v>1</v>
      </c>
      <c r="F703" s="156" t="s">
        <v>152</v>
      </c>
      <c r="H703" s="157">
        <v>3</v>
      </c>
      <c r="I703" s="158"/>
      <c r="L703" s="154"/>
      <c r="M703" s="159"/>
      <c r="T703" s="160"/>
      <c r="AT703" s="155" t="s">
        <v>138</v>
      </c>
      <c r="AU703" s="155" t="s">
        <v>90</v>
      </c>
      <c r="AV703" s="13" t="s">
        <v>90</v>
      </c>
      <c r="AW703" s="13" t="s">
        <v>36</v>
      </c>
      <c r="AX703" s="13" t="s">
        <v>80</v>
      </c>
      <c r="AY703" s="155" t="s">
        <v>127</v>
      </c>
    </row>
    <row r="704" spans="2:65" s="12" customFormat="1" ht="11.25">
      <c r="B704" s="148"/>
      <c r="D704" s="144" t="s">
        <v>138</v>
      </c>
      <c r="E704" s="149" t="s">
        <v>1</v>
      </c>
      <c r="F704" s="150" t="s">
        <v>183</v>
      </c>
      <c r="H704" s="149" t="s">
        <v>1</v>
      </c>
      <c r="I704" s="151"/>
      <c r="L704" s="148"/>
      <c r="M704" s="152"/>
      <c r="T704" s="153"/>
      <c r="AT704" s="149" t="s">
        <v>138</v>
      </c>
      <c r="AU704" s="149" t="s">
        <v>90</v>
      </c>
      <c r="AV704" s="12" t="s">
        <v>88</v>
      </c>
      <c r="AW704" s="12" t="s">
        <v>36</v>
      </c>
      <c r="AX704" s="12" t="s">
        <v>80</v>
      </c>
      <c r="AY704" s="149" t="s">
        <v>127</v>
      </c>
    </row>
    <row r="705" spans="2:65" s="13" customFormat="1" ht="11.25">
      <c r="B705" s="154"/>
      <c r="D705" s="144" t="s">
        <v>138</v>
      </c>
      <c r="E705" s="155" t="s">
        <v>1</v>
      </c>
      <c r="F705" s="156" t="s">
        <v>209</v>
      </c>
      <c r="H705" s="157">
        <v>11</v>
      </c>
      <c r="I705" s="158"/>
      <c r="L705" s="154"/>
      <c r="M705" s="159"/>
      <c r="T705" s="160"/>
      <c r="AT705" s="155" t="s">
        <v>138</v>
      </c>
      <c r="AU705" s="155" t="s">
        <v>90</v>
      </c>
      <c r="AV705" s="13" t="s">
        <v>90</v>
      </c>
      <c r="AW705" s="13" t="s">
        <v>36</v>
      </c>
      <c r="AX705" s="13" t="s">
        <v>80</v>
      </c>
      <c r="AY705" s="155" t="s">
        <v>127</v>
      </c>
    </row>
    <row r="706" spans="2:65" s="14" customFormat="1" ht="11.25">
      <c r="B706" s="161"/>
      <c r="D706" s="144" t="s">
        <v>138</v>
      </c>
      <c r="E706" s="162" t="s">
        <v>1</v>
      </c>
      <c r="F706" s="163" t="s">
        <v>144</v>
      </c>
      <c r="H706" s="164">
        <v>14</v>
      </c>
      <c r="I706" s="165"/>
      <c r="L706" s="161"/>
      <c r="M706" s="166"/>
      <c r="T706" s="167"/>
      <c r="AT706" s="162" t="s">
        <v>138</v>
      </c>
      <c r="AU706" s="162" t="s">
        <v>90</v>
      </c>
      <c r="AV706" s="14" t="s">
        <v>134</v>
      </c>
      <c r="AW706" s="14" t="s">
        <v>36</v>
      </c>
      <c r="AX706" s="14" t="s">
        <v>88</v>
      </c>
      <c r="AY706" s="162" t="s">
        <v>127</v>
      </c>
    </row>
    <row r="707" spans="2:65" s="1" customFormat="1" ht="21.75" customHeight="1">
      <c r="B707" s="31"/>
      <c r="C707" s="131" t="s">
        <v>680</v>
      </c>
      <c r="D707" s="131" t="s">
        <v>129</v>
      </c>
      <c r="E707" s="132" t="s">
        <v>681</v>
      </c>
      <c r="F707" s="133" t="s">
        <v>682</v>
      </c>
      <c r="G707" s="134" t="s">
        <v>195</v>
      </c>
      <c r="H707" s="135">
        <v>11</v>
      </c>
      <c r="I707" s="136"/>
      <c r="J707" s="137">
        <f>ROUND(I707*H707,2)</f>
        <v>0</v>
      </c>
      <c r="K707" s="133" t="s">
        <v>133</v>
      </c>
      <c r="L707" s="31"/>
      <c r="M707" s="138" t="s">
        <v>1</v>
      </c>
      <c r="N707" s="139" t="s">
        <v>45</v>
      </c>
      <c r="P707" s="140">
        <f>O707*H707</f>
        <v>0</v>
      </c>
      <c r="Q707" s="140">
        <v>0</v>
      </c>
      <c r="R707" s="140">
        <f>Q707*H707</f>
        <v>0</v>
      </c>
      <c r="S707" s="140">
        <v>7.6800000000000002E-3</v>
      </c>
      <c r="T707" s="141">
        <f>S707*H707</f>
        <v>8.448E-2</v>
      </c>
      <c r="AR707" s="142" t="s">
        <v>134</v>
      </c>
      <c r="AT707" s="142" t="s">
        <v>129</v>
      </c>
      <c r="AU707" s="142" t="s">
        <v>90</v>
      </c>
      <c r="AY707" s="16" t="s">
        <v>127</v>
      </c>
      <c r="BE707" s="143">
        <f>IF(N707="základní",J707,0)</f>
        <v>0</v>
      </c>
      <c r="BF707" s="143">
        <f>IF(N707="snížená",J707,0)</f>
        <v>0</v>
      </c>
      <c r="BG707" s="143">
        <f>IF(N707="zákl. přenesená",J707,0)</f>
        <v>0</v>
      </c>
      <c r="BH707" s="143">
        <f>IF(N707="sníž. přenesená",J707,0)</f>
        <v>0</v>
      </c>
      <c r="BI707" s="143">
        <f>IF(N707="nulová",J707,0)</f>
        <v>0</v>
      </c>
      <c r="BJ707" s="16" t="s">
        <v>88</v>
      </c>
      <c r="BK707" s="143">
        <f>ROUND(I707*H707,2)</f>
        <v>0</v>
      </c>
      <c r="BL707" s="16" t="s">
        <v>134</v>
      </c>
      <c r="BM707" s="142" t="s">
        <v>683</v>
      </c>
    </row>
    <row r="708" spans="2:65" s="1" customFormat="1" ht="19.5">
      <c r="B708" s="31"/>
      <c r="D708" s="144" t="s">
        <v>136</v>
      </c>
      <c r="F708" s="145" t="s">
        <v>684</v>
      </c>
      <c r="I708" s="146"/>
      <c r="L708" s="31"/>
      <c r="M708" s="147"/>
      <c r="T708" s="55"/>
      <c r="AT708" s="16" t="s">
        <v>136</v>
      </c>
      <c r="AU708" s="16" t="s">
        <v>90</v>
      </c>
    </row>
    <row r="709" spans="2:65" s="12" customFormat="1" ht="11.25">
      <c r="B709" s="148"/>
      <c r="D709" s="144" t="s">
        <v>138</v>
      </c>
      <c r="E709" s="149" t="s">
        <v>1</v>
      </c>
      <c r="F709" s="150" t="s">
        <v>659</v>
      </c>
      <c r="H709" s="149" t="s">
        <v>1</v>
      </c>
      <c r="I709" s="151"/>
      <c r="L709" s="148"/>
      <c r="M709" s="152"/>
      <c r="T709" s="153"/>
      <c r="AT709" s="149" t="s">
        <v>138</v>
      </c>
      <c r="AU709" s="149" t="s">
        <v>90</v>
      </c>
      <c r="AV709" s="12" t="s">
        <v>88</v>
      </c>
      <c r="AW709" s="12" t="s">
        <v>36</v>
      </c>
      <c r="AX709" s="12" t="s">
        <v>80</v>
      </c>
      <c r="AY709" s="149" t="s">
        <v>127</v>
      </c>
    </row>
    <row r="710" spans="2:65" s="12" customFormat="1" ht="11.25">
      <c r="B710" s="148"/>
      <c r="D710" s="144" t="s">
        <v>138</v>
      </c>
      <c r="E710" s="149" t="s">
        <v>1</v>
      </c>
      <c r="F710" s="150" t="s">
        <v>247</v>
      </c>
      <c r="H710" s="149" t="s">
        <v>1</v>
      </c>
      <c r="I710" s="151"/>
      <c r="L710" s="148"/>
      <c r="M710" s="152"/>
      <c r="T710" s="153"/>
      <c r="AT710" s="149" t="s">
        <v>138</v>
      </c>
      <c r="AU710" s="149" t="s">
        <v>90</v>
      </c>
      <c r="AV710" s="12" t="s">
        <v>88</v>
      </c>
      <c r="AW710" s="12" t="s">
        <v>36</v>
      </c>
      <c r="AX710" s="12" t="s">
        <v>80</v>
      </c>
      <c r="AY710" s="149" t="s">
        <v>127</v>
      </c>
    </row>
    <row r="711" spans="2:65" s="13" customFormat="1" ht="11.25">
      <c r="B711" s="154"/>
      <c r="D711" s="144" t="s">
        <v>138</v>
      </c>
      <c r="E711" s="155" t="s">
        <v>1</v>
      </c>
      <c r="F711" s="156" t="s">
        <v>209</v>
      </c>
      <c r="H711" s="157">
        <v>11</v>
      </c>
      <c r="I711" s="158"/>
      <c r="L711" s="154"/>
      <c r="M711" s="159"/>
      <c r="T711" s="160"/>
      <c r="AT711" s="155" t="s">
        <v>138</v>
      </c>
      <c r="AU711" s="155" t="s">
        <v>90</v>
      </c>
      <c r="AV711" s="13" t="s">
        <v>90</v>
      </c>
      <c r="AW711" s="13" t="s">
        <v>36</v>
      </c>
      <c r="AX711" s="13" t="s">
        <v>88</v>
      </c>
      <c r="AY711" s="155" t="s">
        <v>127</v>
      </c>
    </row>
    <row r="712" spans="2:65" s="1" customFormat="1" ht="24.2" customHeight="1">
      <c r="B712" s="31"/>
      <c r="C712" s="131" t="s">
        <v>685</v>
      </c>
      <c r="D712" s="131" t="s">
        <v>129</v>
      </c>
      <c r="E712" s="132" t="s">
        <v>686</v>
      </c>
      <c r="F712" s="133" t="s">
        <v>687</v>
      </c>
      <c r="G712" s="134" t="s">
        <v>195</v>
      </c>
      <c r="H712" s="135">
        <v>3</v>
      </c>
      <c r="I712" s="136"/>
      <c r="J712" s="137">
        <f>ROUND(I712*H712,2)</f>
        <v>0</v>
      </c>
      <c r="K712" s="133" t="s">
        <v>133</v>
      </c>
      <c r="L712" s="31"/>
      <c r="M712" s="138" t="s">
        <v>1</v>
      </c>
      <c r="N712" s="139" t="s">
        <v>45</v>
      </c>
      <c r="P712" s="140">
        <f>O712*H712</f>
        <v>0</v>
      </c>
      <c r="Q712" s="140">
        <v>0</v>
      </c>
      <c r="R712" s="140">
        <f>Q712*H712</f>
        <v>0</v>
      </c>
      <c r="S712" s="140">
        <v>2.2599999999999999E-2</v>
      </c>
      <c r="T712" s="141">
        <f>S712*H712</f>
        <v>6.7799999999999999E-2</v>
      </c>
      <c r="AR712" s="142" t="s">
        <v>134</v>
      </c>
      <c r="AT712" s="142" t="s">
        <v>129</v>
      </c>
      <c r="AU712" s="142" t="s">
        <v>90</v>
      </c>
      <c r="AY712" s="16" t="s">
        <v>127</v>
      </c>
      <c r="BE712" s="143">
        <f>IF(N712="základní",J712,0)</f>
        <v>0</v>
      </c>
      <c r="BF712" s="143">
        <f>IF(N712="snížená",J712,0)</f>
        <v>0</v>
      </c>
      <c r="BG712" s="143">
        <f>IF(N712="zákl. přenesená",J712,0)</f>
        <v>0</v>
      </c>
      <c r="BH712" s="143">
        <f>IF(N712="sníž. přenesená",J712,0)</f>
        <v>0</v>
      </c>
      <c r="BI712" s="143">
        <f>IF(N712="nulová",J712,0)</f>
        <v>0</v>
      </c>
      <c r="BJ712" s="16" t="s">
        <v>88</v>
      </c>
      <c r="BK712" s="143">
        <f>ROUND(I712*H712,2)</f>
        <v>0</v>
      </c>
      <c r="BL712" s="16" t="s">
        <v>134</v>
      </c>
      <c r="BM712" s="142" t="s">
        <v>688</v>
      </c>
    </row>
    <row r="713" spans="2:65" s="1" customFormat="1" ht="19.5">
      <c r="B713" s="31"/>
      <c r="D713" s="144" t="s">
        <v>136</v>
      </c>
      <c r="F713" s="145" t="s">
        <v>689</v>
      </c>
      <c r="I713" s="146"/>
      <c r="L713" s="31"/>
      <c r="M713" s="147"/>
      <c r="T713" s="55"/>
      <c r="AT713" s="16" t="s">
        <v>136</v>
      </c>
      <c r="AU713" s="16" t="s">
        <v>90</v>
      </c>
    </row>
    <row r="714" spans="2:65" s="12" customFormat="1" ht="11.25">
      <c r="B714" s="148"/>
      <c r="D714" s="144" t="s">
        <v>138</v>
      </c>
      <c r="E714" s="149" t="s">
        <v>1</v>
      </c>
      <c r="F714" s="150" t="s">
        <v>659</v>
      </c>
      <c r="H714" s="149" t="s">
        <v>1</v>
      </c>
      <c r="I714" s="151"/>
      <c r="L714" s="148"/>
      <c r="M714" s="152"/>
      <c r="T714" s="153"/>
      <c r="AT714" s="149" t="s">
        <v>138</v>
      </c>
      <c r="AU714" s="149" t="s">
        <v>90</v>
      </c>
      <c r="AV714" s="12" t="s">
        <v>88</v>
      </c>
      <c r="AW714" s="12" t="s">
        <v>36</v>
      </c>
      <c r="AX714" s="12" t="s">
        <v>80</v>
      </c>
      <c r="AY714" s="149" t="s">
        <v>127</v>
      </c>
    </row>
    <row r="715" spans="2:65" s="12" customFormat="1" ht="11.25">
      <c r="B715" s="148"/>
      <c r="D715" s="144" t="s">
        <v>138</v>
      </c>
      <c r="E715" s="149" t="s">
        <v>1</v>
      </c>
      <c r="F715" s="150" t="s">
        <v>140</v>
      </c>
      <c r="H715" s="149" t="s">
        <v>1</v>
      </c>
      <c r="I715" s="151"/>
      <c r="L715" s="148"/>
      <c r="M715" s="152"/>
      <c r="T715" s="153"/>
      <c r="AT715" s="149" t="s">
        <v>138</v>
      </c>
      <c r="AU715" s="149" t="s">
        <v>90</v>
      </c>
      <c r="AV715" s="12" t="s">
        <v>88</v>
      </c>
      <c r="AW715" s="12" t="s">
        <v>36</v>
      </c>
      <c r="AX715" s="12" t="s">
        <v>80</v>
      </c>
      <c r="AY715" s="149" t="s">
        <v>127</v>
      </c>
    </row>
    <row r="716" spans="2:65" s="13" customFormat="1" ht="11.25">
      <c r="B716" s="154"/>
      <c r="D716" s="144" t="s">
        <v>138</v>
      </c>
      <c r="E716" s="155" t="s">
        <v>1</v>
      </c>
      <c r="F716" s="156" t="s">
        <v>152</v>
      </c>
      <c r="H716" s="157">
        <v>3</v>
      </c>
      <c r="I716" s="158"/>
      <c r="L716" s="154"/>
      <c r="M716" s="159"/>
      <c r="T716" s="160"/>
      <c r="AT716" s="155" t="s">
        <v>138</v>
      </c>
      <c r="AU716" s="155" t="s">
        <v>90</v>
      </c>
      <c r="AV716" s="13" t="s">
        <v>90</v>
      </c>
      <c r="AW716" s="13" t="s">
        <v>36</v>
      </c>
      <c r="AX716" s="13" t="s">
        <v>88</v>
      </c>
      <c r="AY716" s="155" t="s">
        <v>127</v>
      </c>
    </row>
    <row r="717" spans="2:65" s="1" customFormat="1" ht="16.5" customHeight="1">
      <c r="B717" s="31"/>
      <c r="C717" s="131" t="s">
        <v>690</v>
      </c>
      <c r="D717" s="131" t="s">
        <v>129</v>
      </c>
      <c r="E717" s="132" t="s">
        <v>691</v>
      </c>
      <c r="F717" s="133" t="s">
        <v>692</v>
      </c>
      <c r="G717" s="134" t="s">
        <v>195</v>
      </c>
      <c r="H717" s="135">
        <v>11</v>
      </c>
      <c r="I717" s="136"/>
      <c r="J717" s="137">
        <f>ROUND(I717*H717,2)</f>
        <v>0</v>
      </c>
      <c r="K717" s="133" t="s">
        <v>133</v>
      </c>
      <c r="L717" s="31"/>
      <c r="M717" s="138" t="s">
        <v>1</v>
      </c>
      <c r="N717" s="139" t="s">
        <v>45</v>
      </c>
      <c r="P717" s="140">
        <f>O717*H717</f>
        <v>0</v>
      </c>
      <c r="Q717" s="140">
        <v>6.3829999999999998E-2</v>
      </c>
      <c r="R717" s="140">
        <f>Q717*H717</f>
        <v>0.70212999999999992</v>
      </c>
      <c r="S717" s="140">
        <v>0</v>
      </c>
      <c r="T717" s="141">
        <f>S717*H717</f>
        <v>0</v>
      </c>
      <c r="AR717" s="142" t="s">
        <v>134</v>
      </c>
      <c r="AT717" s="142" t="s">
        <v>129</v>
      </c>
      <c r="AU717" s="142" t="s">
        <v>90</v>
      </c>
      <c r="AY717" s="16" t="s">
        <v>127</v>
      </c>
      <c r="BE717" s="143">
        <f>IF(N717="základní",J717,0)</f>
        <v>0</v>
      </c>
      <c r="BF717" s="143">
        <f>IF(N717="snížená",J717,0)</f>
        <v>0</v>
      </c>
      <c r="BG717" s="143">
        <f>IF(N717="zákl. přenesená",J717,0)</f>
        <v>0</v>
      </c>
      <c r="BH717" s="143">
        <f>IF(N717="sníž. přenesená",J717,0)</f>
        <v>0</v>
      </c>
      <c r="BI717" s="143">
        <f>IF(N717="nulová",J717,0)</f>
        <v>0</v>
      </c>
      <c r="BJ717" s="16" t="s">
        <v>88</v>
      </c>
      <c r="BK717" s="143">
        <f>ROUND(I717*H717,2)</f>
        <v>0</v>
      </c>
      <c r="BL717" s="16" t="s">
        <v>134</v>
      </c>
      <c r="BM717" s="142" t="s">
        <v>693</v>
      </c>
    </row>
    <row r="718" spans="2:65" s="1" customFormat="1" ht="11.25">
      <c r="B718" s="31"/>
      <c r="D718" s="144" t="s">
        <v>136</v>
      </c>
      <c r="F718" s="145" t="s">
        <v>692</v>
      </c>
      <c r="I718" s="146"/>
      <c r="L718" s="31"/>
      <c r="M718" s="147"/>
      <c r="T718" s="55"/>
      <c r="AT718" s="16" t="s">
        <v>136</v>
      </c>
      <c r="AU718" s="16" t="s">
        <v>90</v>
      </c>
    </row>
    <row r="719" spans="2:65" s="12" customFormat="1" ht="11.25">
      <c r="B719" s="148"/>
      <c r="D719" s="144" t="s">
        <v>138</v>
      </c>
      <c r="E719" s="149" t="s">
        <v>1</v>
      </c>
      <c r="F719" s="150" t="s">
        <v>410</v>
      </c>
      <c r="H719" s="149" t="s">
        <v>1</v>
      </c>
      <c r="I719" s="151"/>
      <c r="L719" s="148"/>
      <c r="M719" s="152"/>
      <c r="T719" s="153"/>
      <c r="AT719" s="149" t="s">
        <v>138</v>
      </c>
      <c r="AU719" s="149" t="s">
        <v>90</v>
      </c>
      <c r="AV719" s="12" t="s">
        <v>88</v>
      </c>
      <c r="AW719" s="12" t="s">
        <v>36</v>
      </c>
      <c r="AX719" s="12" t="s">
        <v>80</v>
      </c>
      <c r="AY719" s="149" t="s">
        <v>127</v>
      </c>
    </row>
    <row r="720" spans="2:65" s="12" customFormat="1" ht="11.25">
      <c r="B720" s="148"/>
      <c r="D720" s="144" t="s">
        <v>138</v>
      </c>
      <c r="E720" s="149" t="s">
        <v>1</v>
      </c>
      <c r="F720" s="150" t="s">
        <v>247</v>
      </c>
      <c r="H720" s="149" t="s">
        <v>1</v>
      </c>
      <c r="I720" s="151"/>
      <c r="L720" s="148"/>
      <c r="M720" s="152"/>
      <c r="T720" s="153"/>
      <c r="AT720" s="149" t="s">
        <v>138</v>
      </c>
      <c r="AU720" s="149" t="s">
        <v>90</v>
      </c>
      <c r="AV720" s="12" t="s">
        <v>88</v>
      </c>
      <c r="AW720" s="12" t="s">
        <v>36</v>
      </c>
      <c r="AX720" s="12" t="s">
        <v>80</v>
      </c>
      <c r="AY720" s="149" t="s">
        <v>127</v>
      </c>
    </row>
    <row r="721" spans="2:65" s="13" customFormat="1" ht="11.25">
      <c r="B721" s="154"/>
      <c r="D721" s="144" t="s">
        <v>138</v>
      </c>
      <c r="E721" s="155" t="s">
        <v>1</v>
      </c>
      <c r="F721" s="156" t="s">
        <v>209</v>
      </c>
      <c r="H721" s="157">
        <v>11</v>
      </c>
      <c r="I721" s="158"/>
      <c r="L721" s="154"/>
      <c r="M721" s="159"/>
      <c r="T721" s="160"/>
      <c r="AT721" s="155" t="s">
        <v>138</v>
      </c>
      <c r="AU721" s="155" t="s">
        <v>90</v>
      </c>
      <c r="AV721" s="13" t="s">
        <v>90</v>
      </c>
      <c r="AW721" s="13" t="s">
        <v>36</v>
      </c>
      <c r="AX721" s="13" t="s">
        <v>88</v>
      </c>
      <c r="AY721" s="155" t="s">
        <v>127</v>
      </c>
    </row>
    <row r="722" spans="2:65" s="1" customFormat="1" ht="16.5" customHeight="1">
      <c r="B722" s="31"/>
      <c r="C722" s="168" t="s">
        <v>694</v>
      </c>
      <c r="D722" s="168" t="s">
        <v>286</v>
      </c>
      <c r="E722" s="169" t="s">
        <v>695</v>
      </c>
      <c r="F722" s="170" t="s">
        <v>696</v>
      </c>
      <c r="G722" s="171" t="s">
        <v>195</v>
      </c>
      <c r="H722" s="172">
        <v>11</v>
      </c>
      <c r="I722" s="173"/>
      <c r="J722" s="174">
        <f>ROUND(I722*H722,2)</f>
        <v>0</v>
      </c>
      <c r="K722" s="170" t="s">
        <v>1</v>
      </c>
      <c r="L722" s="175"/>
      <c r="M722" s="176" t="s">
        <v>1</v>
      </c>
      <c r="N722" s="177" t="s">
        <v>45</v>
      </c>
      <c r="P722" s="140">
        <f>O722*H722</f>
        <v>0</v>
      </c>
      <c r="Q722" s="140">
        <v>5.4999999999999997E-3</v>
      </c>
      <c r="R722" s="140">
        <f>Q722*H722</f>
        <v>6.0499999999999998E-2</v>
      </c>
      <c r="S722" s="140">
        <v>0</v>
      </c>
      <c r="T722" s="141">
        <f>S722*H722</f>
        <v>0</v>
      </c>
      <c r="AR722" s="142" t="s">
        <v>192</v>
      </c>
      <c r="AT722" s="142" t="s">
        <v>286</v>
      </c>
      <c r="AU722" s="142" t="s">
        <v>90</v>
      </c>
      <c r="AY722" s="16" t="s">
        <v>127</v>
      </c>
      <c r="BE722" s="143">
        <f>IF(N722="základní",J722,0)</f>
        <v>0</v>
      </c>
      <c r="BF722" s="143">
        <f>IF(N722="snížená",J722,0)</f>
        <v>0</v>
      </c>
      <c r="BG722" s="143">
        <f>IF(N722="zákl. přenesená",J722,0)</f>
        <v>0</v>
      </c>
      <c r="BH722" s="143">
        <f>IF(N722="sníž. přenesená",J722,0)</f>
        <v>0</v>
      </c>
      <c r="BI722" s="143">
        <f>IF(N722="nulová",J722,0)</f>
        <v>0</v>
      </c>
      <c r="BJ722" s="16" t="s">
        <v>88</v>
      </c>
      <c r="BK722" s="143">
        <f>ROUND(I722*H722,2)</f>
        <v>0</v>
      </c>
      <c r="BL722" s="16" t="s">
        <v>134</v>
      </c>
      <c r="BM722" s="142" t="s">
        <v>697</v>
      </c>
    </row>
    <row r="723" spans="2:65" s="1" customFormat="1" ht="11.25">
      <c r="B723" s="31"/>
      <c r="D723" s="144" t="s">
        <v>136</v>
      </c>
      <c r="F723" s="145" t="s">
        <v>698</v>
      </c>
      <c r="I723" s="146"/>
      <c r="L723" s="31"/>
      <c r="M723" s="147"/>
      <c r="T723" s="55"/>
      <c r="AT723" s="16" t="s">
        <v>136</v>
      </c>
      <c r="AU723" s="16" t="s">
        <v>90</v>
      </c>
    </row>
    <row r="724" spans="2:65" s="12" customFormat="1" ht="11.25">
      <c r="B724" s="148"/>
      <c r="D724" s="144" t="s">
        <v>138</v>
      </c>
      <c r="E724" s="149" t="s">
        <v>1</v>
      </c>
      <c r="F724" s="150" t="s">
        <v>410</v>
      </c>
      <c r="H724" s="149" t="s">
        <v>1</v>
      </c>
      <c r="I724" s="151"/>
      <c r="L724" s="148"/>
      <c r="M724" s="152"/>
      <c r="T724" s="153"/>
      <c r="AT724" s="149" t="s">
        <v>138</v>
      </c>
      <c r="AU724" s="149" t="s">
        <v>90</v>
      </c>
      <c r="AV724" s="12" t="s">
        <v>88</v>
      </c>
      <c r="AW724" s="12" t="s">
        <v>36</v>
      </c>
      <c r="AX724" s="12" t="s">
        <v>80</v>
      </c>
      <c r="AY724" s="149" t="s">
        <v>127</v>
      </c>
    </row>
    <row r="725" spans="2:65" s="12" customFormat="1" ht="11.25">
      <c r="B725" s="148"/>
      <c r="D725" s="144" t="s">
        <v>138</v>
      </c>
      <c r="E725" s="149" t="s">
        <v>1</v>
      </c>
      <c r="F725" s="150" t="s">
        <v>247</v>
      </c>
      <c r="H725" s="149" t="s">
        <v>1</v>
      </c>
      <c r="I725" s="151"/>
      <c r="L725" s="148"/>
      <c r="M725" s="152"/>
      <c r="T725" s="153"/>
      <c r="AT725" s="149" t="s">
        <v>138</v>
      </c>
      <c r="AU725" s="149" t="s">
        <v>90</v>
      </c>
      <c r="AV725" s="12" t="s">
        <v>88</v>
      </c>
      <c r="AW725" s="12" t="s">
        <v>36</v>
      </c>
      <c r="AX725" s="12" t="s">
        <v>80</v>
      </c>
      <c r="AY725" s="149" t="s">
        <v>127</v>
      </c>
    </row>
    <row r="726" spans="2:65" s="13" customFormat="1" ht="11.25">
      <c r="B726" s="154"/>
      <c r="D726" s="144" t="s">
        <v>138</v>
      </c>
      <c r="E726" s="155" t="s">
        <v>1</v>
      </c>
      <c r="F726" s="156" t="s">
        <v>209</v>
      </c>
      <c r="H726" s="157">
        <v>11</v>
      </c>
      <c r="I726" s="158"/>
      <c r="L726" s="154"/>
      <c r="M726" s="159"/>
      <c r="T726" s="160"/>
      <c r="AT726" s="155" t="s">
        <v>138</v>
      </c>
      <c r="AU726" s="155" t="s">
        <v>90</v>
      </c>
      <c r="AV726" s="13" t="s">
        <v>90</v>
      </c>
      <c r="AW726" s="13" t="s">
        <v>36</v>
      </c>
      <c r="AX726" s="13" t="s">
        <v>88</v>
      </c>
      <c r="AY726" s="155" t="s">
        <v>127</v>
      </c>
    </row>
    <row r="727" spans="2:65" s="1" customFormat="1" ht="16.5" customHeight="1">
      <c r="B727" s="31"/>
      <c r="C727" s="168" t="s">
        <v>699</v>
      </c>
      <c r="D727" s="168" t="s">
        <v>286</v>
      </c>
      <c r="E727" s="169" t="s">
        <v>700</v>
      </c>
      <c r="F727" s="170" t="s">
        <v>701</v>
      </c>
      <c r="G727" s="171" t="s">
        <v>195</v>
      </c>
      <c r="H727" s="172">
        <v>11</v>
      </c>
      <c r="I727" s="173"/>
      <c r="J727" s="174">
        <f>ROUND(I727*H727,2)</f>
        <v>0</v>
      </c>
      <c r="K727" s="170" t="s">
        <v>1</v>
      </c>
      <c r="L727" s="175"/>
      <c r="M727" s="176" t="s">
        <v>1</v>
      </c>
      <c r="N727" s="177" t="s">
        <v>45</v>
      </c>
      <c r="P727" s="140">
        <f>O727*H727</f>
        <v>0</v>
      </c>
      <c r="Q727" s="140">
        <v>6.4999999999999997E-4</v>
      </c>
      <c r="R727" s="140">
        <f>Q727*H727</f>
        <v>7.1500000000000001E-3</v>
      </c>
      <c r="S727" s="140">
        <v>0</v>
      </c>
      <c r="T727" s="141">
        <f>S727*H727</f>
        <v>0</v>
      </c>
      <c r="AR727" s="142" t="s">
        <v>192</v>
      </c>
      <c r="AT727" s="142" t="s">
        <v>286</v>
      </c>
      <c r="AU727" s="142" t="s">
        <v>90</v>
      </c>
      <c r="AY727" s="16" t="s">
        <v>127</v>
      </c>
      <c r="BE727" s="143">
        <f>IF(N727="základní",J727,0)</f>
        <v>0</v>
      </c>
      <c r="BF727" s="143">
        <f>IF(N727="snížená",J727,0)</f>
        <v>0</v>
      </c>
      <c r="BG727" s="143">
        <f>IF(N727="zákl. přenesená",J727,0)</f>
        <v>0</v>
      </c>
      <c r="BH727" s="143">
        <f>IF(N727="sníž. přenesená",J727,0)</f>
        <v>0</v>
      </c>
      <c r="BI727" s="143">
        <f>IF(N727="nulová",J727,0)</f>
        <v>0</v>
      </c>
      <c r="BJ727" s="16" t="s">
        <v>88</v>
      </c>
      <c r="BK727" s="143">
        <f>ROUND(I727*H727,2)</f>
        <v>0</v>
      </c>
      <c r="BL727" s="16" t="s">
        <v>134</v>
      </c>
      <c r="BM727" s="142" t="s">
        <v>702</v>
      </c>
    </row>
    <row r="728" spans="2:65" s="1" customFormat="1" ht="11.25">
      <c r="B728" s="31"/>
      <c r="D728" s="144" t="s">
        <v>136</v>
      </c>
      <c r="F728" s="145" t="s">
        <v>703</v>
      </c>
      <c r="I728" s="146"/>
      <c r="L728" s="31"/>
      <c r="M728" s="147"/>
      <c r="T728" s="55"/>
      <c r="AT728" s="16" t="s">
        <v>136</v>
      </c>
      <c r="AU728" s="16" t="s">
        <v>90</v>
      </c>
    </row>
    <row r="729" spans="2:65" s="12" customFormat="1" ht="11.25">
      <c r="B729" s="148"/>
      <c r="D729" s="144" t="s">
        <v>138</v>
      </c>
      <c r="E729" s="149" t="s">
        <v>1</v>
      </c>
      <c r="F729" s="150" t="s">
        <v>410</v>
      </c>
      <c r="H729" s="149" t="s">
        <v>1</v>
      </c>
      <c r="I729" s="151"/>
      <c r="L729" s="148"/>
      <c r="M729" s="152"/>
      <c r="T729" s="153"/>
      <c r="AT729" s="149" t="s">
        <v>138</v>
      </c>
      <c r="AU729" s="149" t="s">
        <v>90</v>
      </c>
      <c r="AV729" s="12" t="s">
        <v>88</v>
      </c>
      <c r="AW729" s="12" t="s">
        <v>36</v>
      </c>
      <c r="AX729" s="12" t="s">
        <v>80</v>
      </c>
      <c r="AY729" s="149" t="s">
        <v>127</v>
      </c>
    </row>
    <row r="730" spans="2:65" s="12" customFormat="1" ht="11.25">
      <c r="B730" s="148"/>
      <c r="D730" s="144" t="s">
        <v>138</v>
      </c>
      <c r="E730" s="149" t="s">
        <v>1</v>
      </c>
      <c r="F730" s="150" t="s">
        <v>247</v>
      </c>
      <c r="H730" s="149" t="s">
        <v>1</v>
      </c>
      <c r="I730" s="151"/>
      <c r="L730" s="148"/>
      <c r="M730" s="152"/>
      <c r="T730" s="153"/>
      <c r="AT730" s="149" t="s">
        <v>138</v>
      </c>
      <c r="AU730" s="149" t="s">
        <v>90</v>
      </c>
      <c r="AV730" s="12" t="s">
        <v>88</v>
      </c>
      <c r="AW730" s="12" t="s">
        <v>36</v>
      </c>
      <c r="AX730" s="12" t="s">
        <v>80</v>
      </c>
      <c r="AY730" s="149" t="s">
        <v>127</v>
      </c>
    </row>
    <row r="731" spans="2:65" s="13" customFormat="1" ht="11.25">
      <c r="B731" s="154"/>
      <c r="D731" s="144" t="s">
        <v>138</v>
      </c>
      <c r="E731" s="155" t="s">
        <v>1</v>
      </c>
      <c r="F731" s="156" t="s">
        <v>209</v>
      </c>
      <c r="H731" s="157">
        <v>11</v>
      </c>
      <c r="I731" s="158"/>
      <c r="L731" s="154"/>
      <c r="M731" s="159"/>
      <c r="T731" s="160"/>
      <c r="AT731" s="155" t="s">
        <v>138</v>
      </c>
      <c r="AU731" s="155" t="s">
        <v>90</v>
      </c>
      <c r="AV731" s="13" t="s">
        <v>90</v>
      </c>
      <c r="AW731" s="13" t="s">
        <v>36</v>
      </c>
      <c r="AX731" s="13" t="s">
        <v>88</v>
      </c>
      <c r="AY731" s="155" t="s">
        <v>127</v>
      </c>
    </row>
    <row r="732" spans="2:65" s="1" customFormat="1" ht="16.5" customHeight="1">
      <c r="B732" s="31"/>
      <c r="C732" s="131" t="s">
        <v>704</v>
      </c>
      <c r="D732" s="131" t="s">
        <v>129</v>
      </c>
      <c r="E732" s="132" t="s">
        <v>705</v>
      </c>
      <c r="F732" s="133" t="s">
        <v>706</v>
      </c>
      <c r="G732" s="134" t="s">
        <v>195</v>
      </c>
      <c r="H732" s="135">
        <v>3</v>
      </c>
      <c r="I732" s="136"/>
      <c r="J732" s="137">
        <f>ROUND(I732*H732,2)</f>
        <v>0</v>
      </c>
      <c r="K732" s="133" t="s">
        <v>133</v>
      </c>
      <c r="L732" s="31"/>
      <c r="M732" s="138" t="s">
        <v>1</v>
      </c>
      <c r="N732" s="139" t="s">
        <v>45</v>
      </c>
      <c r="P732" s="140">
        <f>O732*H732</f>
        <v>0</v>
      </c>
      <c r="Q732" s="140">
        <v>0.12303</v>
      </c>
      <c r="R732" s="140">
        <f>Q732*H732</f>
        <v>0.36909000000000003</v>
      </c>
      <c r="S732" s="140">
        <v>0</v>
      </c>
      <c r="T732" s="141">
        <f>S732*H732</f>
        <v>0</v>
      </c>
      <c r="AR732" s="142" t="s">
        <v>134</v>
      </c>
      <c r="AT732" s="142" t="s">
        <v>129</v>
      </c>
      <c r="AU732" s="142" t="s">
        <v>90</v>
      </c>
      <c r="AY732" s="16" t="s">
        <v>127</v>
      </c>
      <c r="BE732" s="143">
        <f>IF(N732="základní",J732,0)</f>
        <v>0</v>
      </c>
      <c r="BF732" s="143">
        <f>IF(N732="snížená",J732,0)</f>
        <v>0</v>
      </c>
      <c r="BG732" s="143">
        <f>IF(N732="zákl. přenesená",J732,0)</f>
        <v>0</v>
      </c>
      <c r="BH732" s="143">
        <f>IF(N732="sníž. přenesená",J732,0)</f>
        <v>0</v>
      </c>
      <c r="BI732" s="143">
        <f>IF(N732="nulová",J732,0)</f>
        <v>0</v>
      </c>
      <c r="BJ732" s="16" t="s">
        <v>88</v>
      </c>
      <c r="BK732" s="143">
        <f>ROUND(I732*H732,2)</f>
        <v>0</v>
      </c>
      <c r="BL732" s="16" t="s">
        <v>134</v>
      </c>
      <c r="BM732" s="142" t="s">
        <v>707</v>
      </c>
    </row>
    <row r="733" spans="2:65" s="1" customFormat="1" ht="11.25">
      <c r="B733" s="31"/>
      <c r="D733" s="144" t="s">
        <v>136</v>
      </c>
      <c r="F733" s="145" t="s">
        <v>706</v>
      </c>
      <c r="I733" s="146"/>
      <c r="L733" s="31"/>
      <c r="M733" s="147"/>
      <c r="T733" s="55"/>
      <c r="AT733" s="16" t="s">
        <v>136</v>
      </c>
      <c r="AU733" s="16" t="s">
        <v>90</v>
      </c>
    </row>
    <row r="734" spans="2:65" s="12" customFormat="1" ht="11.25">
      <c r="B734" s="148"/>
      <c r="D734" s="144" t="s">
        <v>138</v>
      </c>
      <c r="E734" s="149" t="s">
        <v>1</v>
      </c>
      <c r="F734" s="150" t="s">
        <v>410</v>
      </c>
      <c r="H734" s="149" t="s">
        <v>1</v>
      </c>
      <c r="I734" s="151"/>
      <c r="L734" s="148"/>
      <c r="M734" s="152"/>
      <c r="T734" s="153"/>
      <c r="AT734" s="149" t="s">
        <v>138</v>
      </c>
      <c r="AU734" s="149" t="s">
        <v>90</v>
      </c>
      <c r="AV734" s="12" t="s">
        <v>88</v>
      </c>
      <c r="AW734" s="12" t="s">
        <v>36</v>
      </c>
      <c r="AX734" s="12" t="s">
        <v>80</v>
      </c>
      <c r="AY734" s="149" t="s">
        <v>127</v>
      </c>
    </row>
    <row r="735" spans="2:65" s="12" customFormat="1" ht="11.25">
      <c r="B735" s="148"/>
      <c r="D735" s="144" t="s">
        <v>138</v>
      </c>
      <c r="E735" s="149" t="s">
        <v>1</v>
      </c>
      <c r="F735" s="150" t="s">
        <v>140</v>
      </c>
      <c r="H735" s="149" t="s">
        <v>1</v>
      </c>
      <c r="I735" s="151"/>
      <c r="L735" s="148"/>
      <c r="M735" s="152"/>
      <c r="T735" s="153"/>
      <c r="AT735" s="149" t="s">
        <v>138</v>
      </c>
      <c r="AU735" s="149" t="s">
        <v>90</v>
      </c>
      <c r="AV735" s="12" t="s">
        <v>88</v>
      </c>
      <c r="AW735" s="12" t="s">
        <v>36</v>
      </c>
      <c r="AX735" s="12" t="s">
        <v>80</v>
      </c>
      <c r="AY735" s="149" t="s">
        <v>127</v>
      </c>
    </row>
    <row r="736" spans="2:65" s="13" customFormat="1" ht="11.25">
      <c r="B736" s="154"/>
      <c r="D736" s="144" t="s">
        <v>138</v>
      </c>
      <c r="E736" s="155" t="s">
        <v>1</v>
      </c>
      <c r="F736" s="156" t="s">
        <v>152</v>
      </c>
      <c r="H736" s="157">
        <v>3</v>
      </c>
      <c r="I736" s="158"/>
      <c r="L736" s="154"/>
      <c r="M736" s="159"/>
      <c r="T736" s="160"/>
      <c r="AT736" s="155" t="s">
        <v>138</v>
      </c>
      <c r="AU736" s="155" t="s">
        <v>90</v>
      </c>
      <c r="AV736" s="13" t="s">
        <v>90</v>
      </c>
      <c r="AW736" s="13" t="s">
        <v>36</v>
      </c>
      <c r="AX736" s="13" t="s">
        <v>88</v>
      </c>
      <c r="AY736" s="155" t="s">
        <v>127</v>
      </c>
    </row>
    <row r="737" spans="2:65" s="1" customFormat="1" ht="16.5" customHeight="1">
      <c r="B737" s="31"/>
      <c r="C737" s="168" t="s">
        <v>708</v>
      </c>
      <c r="D737" s="168" t="s">
        <v>286</v>
      </c>
      <c r="E737" s="169" t="s">
        <v>709</v>
      </c>
      <c r="F737" s="170" t="s">
        <v>710</v>
      </c>
      <c r="G737" s="171" t="s">
        <v>195</v>
      </c>
      <c r="H737" s="172">
        <v>3</v>
      </c>
      <c r="I737" s="173"/>
      <c r="J737" s="174">
        <f>ROUND(I737*H737,2)</f>
        <v>0</v>
      </c>
      <c r="K737" s="170" t="s">
        <v>1</v>
      </c>
      <c r="L737" s="175"/>
      <c r="M737" s="176" t="s">
        <v>1</v>
      </c>
      <c r="N737" s="177" t="s">
        <v>45</v>
      </c>
      <c r="P737" s="140">
        <f>O737*H737</f>
        <v>0</v>
      </c>
      <c r="Q737" s="140">
        <v>9.4999999999999998E-3</v>
      </c>
      <c r="R737" s="140">
        <f>Q737*H737</f>
        <v>2.8499999999999998E-2</v>
      </c>
      <c r="S737" s="140">
        <v>0</v>
      </c>
      <c r="T737" s="141">
        <f>S737*H737</f>
        <v>0</v>
      </c>
      <c r="AR737" s="142" t="s">
        <v>192</v>
      </c>
      <c r="AT737" s="142" t="s">
        <v>286</v>
      </c>
      <c r="AU737" s="142" t="s">
        <v>90</v>
      </c>
      <c r="AY737" s="16" t="s">
        <v>127</v>
      </c>
      <c r="BE737" s="143">
        <f>IF(N737="základní",J737,0)</f>
        <v>0</v>
      </c>
      <c r="BF737" s="143">
        <f>IF(N737="snížená",J737,0)</f>
        <v>0</v>
      </c>
      <c r="BG737" s="143">
        <f>IF(N737="zákl. přenesená",J737,0)</f>
        <v>0</v>
      </c>
      <c r="BH737" s="143">
        <f>IF(N737="sníž. přenesená",J737,0)</f>
        <v>0</v>
      </c>
      <c r="BI737" s="143">
        <f>IF(N737="nulová",J737,0)</f>
        <v>0</v>
      </c>
      <c r="BJ737" s="16" t="s">
        <v>88</v>
      </c>
      <c r="BK737" s="143">
        <f>ROUND(I737*H737,2)</f>
        <v>0</v>
      </c>
      <c r="BL737" s="16" t="s">
        <v>134</v>
      </c>
      <c r="BM737" s="142" t="s">
        <v>711</v>
      </c>
    </row>
    <row r="738" spans="2:65" s="1" customFormat="1" ht="11.25">
      <c r="B738" s="31"/>
      <c r="D738" s="144" t="s">
        <v>136</v>
      </c>
      <c r="F738" s="145" t="s">
        <v>712</v>
      </c>
      <c r="I738" s="146"/>
      <c r="L738" s="31"/>
      <c r="M738" s="147"/>
      <c r="T738" s="55"/>
      <c r="AT738" s="16" t="s">
        <v>136</v>
      </c>
      <c r="AU738" s="16" t="s">
        <v>90</v>
      </c>
    </row>
    <row r="739" spans="2:65" s="12" customFormat="1" ht="11.25">
      <c r="B739" s="148"/>
      <c r="D739" s="144" t="s">
        <v>138</v>
      </c>
      <c r="E739" s="149" t="s">
        <v>1</v>
      </c>
      <c r="F739" s="150" t="s">
        <v>410</v>
      </c>
      <c r="H739" s="149" t="s">
        <v>1</v>
      </c>
      <c r="I739" s="151"/>
      <c r="L739" s="148"/>
      <c r="M739" s="152"/>
      <c r="T739" s="153"/>
      <c r="AT739" s="149" t="s">
        <v>138</v>
      </c>
      <c r="AU739" s="149" t="s">
        <v>90</v>
      </c>
      <c r="AV739" s="12" t="s">
        <v>88</v>
      </c>
      <c r="AW739" s="12" t="s">
        <v>36</v>
      </c>
      <c r="AX739" s="12" t="s">
        <v>80</v>
      </c>
      <c r="AY739" s="149" t="s">
        <v>127</v>
      </c>
    </row>
    <row r="740" spans="2:65" s="12" customFormat="1" ht="11.25">
      <c r="B740" s="148"/>
      <c r="D740" s="144" t="s">
        <v>138</v>
      </c>
      <c r="E740" s="149" t="s">
        <v>1</v>
      </c>
      <c r="F740" s="150" t="s">
        <v>140</v>
      </c>
      <c r="H740" s="149" t="s">
        <v>1</v>
      </c>
      <c r="I740" s="151"/>
      <c r="L740" s="148"/>
      <c r="M740" s="152"/>
      <c r="T740" s="153"/>
      <c r="AT740" s="149" t="s">
        <v>138</v>
      </c>
      <c r="AU740" s="149" t="s">
        <v>90</v>
      </c>
      <c r="AV740" s="12" t="s">
        <v>88</v>
      </c>
      <c r="AW740" s="12" t="s">
        <v>36</v>
      </c>
      <c r="AX740" s="12" t="s">
        <v>80</v>
      </c>
      <c r="AY740" s="149" t="s">
        <v>127</v>
      </c>
    </row>
    <row r="741" spans="2:65" s="13" customFormat="1" ht="11.25">
      <c r="B741" s="154"/>
      <c r="D741" s="144" t="s">
        <v>138</v>
      </c>
      <c r="E741" s="155" t="s">
        <v>1</v>
      </c>
      <c r="F741" s="156" t="s">
        <v>152</v>
      </c>
      <c r="H741" s="157">
        <v>3</v>
      </c>
      <c r="I741" s="158"/>
      <c r="L741" s="154"/>
      <c r="M741" s="159"/>
      <c r="T741" s="160"/>
      <c r="AT741" s="155" t="s">
        <v>138</v>
      </c>
      <c r="AU741" s="155" t="s">
        <v>90</v>
      </c>
      <c r="AV741" s="13" t="s">
        <v>90</v>
      </c>
      <c r="AW741" s="13" t="s">
        <v>36</v>
      </c>
      <c r="AX741" s="13" t="s">
        <v>88</v>
      </c>
      <c r="AY741" s="155" t="s">
        <v>127</v>
      </c>
    </row>
    <row r="742" spans="2:65" s="1" customFormat="1" ht="16.5" customHeight="1">
      <c r="B742" s="31"/>
      <c r="C742" s="168" t="s">
        <v>713</v>
      </c>
      <c r="D742" s="168" t="s">
        <v>286</v>
      </c>
      <c r="E742" s="169" t="s">
        <v>700</v>
      </c>
      <c r="F742" s="170" t="s">
        <v>701</v>
      </c>
      <c r="G742" s="171" t="s">
        <v>195</v>
      </c>
      <c r="H742" s="172">
        <v>3</v>
      </c>
      <c r="I742" s="173"/>
      <c r="J742" s="174">
        <f>ROUND(I742*H742,2)</f>
        <v>0</v>
      </c>
      <c r="K742" s="170" t="s">
        <v>1</v>
      </c>
      <c r="L742" s="175"/>
      <c r="M742" s="176" t="s">
        <v>1</v>
      </c>
      <c r="N742" s="177" t="s">
        <v>45</v>
      </c>
      <c r="P742" s="140">
        <f>O742*H742</f>
        <v>0</v>
      </c>
      <c r="Q742" s="140">
        <v>6.4999999999999997E-4</v>
      </c>
      <c r="R742" s="140">
        <f>Q742*H742</f>
        <v>1.9499999999999999E-3</v>
      </c>
      <c r="S742" s="140">
        <v>0</v>
      </c>
      <c r="T742" s="141">
        <f>S742*H742</f>
        <v>0</v>
      </c>
      <c r="AR742" s="142" t="s">
        <v>192</v>
      </c>
      <c r="AT742" s="142" t="s">
        <v>286</v>
      </c>
      <c r="AU742" s="142" t="s">
        <v>90</v>
      </c>
      <c r="AY742" s="16" t="s">
        <v>127</v>
      </c>
      <c r="BE742" s="143">
        <f>IF(N742="základní",J742,0)</f>
        <v>0</v>
      </c>
      <c r="BF742" s="143">
        <f>IF(N742="snížená",J742,0)</f>
        <v>0</v>
      </c>
      <c r="BG742" s="143">
        <f>IF(N742="zákl. přenesená",J742,0)</f>
        <v>0</v>
      </c>
      <c r="BH742" s="143">
        <f>IF(N742="sníž. přenesená",J742,0)</f>
        <v>0</v>
      </c>
      <c r="BI742" s="143">
        <f>IF(N742="nulová",J742,0)</f>
        <v>0</v>
      </c>
      <c r="BJ742" s="16" t="s">
        <v>88</v>
      </c>
      <c r="BK742" s="143">
        <f>ROUND(I742*H742,2)</f>
        <v>0</v>
      </c>
      <c r="BL742" s="16" t="s">
        <v>134</v>
      </c>
      <c r="BM742" s="142" t="s">
        <v>714</v>
      </c>
    </row>
    <row r="743" spans="2:65" s="1" customFormat="1" ht="11.25">
      <c r="B743" s="31"/>
      <c r="D743" s="144" t="s">
        <v>136</v>
      </c>
      <c r="F743" s="145" t="s">
        <v>703</v>
      </c>
      <c r="I743" s="146"/>
      <c r="L743" s="31"/>
      <c r="M743" s="147"/>
      <c r="T743" s="55"/>
      <c r="AT743" s="16" t="s">
        <v>136</v>
      </c>
      <c r="AU743" s="16" t="s">
        <v>90</v>
      </c>
    </row>
    <row r="744" spans="2:65" s="12" customFormat="1" ht="11.25">
      <c r="B744" s="148"/>
      <c r="D744" s="144" t="s">
        <v>138</v>
      </c>
      <c r="E744" s="149" t="s">
        <v>1</v>
      </c>
      <c r="F744" s="150" t="s">
        <v>410</v>
      </c>
      <c r="H744" s="149" t="s">
        <v>1</v>
      </c>
      <c r="I744" s="151"/>
      <c r="L744" s="148"/>
      <c r="M744" s="152"/>
      <c r="T744" s="153"/>
      <c r="AT744" s="149" t="s">
        <v>138</v>
      </c>
      <c r="AU744" s="149" t="s">
        <v>90</v>
      </c>
      <c r="AV744" s="12" t="s">
        <v>88</v>
      </c>
      <c r="AW744" s="12" t="s">
        <v>36</v>
      </c>
      <c r="AX744" s="12" t="s">
        <v>80</v>
      </c>
      <c r="AY744" s="149" t="s">
        <v>127</v>
      </c>
    </row>
    <row r="745" spans="2:65" s="12" customFormat="1" ht="11.25">
      <c r="B745" s="148"/>
      <c r="D745" s="144" t="s">
        <v>138</v>
      </c>
      <c r="E745" s="149" t="s">
        <v>1</v>
      </c>
      <c r="F745" s="150" t="s">
        <v>140</v>
      </c>
      <c r="H745" s="149" t="s">
        <v>1</v>
      </c>
      <c r="I745" s="151"/>
      <c r="L745" s="148"/>
      <c r="M745" s="152"/>
      <c r="T745" s="153"/>
      <c r="AT745" s="149" t="s">
        <v>138</v>
      </c>
      <c r="AU745" s="149" t="s">
        <v>90</v>
      </c>
      <c r="AV745" s="12" t="s">
        <v>88</v>
      </c>
      <c r="AW745" s="12" t="s">
        <v>36</v>
      </c>
      <c r="AX745" s="12" t="s">
        <v>80</v>
      </c>
      <c r="AY745" s="149" t="s">
        <v>127</v>
      </c>
    </row>
    <row r="746" spans="2:65" s="13" customFormat="1" ht="11.25">
      <c r="B746" s="154"/>
      <c r="D746" s="144" t="s">
        <v>138</v>
      </c>
      <c r="E746" s="155" t="s">
        <v>1</v>
      </c>
      <c r="F746" s="156" t="s">
        <v>152</v>
      </c>
      <c r="H746" s="157">
        <v>3</v>
      </c>
      <c r="I746" s="158"/>
      <c r="L746" s="154"/>
      <c r="M746" s="159"/>
      <c r="T746" s="160"/>
      <c r="AT746" s="155" t="s">
        <v>138</v>
      </c>
      <c r="AU746" s="155" t="s">
        <v>90</v>
      </c>
      <c r="AV746" s="13" t="s">
        <v>90</v>
      </c>
      <c r="AW746" s="13" t="s">
        <v>36</v>
      </c>
      <c r="AX746" s="13" t="s">
        <v>88</v>
      </c>
      <c r="AY746" s="155" t="s">
        <v>127</v>
      </c>
    </row>
    <row r="747" spans="2:65" s="1" customFormat="1" ht="16.5" customHeight="1">
      <c r="B747" s="31"/>
      <c r="C747" s="131" t="s">
        <v>715</v>
      </c>
      <c r="D747" s="131" t="s">
        <v>129</v>
      </c>
      <c r="E747" s="132" t="s">
        <v>716</v>
      </c>
      <c r="F747" s="133" t="s">
        <v>717</v>
      </c>
      <c r="G747" s="134" t="s">
        <v>195</v>
      </c>
      <c r="H747" s="135">
        <v>1</v>
      </c>
      <c r="I747" s="136"/>
      <c r="J747" s="137">
        <f>ROUND(I747*H747,2)</f>
        <v>0</v>
      </c>
      <c r="K747" s="133" t="s">
        <v>133</v>
      </c>
      <c r="L747" s="31"/>
      <c r="M747" s="138" t="s">
        <v>1</v>
      </c>
      <c r="N747" s="139" t="s">
        <v>45</v>
      </c>
      <c r="P747" s="140">
        <f>O747*H747</f>
        <v>0</v>
      </c>
      <c r="Q747" s="140">
        <v>0.32906000000000002</v>
      </c>
      <c r="R747" s="140">
        <f>Q747*H747</f>
        <v>0.32906000000000002</v>
      </c>
      <c r="S747" s="140">
        <v>0</v>
      </c>
      <c r="T747" s="141">
        <f>S747*H747</f>
        <v>0</v>
      </c>
      <c r="AR747" s="142" t="s">
        <v>134</v>
      </c>
      <c r="AT747" s="142" t="s">
        <v>129</v>
      </c>
      <c r="AU747" s="142" t="s">
        <v>90</v>
      </c>
      <c r="AY747" s="16" t="s">
        <v>127</v>
      </c>
      <c r="BE747" s="143">
        <f>IF(N747="základní",J747,0)</f>
        <v>0</v>
      </c>
      <c r="BF747" s="143">
        <f>IF(N747="snížená",J747,0)</f>
        <v>0</v>
      </c>
      <c r="BG747" s="143">
        <f>IF(N747="zákl. přenesená",J747,0)</f>
        <v>0</v>
      </c>
      <c r="BH747" s="143">
        <f>IF(N747="sníž. přenesená",J747,0)</f>
        <v>0</v>
      </c>
      <c r="BI747" s="143">
        <f>IF(N747="nulová",J747,0)</f>
        <v>0</v>
      </c>
      <c r="BJ747" s="16" t="s">
        <v>88</v>
      </c>
      <c r="BK747" s="143">
        <f>ROUND(I747*H747,2)</f>
        <v>0</v>
      </c>
      <c r="BL747" s="16" t="s">
        <v>134</v>
      </c>
      <c r="BM747" s="142" t="s">
        <v>718</v>
      </c>
    </row>
    <row r="748" spans="2:65" s="1" customFormat="1" ht="11.25">
      <c r="B748" s="31"/>
      <c r="D748" s="144" t="s">
        <v>136</v>
      </c>
      <c r="F748" s="145" t="s">
        <v>717</v>
      </c>
      <c r="I748" s="146"/>
      <c r="L748" s="31"/>
      <c r="M748" s="147"/>
      <c r="T748" s="55"/>
      <c r="AT748" s="16" t="s">
        <v>136</v>
      </c>
      <c r="AU748" s="16" t="s">
        <v>90</v>
      </c>
    </row>
    <row r="749" spans="2:65" s="12" customFormat="1" ht="11.25">
      <c r="B749" s="148"/>
      <c r="D749" s="144" t="s">
        <v>138</v>
      </c>
      <c r="E749" s="149" t="s">
        <v>1</v>
      </c>
      <c r="F749" s="150" t="s">
        <v>410</v>
      </c>
      <c r="H749" s="149" t="s">
        <v>1</v>
      </c>
      <c r="I749" s="151"/>
      <c r="L749" s="148"/>
      <c r="M749" s="152"/>
      <c r="T749" s="153"/>
      <c r="AT749" s="149" t="s">
        <v>138</v>
      </c>
      <c r="AU749" s="149" t="s">
        <v>90</v>
      </c>
      <c r="AV749" s="12" t="s">
        <v>88</v>
      </c>
      <c r="AW749" s="12" t="s">
        <v>36</v>
      </c>
      <c r="AX749" s="12" t="s">
        <v>80</v>
      </c>
      <c r="AY749" s="149" t="s">
        <v>127</v>
      </c>
    </row>
    <row r="750" spans="2:65" s="12" customFormat="1" ht="11.25">
      <c r="B750" s="148"/>
      <c r="D750" s="144" t="s">
        <v>138</v>
      </c>
      <c r="E750" s="149" t="s">
        <v>1</v>
      </c>
      <c r="F750" s="150" t="s">
        <v>140</v>
      </c>
      <c r="H750" s="149" t="s">
        <v>1</v>
      </c>
      <c r="I750" s="151"/>
      <c r="L750" s="148"/>
      <c r="M750" s="152"/>
      <c r="T750" s="153"/>
      <c r="AT750" s="149" t="s">
        <v>138</v>
      </c>
      <c r="AU750" s="149" t="s">
        <v>90</v>
      </c>
      <c r="AV750" s="12" t="s">
        <v>88</v>
      </c>
      <c r="AW750" s="12" t="s">
        <v>36</v>
      </c>
      <c r="AX750" s="12" t="s">
        <v>80</v>
      </c>
      <c r="AY750" s="149" t="s">
        <v>127</v>
      </c>
    </row>
    <row r="751" spans="2:65" s="13" customFormat="1" ht="11.25">
      <c r="B751" s="154"/>
      <c r="D751" s="144" t="s">
        <v>138</v>
      </c>
      <c r="E751" s="155" t="s">
        <v>1</v>
      </c>
      <c r="F751" s="156" t="s">
        <v>88</v>
      </c>
      <c r="H751" s="157">
        <v>1</v>
      </c>
      <c r="I751" s="158"/>
      <c r="L751" s="154"/>
      <c r="M751" s="159"/>
      <c r="T751" s="160"/>
      <c r="AT751" s="155" t="s">
        <v>138</v>
      </c>
      <c r="AU751" s="155" t="s">
        <v>90</v>
      </c>
      <c r="AV751" s="13" t="s">
        <v>90</v>
      </c>
      <c r="AW751" s="13" t="s">
        <v>36</v>
      </c>
      <c r="AX751" s="13" t="s">
        <v>88</v>
      </c>
      <c r="AY751" s="155" t="s">
        <v>127</v>
      </c>
    </row>
    <row r="752" spans="2:65" s="1" customFormat="1" ht="24.2" customHeight="1">
      <c r="B752" s="31"/>
      <c r="C752" s="168" t="s">
        <v>719</v>
      </c>
      <c r="D752" s="168" t="s">
        <v>286</v>
      </c>
      <c r="E752" s="169" t="s">
        <v>720</v>
      </c>
      <c r="F752" s="170" t="s">
        <v>721</v>
      </c>
      <c r="G752" s="171" t="s">
        <v>195</v>
      </c>
      <c r="H752" s="172">
        <v>1</v>
      </c>
      <c r="I752" s="173"/>
      <c r="J752" s="174">
        <f>ROUND(I752*H752,2)</f>
        <v>0</v>
      </c>
      <c r="K752" s="170" t="s">
        <v>1</v>
      </c>
      <c r="L752" s="175"/>
      <c r="M752" s="176" t="s">
        <v>1</v>
      </c>
      <c r="N752" s="177" t="s">
        <v>45</v>
      </c>
      <c r="P752" s="140">
        <f>O752*H752</f>
        <v>0</v>
      </c>
      <c r="Q752" s="140">
        <v>3.2199999999999999E-2</v>
      </c>
      <c r="R752" s="140">
        <f>Q752*H752</f>
        <v>3.2199999999999999E-2</v>
      </c>
      <c r="S752" s="140">
        <v>0</v>
      </c>
      <c r="T752" s="141">
        <f>S752*H752</f>
        <v>0</v>
      </c>
      <c r="AR752" s="142" t="s">
        <v>192</v>
      </c>
      <c r="AT752" s="142" t="s">
        <v>286</v>
      </c>
      <c r="AU752" s="142" t="s">
        <v>90</v>
      </c>
      <c r="AY752" s="16" t="s">
        <v>127</v>
      </c>
      <c r="BE752" s="143">
        <f>IF(N752="základní",J752,0)</f>
        <v>0</v>
      </c>
      <c r="BF752" s="143">
        <f>IF(N752="snížená",J752,0)</f>
        <v>0</v>
      </c>
      <c r="BG752" s="143">
        <f>IF(N752="zákl. přenesená",J752,0)</f>
        <v>0</v>
      </c>
      <c r="BH752" s="143">
        <f>IF(N752="sníž. přenesená",J752,0)</f>
        <v>0</v>
      </c>
      <c r="BI752" s="143">
        <f>IF(N752="nulová",J752,0)</f>
        <v>0</v>
      </c>
      <c r="BJ752" s="16" t="s">
        <v>88</v>
      </c>
      <c r="BK752" s="143">
        <f>ROUND(I752*H752,2)</f>
        <v>0</v>
      </c>
      <c r="BL752" s="16" t="s">
        <v>134</v>
      </c>
      <c r="BM752" s="142" t="s">
        <v>722</v>
      </c>
    </row>
    <row r="753" spans="2:65" s="1" customFormat="1" ht="11.25">
      <c r="B753" s="31"/>
      <c r="D753" s="144" t="s">
        <v>136</v>
      </c>
      <c r="F753" s="145" t="s">
        <v>721</v>
      </c>
      <c r="I753" s="146"/>
      <c r="L753" s="31"/>
      <c r="M753" s="147"/>
      <c r="T753" s="55"/>
      <c r="AT753" s="16" t="s">
        <v>136</v>
      </c>
      <c r="AU753" s="16" t="s">
        <v>90</v>
      </c>
    </row>
    <row r="754" spans="2:65" s="12" customFormat="1" ht="11.25">
      <c r="B754" s="148"/>
      <c r="D754" s="144" t="s">
        <v>138</v>
      </c>
      <c r="E754" s="149" t="s">
        <v>1</v>
      </c>
      <c r="F754" s="150" t="s">
        <v>410</v>
      </c>
      <c r="H754" s="149" t="s">
        <v>1</v>
      </c>
      <c r="I754" s="151"/>
      <c r="L754" s="148"/>
      <c r="M754" s="152"/>
      <c r="T754" s="153"/>
      <c r="AT754" s="149" t="s">
        <v>138</v>
      </c>
      <c r="AU754" s="149" t="s">
        <v>90</v>
      </c>
      <c r="AV754" s="12" t="s">
        <v>88</v>
      </c>
      <c r="AW754" s="12" t="s">
        <v>36</v>
      </c>
      <c r="AX754" s="12" t="s">
        <v>80</v>
      </c>
      <c r="AY754" s="149" t="s">
        <v>127</v>
      </c>
    </row>
    <row r="755" spans="2:65" s="12" customFormat="1" ht="11.25">
      <c r="B755" s="148"/>
      <c r="D755" s="144" t="s">
        <v>138</v>
      </c>
      <c r="E755" s="149" t="s">
        <v>1</v>
      </c>
      <c r="F755" s="150" t="s">
        <v>140</v>
      </c>
      <c r="H755" s="149" t="s">
        <v>1</v>
      </c>
      <c r="I755" s="151"/>
      <c r="L755" s="148"/>
      <c r="M755" s="152"/>
      <c r="T755" s="153"/>
      <c r="AT755" s="149" t="s">
        <v>138</v>
      </c>
      <c r="AU755" s="149" t="s">
        <v>90</v>
      </c>
      <c r="AV755" s="12" t="s">
        <v>88</v>
      </c>
      <c r="AW755" s="12" t="s">
        <v>36</v>
      </c>
      <c r="AX755" s="12" t="s">
        <v>80</v>
      </c>
      <c r="AY755" s="149" t="s">
        <v>127</v>
      </c>
    </row>
    <row r="756" spans="2:65" s="13" customFormat="1" ht="11.25">
      <c r="B756" s="154"/>
      <c r="D756" s="144" t="s">
        <v>138</v>
      </c>
      <c r="E756" s="155" t="s">
        <v>1</v>
      </c>
      <c r="F756" s="156" t="s">
        <v>88</v>
      </c>
      <c r="H756" s="157">
        <v>1</v>
      </c>
      <c r="I756" s="158"/>
      <c r="L756" s="154"/>
      <c r="M756" s="159"/>
      <c r="T756" s="160"/>
      <c r="AT756" s="155" t="s">
        <v>138</v>
      </c>
      <c r="AU756" s="155" t="s">
        <v>90</v>
      </c>
      <c r="AV756" s="13" t="s">
        <v>90</v>
      </c>
      <c r="AW756" s="13" t="s">
        <v>36</v>
      </c>
      <c r="AX756" s="13" t="s">
        <v>88</v>
      </c>
      <c r="AY756" s="155" t="s">
        <v>127</v>
      </c>
    </row>
    <row r="757" spans="2:65" s="1" customFormat="1" ht="16.5" customHeight="1">
      <c r="B757" s="31"/>
      <c r="C757" s="168" t="s">
        <v>723</v>
      </c>
      <c r="D757" s="168" t="s">
        <v>286</v>
      </c>
      <c r="E757" s="169" t="s">
        <v>724</v>
      </c>
      <c r="F757" s="170" t="s">
        <v>725</v>
      </c>
      <c r="G757" s="171" t="s">
        <v>195</v>
      </c>
      <c r="H757" s="172">
        <v>1</v>
      </c>
      <c r="I757" s="173"/>
      <c r="J757" s="174">
        <f>ROUND(I757*H757,2)</f>
        <v>0</v>
      </c>
      <c r="K757" s="170" t="s">
        <v>1</v>
      </c>
      <c r="L757" s="175"/>
      <c r="M757" s="176" t="s">
        <v>1</v>
      </c>
      <c r="N757" s="177" t="s">
        <v>45</v>
      </c>
      <c r="P757" s="140">
        <f>O757*H757</f>
        <v>0</v>
      </c>
      <c r="Q757" s="140">
        <v>1.9E-3</v>
      </c>
      <c r="R757" s="140">
        <f>Q757*H757</f>
        <v>1.9E-3</v>
      </c>
      <c r="S757" s="140">
        <v>0</v>
      </c>
      <c r="T757" s="141">
        <f>S757*H757</f>
        <v>0</v>
      </c>
      <c r="AR757" s="142" t="s">
        <v>192</v>
      </c>
      <c r="AT757" s="142" t="s">
        <v>286</v>
      </c>
      <c r="AU757" s="142" t="s">
        <v>90</v>
      </c>
      <c r="AY757" s="16" t="s">
        <v>127</v>
      </c>
      <c r="BE757" s="143">
        <f>IF(N757="základní",J757,0)</f>
        <v>0</v>
      </c>
      <c r="BF757" s="143">
        <f>IF(N757="snížená",J757,0)</f>
        <v>0</v>
      </c>
      <c r="BG757" s="143">
        <f>IF(N757="zákl. přenesená",J757,0)</f>
        <v>0</v>
      </c>
      <c r="BH757" s="143">
        <f>IF(N757="sníž. přenesená",J757,0)</f>
        <v>0</v>
      </c>
      <c r="BI757" s="143">
        <f>IF(N757="nulová",J757,0)</f>
        <v>0</v>
      </c>
      <c r="BJ757" s="16" t="s">
        <v>88</v>
      </c>
      <c r="BK757" s="143">
        <f>ROUND(I757*H757,2)</f>
        <v>0</v>
      </c>
      <c r="BL757" s="16" t="s">
        <v>134</v>
      </c>
      <c r="BM757" s="142" t="s">
        <v>726</v>
      </c>
    </row>
    <row r="758" spans="2:65" s="1" customFormat="1" ht="11.25">
      <c r="B758" s="31"/>
      <c r="D758" s="144" t="s">
        <v>136</v>
      </c>
      <c r="F758" s="145" t="s">
        <v>727</v>
      </c>
      <c r="I758" s="146"/>
      <c r="L758" s="31"/>
      <c r="M758" s="147"/>
      <c r="T758" s="55"/>
      <c r="AT758" s="16" t="s">
        <v>136</v>
      </c>
      <c r="AU758" s="16" t="s">
        <v>90</v>
      </c>
    </row>
    <row r="759" spans="2:65" s="12" customFormat="1" ht="11.25">
      <c r="B759" s="148"/>
      <c r="D759" s="144" t="s">
        <v>138</v>
      </c>
      <c r="E759" s="149" t="s">
        <v>1</v>
      </c>
      <c r="F759" s="150" t="s">
        <v>410</v>
      </c>
      <c r="H759" s="149" t="s">
        <v>1</v>
      </c>
      <c r="I759" s="151"/>
      <c r="L759" s="148"/>
      <c r="M759" s="152"/>
      <c r="T759" s="153"/>
      <c r="AT759" s="149" t="s">
        <v>138</v>
      </c>
      <c r="AU759" s="149" t="s">
        <v>90</v>
      </c>
      <c r="AV759" s="12" t="s">
        <v>88</v>
      </c>
      <c r="AW759" s="12" t="s">
        <v>36</v>
      </c>
      <c r="AX759" s="12" t="s">
        <v>80</v>
      </c>
      <c r="AY759" s="149" t="s">
        <v>127</v>
      </c>
    </row>
    <row r="760" spans="2:65" s="12" customFormat="1" ht="11.25">
      <c r="B760" s="148"/>
      <c r="D760" s="144" t="s">
        <v>138</v>
      </c>
      <c r="E760" s="149" t="s">
        <v>1</v>
      </c>
      <c r="F760" s="150" t="s">
        <v>140</v>
      </c>
      <c r="H760" s="149" t="s">
        <v>1</v>
      </c>
      <c r="I760" s="151"/>
      <c r="L760" s="148"/>
      <c r="M760" s="152"/>
      <c r="T760" s="153"/>
      <c r="AT760" s="149" t="s">
        <v>138</v>
      </c>
      <c r="AU760" s="149" t="s">
        <v>90</v>
      </c>
      <c r="AV760" s="12" t="s">
        <v>88</v>
      </c>
      <c r="AW760" s="12" t="s">
        <v>36</v>
      </c>
      <c r="AX760" s="12" t="s">
        <v>80</v>
      </c>
      <c r="AY760" s="149" t="s">
        <v>127</v>
      </c>
    </row>
    <row r="761" spans="2:65" s="13" customFormat="1" ht="11.25">
      <c r="B761" s="154"/>
      <c r="D761" s="144" t="s">
        <v>138</v>
      </c>
      <c r="E761" s="155" t="s">
        <v>1</v>
      </c>
      <c r="F761" s="156" t="s">
        <v>88</v>
      </c>
      <c r="H761" s="157">
        <v>1</v>
      </c>
      <c r="I761" s="158"/>
      <c r="L761" s="154"/>
      <c r="M761" s="159"/>
      <c r="T761" s="160"/>
      <c r="AT761" s="155" t="s">
        <v>138</v>
      </c>
      <c r="AU761" s="155" t="s">
        <v>90</v>
      </c>
      <c r="AV761" s="13" t="s">
        <v>90</v>
      </c>
      <c r="AW761" s="13" t="s">
        <v>36</v>
      </c>
      <c r="AX761" s="13" t="s">
        <v>88</v>
      </c>
      <c r="AY761" s="155" t="s">
        <v>127</v>
      </c>
    </row>
    <row r="762" spans="2:65" s="1" customFormat="1" ht="16.5" customHeight="1">
      <c r="B762" s="31"/>
      <c r="C762" s="131" t="s">
        <v>728</v>
      </c>
      <c r="D762" s="131" t="s">
        <v>129</v>
      </c>
      <c r="E762" s="132" t="s">
        <v>729</v>
      </c>
      <c r="F762" s="133" t="s">
        <v>730</v>
      </c>
      <c r="G762" s="134" t="s">
        <v>195</v>
      </c>
      <c r="H762" s="135">
        <v>14</v>
      </c>
      <c r="I762" s="136"/>
      <c r="J762" s="137">
        <f>ROUND(I762*H762,2)</f>
        <v>0</v>
      </c>
      <c r="K762" s="133" t="s">
        <v>133</v>
      </c>
      <c r="L762" s="31"/>
      <c r="M762" s="138" t="s">
        <v>1</v>
      </c>
      <c r="N762" s="139" t="s">
        <v>45</v>
      </c>
      <c r="P762" s="140">
        <f>O762*H762</f>
        <v>0</v>
      </c>
      <c r="Q762" s="140">
        <v>3.1E-4</v>
      </c>
      <c r="R762" s="140">
        <f>Q762*H762</f>
        <v>4.3400000000000001E-3</v>
      </c>
      <c r="S762" s="140">
        <v>0</v>
      </c>
      <c r="T762" s="141">
        <f>S762*H762</f>
        <v>0</v>
      </c>
      <c r="AR762" s="142" t="s">
        <v>134</v>
      </c>
      <c r="AT762" s="142" t="s">
        <v>129</v>
      </c>
      <c r="AU762" s="142" t="s">
        <v>90</v>
      </c>
      <c r="AY762" s="16" t="s">
        <v>127</v>
      </c>
      <c r="BE762" s="143">
        <f>IF(N762="základní",J762,0)</f>
        <v>0</v>
      </c>
      <c r="BF762" s="143">
        <f>IF(N762="snížená",J762,0)</f>
        <v>0</v>
      </c>
      <c r="BG762" s="143">
        <f>IF(N762="zákl. přenesená",J762,0)</f>
        <v>0</v>
      </c>
      <c r="BH762" s="143">
        <f>IF(N762="sníž. přenesená",J762,0)</f>
        <v>0</v>
      </c>
      <c r="BI762" s="143">
        <f>IF(N762="nulová",J762,0)</f>
        <v>0</v>
      </c>
      <c r="BJ762" s="16" t="s">
        <v>88</v>
      </c>
      <c r="BK762" s="143">
        <f>ROUND(I762*H762,2)</f>
        <v>0</v>
      </c>
      <c r="BL762" s="16" t="s">
        <v>134</v>
      </c>
      <c r="BM762" s="142" t="s">
        <v>731</v>
      </c>
    </row>
    <row r="763" spans="2:65" s="1" customFormat="1" ht="11.25">
      <c r="B763" s="31"/>
      <c r="D763" s="144" t="s">
        <v>136</v>
      </c>
      <c r="F763" s="145" t="s">
        <v>732</v>
      </c>
      <c r="I763" s="146"/>
      <c r="L763" s="31"/>
      <c r="M763" s="147"/>
      <c r="T763" s="55"/>
      <c r="AT763" s="16" t="s">
        <v>136</v>
      </c>
      <c r="AU763" s="16" t="s">
        <v>90</v>
      </c>
    </row>
    <row r="764" spans="2:65" s="12" customFormat="1" ht="11.25">
      <c r="B764" s="148"/>
      <c r="D764" s="144" t="s">
        <v>138</v>
      </c>
      <c r="E764" s="149" t="s">
        <v>1</v>
      </c>
      <c r="F764" s="150" t="s">
        <v>733</v>
      </c>
      <c r="H764" s="149" t="s">
        <v>1</v>
      </c>
      <c r="I764" s="151"/>
      <c r="L764" s="148"/>
      <c r="M764" s="152"/>
      <c r="T764" s="153"/>
      <c r="AT764" s="149" t="s">
        <v>138</v>
      </c>
      <c r="AU764" s="149" t="s">
        <v>90</v>
      </c>
      <c r="AV764" s="12" t="s">
        <v>88</v>
      </c>
      <c r="AW764" s="12" t="s">
        <v>36</v>
      </c>
      <c r="AX764" s="12" t="s">
        <v>80</v>
      </c>
      <c r="AY764" s="149" t="s">
        <v>127</v>
      </c>
    </row>
    <row r="765" spans="2:65" s="12" customFormat="1" ht="11.25">
      <c r="B765" s="148"/>
      <c r="D765" s="144" t="s">
        <v>138</v>
      </c>
      <c r="E765" s="149" t="s">
        <v>1</v>
      </c>
      <c r="F765" s="150" t="s">
        <v>140</v>
      </c>
      <c r="H765" s="149" t="s">
        <v>1</v>
      </c>
      <c r="I765" s="151"/>
      <c r="L765" s="148"/>
      <c r="M765" s="152"/>
      <c r="T765" s="153"/>
      <c r="AT765" s="149" t="s">
        <v>138</v>
      </c>
      <c r="AU765" s="149" t="s">
        <v>90</v>
      </c>
      <c r="AV765" s="12" t="s">
        <v>88</v>
      </c>
      <c r="AW765" s="12" t="s">
        <v>36</v>
      </c>
      <c r="AX765" s="12" t="s">
        <v>80</v>
      </c>
      <c r="AY765" s="149" t="s">
        <v>127</v>
      </c>
    </row>
    <row r="766" spans="2:65" s="13" customFormat="1" ht="11.25">
      <c r="B766" s="154"/>
      <c r="D766" s="144" t="s">
        <v>138</v>
      </c>
      <c r="E766" s="155" t="s">
        <v>1</v>
      </c>
      <c r="F766" s="156" t="s">
        <v>225</v>
      </c>
      <c r="H766" s="157">
        <v>14</v>
      </c>
      <c r="I766" s="158"/>
      <c r="L766" s="154"/>
      <c r="M766" s="159"/>
      <c r="T766" s="160"/>
      <c r="AT766" s="155" t="s">
        <v>138</v>
      </c>
      <c r="AU766" s="155" t="s">
        <v>90</v>
      </c>
      <c r="AV766" s="13" t="s">
        <v>90</v>
      </c>
      <c r="AW766" s="13" t="s">
        <v>36</v>
      </c>
      <c r="AX766" s="13" t="s">
        <v>80</v>
      </c>
      <c r="AY766" s="155" t="s">
        <v>127</v>
      </c>
    </row>
    <row r="767" spans="2:65" s="14" customFormat="1" ht="11.25">
      <c r="B767" s="161"/>
      <c r="D767" s="144" t="s">
        <v>138</v>
      </c>
      <c r="E767" s="162" t="s">
        <v>1</v>
      </c>
      <c r="F767" s="163" t="s">
        <v>144</v>
      </c>
      <c r="H767" s="164">
        <v>14</v>
      </c>
      <c r="I767" s="165"/>
      <c r="L767" s="161"/>
      <c r="M767" s="166"/>
      <c r="T767" s="167"/>
      <c r="AT767" s="162" t="s">
        <v>138</v>
      </c>
      <c r="AU767" s="162" t="s">
        <v>90</v>
      </c>
      <c r="AV767" s="14" t="s">
        <v>134</v>
      </c>
      <c r="AW767" s="14" t="s">
        <v>36</v>
      </c>
      <c r="AX767" s="14" t="s">
        <v>88</v>
      </c>
      <c r="AY767" s="162" t="s">
        <v>127</v>
      </c>
    </row>
    <row r="768" spans="2:65" s="1" customFormat="1" ht="16.5" customHeight="1">
      <c r="B768" s="31"/>
      <c r="C768" s="168" t="s">
        <v>734</v>
      </c>
      <c r="D768" s="168" t="s">
        <v>286</v>
      </c>
      <c r="E768" s="169" t="s">
        <v>735</v>
      </c>
      <c r="F768" s="170" t="s">
        <v>736</v>
      </c>
      <c r="G768" s="171" t="s">
        <v>195</v>
      </c>
      <c r="H768" s="172">
        <v>14</v>
      </c>
      <c r="I768" s="173"/>
      <c r="J768" s="174">
        <f>ROUND(I768*H768,2)</f>
        <v>0</v>
      </c>
      <c r="K768" s="170" t="s">
        <v>133</v>
      </c>
      <c r="L768" s="175"/>
      <c r="M768" s="176" t="s">
        <v>1</v>
      </c>
      <c r="N768" s="177" t="s">
        <v>45</v>
      </c>
      <c r="P768" s="140">
        <f>O768*H768</f>
        <v>0</v>
      </c>
      <c r="Q768" s="140">
        <v>1E-4</v>
      </c>
      <c r="R768" s="140">
        <f>Q768*H768</f>
        <v>1.4E-3</v>
      </c>
      <c r="S768" s="140">
        <v>0</v>
      </c>
      <c r="T768" s="141">
        <f>S768*H768</f>
        <v>0</v>
      </c>
      <c r="AR768" s="142" t="s">
        <v>192</v>
      </c>
      <c r="AT768" s="142" t="s">
        <v>286</v>
      </c>
      <c r="AU768" s="142" t="s">
        <v>90</v>
      </c>
      <c r="AY768" s="16" t="s">
        <v>127</v>
      </c>
      <c r="BE768" s="143">
        <f>IF(N768="základní",J768,0)</f>
        <v>0</v>
      </c>
      <c r="BF768" s="143">
        <f>IF(N768="snížená",J768,0)</f>
        <v>0</v>
      </c>
      <c r="BG768" s="143">
        <f>IF(N768="zákl. přenesená",J768,0)</f>
        <v>0</v>
      </c>
      <c r="BH768" s="143">
        <f>IF(N768="sníž. přenesená",J768,0)</f>
        <v>0</v>
      </c>
      <c r="BI768" s="143">
        <f>IF(N768="nulová",J768,0)</f>
        <v>0</v>
      </c>
      <c r="BJ768" s="16" t="s">
        <v>88</v>
      </c>
      <c r="BK768" s="143">
        <f>ROUND(I768*H768,2)</f>
        <v>0</v>
      </c>
      <c r="BL768" s="16" t="s">
        <v>134</v>
      </c>
      <c r="BM768" s="142" t="s">
        <v>737</v>
      </c>
    </row>
    <row r="769" spans="2:65" s="1" customFormat="1" ht="19.5">
      <c r="B769" s="31"/>
      <c r="D769" s="144" t="s">
        <v>136</v>
      </c>
      <c r="F769" s="145" t="s">
        <v>738</v>
      </c>
      <c r="I769" s="146"/>
      <c r="L769" s="31"/>
      <c r="M769" s="147"/>
      <c r="T769" s="55"/>
      <c r="AT769" s="16" t="s">
        <v>136</v>
      </c>
      <c r="AU769" s="16" t="s">
        <v>90</v>
      </c>
    </row>
    <row r="770" spans="2:65" s="12" customFormat="1" ht="11.25">
      <c r="B770" s="148"/>
      <c r="D770" s="144" t="s">
        <v>138</v>
      </c>
      <c r="E770" s="149" t="s">
        <v>1</v>
      </c>
      <c r="F770" s="150" t="s">
        <v>733</v>
      </c>
      <c r="H770" s="149" t="s">
        <v>1</v>
      </c>
      <c r="I770" s="151"/>
      <c r="L770" s="148"/>
      <c r="M770" s="152"/>
      <c r="T770" s="153"/>
      <c r="AT770" s="149" t="s">
        <v>138</v>
      </c>
      <c r="AU770" s="149" t="s">
        <v>90</v>
      </c>
      <c r="AV770" s="12" t="s">
        <v>88</v>
      </c>
      <c r="AW770" s="12" t="s">
        <v>36</v>
      </c>
      <c r="AX770" s="12" t="s">
        <v>80</v>
      </c>
      <c r="AY770" s="149" t="s">
        <v>127</v>
      </c>
    </row>
    <row r="771" spans="2:65" s="12" customFormat="1" ht="11.25">
      <c r="B771" s="148"/>
      <c r="D771" s="144" t="s">
        <v>138</v>
      </c>
      <c r="E771" s="149" t="s">
        <v>1</v>
      </c>
      <c r="F771" s="150" t="s">
        <v>140</v>
      </c>
      <c r="H771" s="149" t="s">
        <v>1</v>
      </c>
      <c r="I771" s="151"/>
      <c r="L771" s="148"/>
      <c r="M771" s="152"/>
      <c r="T771" s="153"/>
      <c r="AT771" s="149" t="s">
        <v>138</v>
      </c>
      <c r="AU771" s="149" t="s">
        <v>90</v>
      </c>
      <c r="AV771" s="12" t="s">
        <v>88</v>
      </c>
      <c r="AW771" s="12" t="s">
        <v>36</v>
      </c>
      <c r="AX771" s="12" t="s">
        <v>80</v>
      </c>
      <c r="AY771" s="149" t="s">
        <v>127</v>
      </c>
    </row>
    <row r="772" spans="2:65" s="13" customFormat="1" ht="11.25">
      <c r="B772" s="154"/>
      <c r="D772" s="144" t="s">
        <v>138</v>
      </c>
      <c r="E772" s="155" t="s">
        <v>1</v>
      </c>
      <c r="F772" s="156" t="s">
        <v>225</v>
      </c>
      <c r="H772" s="157">
        <v>14</v>
      </c>
      <c r="I772" s="158"/>
      <c r="L772" s="154"/>
      <c r="M772" s="159"/>
      <c r="T772" s="160"/>
      <c r="AT772" s="155" t="s">
        <v>138</v>
      </c>
      <c r="AU772" s="155" t="s">
        <v>90</v>
      </c>
      <c r="AV772" s="13" t="s">
        <v>90</v>
      </c>
      <c r="AW772" s="13" t="s">
        <v>36</v>
      </c>
      <c r="AX772" s="13" t="s">
        <v>80</v>
      </c>
      <c r="AY772" s="155" t="s">
        <v>127</v>
      </c>
    </row>
    <row r="773" spans="2:65" s="14" customFormat="1" ht="11.25">
      <c r="B773" s="161"/>
      <c r="D773" s="144" t="s">
        <v>138</v>
      </c>
      <c r="E773" s="162" t="s">
        <v>1</v>
      </c>
      <c r="F773" s="163" t="s">
        <v>144</v>
      </c>
      <c r="H773" s="164">
        <v>14</v>
      </c>
      <c r="I773" s="165"/>
      <c r="L773" s="161"/>
      <c r="M773" s="166"/>
      <c r="T773" s="167"/>
      <c r="AT773" s="162" t="s">
        <v>138</v>
      </c>
      <c r="AU773" s="162" t="s">
        <v>90</v>
      </c>
      <c r="AV773" s="14" t="s">
        <v>134</v>
      </c>
      <c r="AW773" s="14" t="s">
        <v>36</v>
      </c>
      <c r="AX773" s="14" t="s">
        <v>88</v>
      </c>
      <c r="AY773" s="162" t="s">
        <v>127</v>
      </c>
    </row>
    <row r="774" spans="2:65" s="1" customFormat="1" ht="21.75" customHeight="1">
      <c r="B774" s="31"/>
      <c r="C774" s="131" t="s">
        <v>739</v>
      </c>
      <c r="D774" s="131" t="s">
        <v>129</v>
      </c>
      <c r="E774" s="132" t="s">
        <v>740</v>
      </c>
      <c r="F774" s="133" t="s">
        <v>741</v>
      </c>
      <c r="G774" s="134" t="s">
        <v>155</v>
      </c>
      <c r="H774" s="135">
        <v>130</v>
      </c>
      <c r="I774" s="136"/>
      <c r="J774" s="137">
        <f>ROUND(I774*H774,2)</f>
        <v>0</v>
      </c>
      <c r="K774" s="133" t="s">
        <v>133</v>
      </c>
      <c r="L774" s="31"/>
      <c r="M774" s="138" t="s">
        <v>1</v>
      </c>
      <c r="N774" s="139" t="s">
        <v>45</v>
      </c>
      <c r="P774" s="140">
        <f>O774*H774</f>
        <v>0</v>
      </c>
      <c r="Q774" s="140">
        <v>1.9000000000000001E-4</v>
      </c>
      <c r="R774" s="140">
        <f>Q774*H774</f>
        <v>2.47E-2</v>
      </c>
      <c r="S774" s="140">
        <v>0</v>
      </c>
      <c r="T774" s="141">
        <f>S774*H774</f>
        <v>0</v>
      </c>
      <c r="AR774" s="142" t="s">
        <v>134</v>
      </c>
      <c r="AT774" s="142" t="s">
        <v>129</v>
      </c>
      <c r="AU774" s="142" t="s">
        <v>90</v>
      </c>
      <c r="AY774" s="16" t="s">
        <v>127</v>
      </c>
      <c r="BE774" s="143">
        <f>IF(N774="základní",J774,0)</f>
        <v>0</v>
      </c>
      <c r="BF774" s="143">
        <f>IF(N774="snížená",J774,0)</f>
        <v>0</v>
      </c>
      <c r="BG774" s="143">
        <f>IF(N774="zákl. přenesená",J774,0)</f>
        <v>0</v>
      </c>
      <c r="BH774" s="143">
        <f>IF(N774="sníž. přenesená",J774,0)</f>
        <v>0</v>
      </c>
      <c r="BI774" s="143">
        <f>IF(N774="nulová",J774,0)</f>
        <v>0</v>
      </c>
      <c r="BJ774" s="16" t="s">
        <v>88</v>
      </c>
      <c r="BK774" s="143">
        <f>ROUND(I774*H774,2)</f>
        <v>0</v>
      </c>
      <c r="BL774" s="16" t="s">
        <v>134</v>
      </c>
      <c r="BM774" s="142" t="s">
        <v>742</v>
      </c>
    </row>
    <row r="775" spans="2:65" s="1" customFormat="1" ht="11.25">
      <c r="B775" s="31"/>
      <c r="D775" s="144" t="s">
        <v>136</v>
      </c>
      <c r="F775" s="145" t="s">
        <v>743</v>
      </c>
      <c r="I775" s="146"/>
      <c r="L775" s="31"/>
      <c r="M775" s="147"/>
      <c r="T775" s="55"/>
      <c r="AT775" s="16" t="s">
        <v>136</v>
      </c>
      <c r="AU775" s="16" t="s">
        <v>90</v>
      </c>
    </row>
    <row r="776" spans="2:65" s="12" customFormat="1" ht="11.25">
      <c r="B776" s="148"/>
      <c r="D776" s="144" t="s">
        <v>138</v>
      </c>
      <c r="E776" s="149" t="s">
        <v>1</v>
      </c>
      <c r="F776" s="150" t="s">
        <v>744</v>
      </c>
      <c r="H776" s="149" t="s">
        <v>1</v>
      </c>
      <c r="I776" s="151"/>
      <c r="L776" s="148"/>
      <c r="M776" s="152"/>
      <c r="T776" s="153"/>
      <c r="AT776" s="149" t="s">
        <v>138</v>
      </c>
      <c r="AU776" s="149" t="s">
        <v>90</v>
      </c>
      <c r="AV776" s="12" t="s">
        <v>88</v>
      </c>
      <c r="AW776" s="12" t="s">
        <v>36</v>
      </c>
      <c r="AX776" s="12" t="s">
        <v>80</v>
      </c>
      <c r="AY776" s="149" t="s">
        <v>127</v>
      </c>
    </row>
    <row r="777" spans="2:65" s="12" customFormat="1" ht="11.25">
      <c r="B777" s="148"/>
      <c r="D777" s="144" t="s">
        <v>138</v>
      </c>
      <c r="E777" s="149" t="s">
        <v>1</v>
      </c>
      <c r="F777" s="150" t="s">
        <v>140</v>
      </c>
      <c r="H777" s="149" t="s">
        <v>1</v>
      </c>
      <c r="I777" s="151"/>
      <c r="L777" s="148"/>
      <c r="M777" s="152"/>
      <c r="T777" s="153"/>
      <c r="AT777" s="149" t="s">
        <v>138</v>
      </c>
      <c r="AU777" s="149" t="s">
        <v>90</v>
      </c>
      <c r="AV777" s="12" t="s">
        <v>88</v>
      </c>
      <c r="AW777" s="12" t="s">
        <v>36</v>
      </c>
      <c r="AX777" s="12" t="s">
        <v>80</v>
      </c>
      <c r="AY777" s="149" t="s">
        <v>127</v>
      </c>
    </row>
    <row r="778" spans="2:65" s="13" customFormat="1" ht="11.25">
      <c r="B778" s="154"/>
      <c r="D778" s="144" t="s">
        <v>138</v>
      </c>
      <c r="E778" s="155" t="s">
        <v>1</v>
      </c>
      <c r="F778" s="156" t="s">
        <v>598</v>
      </c>
      <c r="H778" s="157">
        <v>80</v>
      </c>
      <c r="I778" s="158"/>
      <c r="L778" s="154"/>
      <c r="M778" s="159"/>
      <c r="T778" s="160"/>
      <c r="AT778" s="155" t="s">
        <v>138</v>
      </c>
      <c r="AU778" s="155" t="s">
        <v>90</v>
      </c>
      <c r="AV778" s="13" t="s">
        <v>90</v>
      </c>
      <c r="AW778" s="13" t="s">
        <v>36</v>
      </c>
      <c r="AX778" s="13" t="s">
        <v>80</v>
      </c>
      <c r="AY778" s="155" t="s">
        <v>127</v>
      </c>
    </row>
    <row r="779" spans="2:65" s="12" customFormat="1" ht="11.25">
      <c r="B779" s="148"/>
      <c r="D779" s="144" t="s">
        <v>138</v>
      </c>
      <c r="E779" s="149" t="s">
        <v>1</v>
      </c>
      <c r="F779" s="150" t="s">
        <v>142</v>
      </c>
      <c r="H779" s="149" t="s">
        <v>1</v>
      </c>
      <c r="I779" s="151"/>
      <c r="L779" s="148"/>
      <c r="M779" s="152"/>
      <c r="T779" s="153"/>
      <c r="AT779" s="149" t="s">
        <v>138</v>
      </c>
      <c r="AU779" s="149" t="s">
        <v>90</v>
      </c>
      <c r="AV779" s="12" t="s">
        <v>88</v>
      </c>
      <c r="AW779" s="12" t="s">
        <v>36</v>
      </c>
      <c r="AX779" s="12" t="s">
        <v>80</v>
      </c>
      <c r="AY779" s="149" t="s">
        <v>127</v>
      </c>
    </row>
    <row r="780" spans="2:65" s="13" customFormat="1" ht="11.25">
      <c r="B780" s="154"/>
      <c r="D780" s="144" t="s">
        <v>138</v>
      </c>
      <c r="E780" s="155" t="s">
        <v>1</v>
      </c>
      <c r="F780" s="156" t="s">
        <v>453</v>
      </c>
      <c r="H780" s="157">
        <v>50</v>
      </c>
      <c r="I780" s="158"/>
      <c r="L780" s="154"/>
      <c r="M780" s="159"/>
      <c r="T780" s="160"/>
      <c r="AT780" s="155" t="s">
        <v>138</v>
      </c>
      <c r="AU780" s="155" t="s">
        <v>90</v>
      </c>
      <c r="AV780" s="13" t="s">
        <v>90</v>
      </c>
      <c r="AW780" s="13" t="s">
        <v>36</v>
      </c>
      <c r="AX780" s="13" t="s">
        <v>80</v>
      </c>
      <c r="AY780" s="155" t="s">
        <v>127</v>
      </c>
    </row>
    <row r="781" spans="2:65" s="14" customFormat="1" ht="11.25">
      <c r="B781" s="161"/>
      <c r="D781" s="144" t="s">
        <v>138</v>
      </c>
      <c r="E781" s="162" t="s">
        <v>1</v>
      </c>
      <c r="F781" s="163" t="s">
        <v>144</v>
      </c>
      <c r="H781" s="164">
        <v>130</v>
      </c>
      <c r="I781" s="165"/>
      <c r="L781" s="161"/>
      <c r="M781" s="166"/>
      <c r="T781" s="167"/>
      <c r="AT781" s="162" t="s">
        <v>138</v>
      </c>
      <c r="AU781" s="162" t="s">
        <v>90</v>
      </c>
      <c r="AV781" s="14" t="s">
        <v>134</v>
      </c>
      <c r="AW781" s="14" t="s">
        <v>36</v>
      </c>
      <c r="AX781" s="14" t="s">
        <v>88</v>
      </c>
      <c r="AY781" s="162" t="s">
        <v>127</v>
      </c>
    </row>
    <row r="782" spans="2:65" s="1" customFormat="1" ht="21.75" customHeight="1">
      <c r="B782" s="31"/>
      <c r="C782" s="131" t="s">
        <v>745</v>
      </c>
      <c r="D782" s="131" t="s">
        <v>129</v>
      </c>
      <c r="E782" s="132" t="s">
        <v>746</v>
      </c>
      <c r="F782" s="133" t="s">
        <v>747</v>
      </c>
      <c r="G782" s="134" t="s">
        <v>155</v>
      </c>
      <c r="H782" s="135">
        <v>91</v>
      </c>
      <c r="I782" s="136"/>
      <c r="J782" s="137">
        <f>ROUND(I782*H782,2)</f>
        <v>0</v>
      </c>
      <c r="K782" s="133" t="s">
        <v>133</v>
      </c>
      <c r="L782" s="31"/>
      <c r="M782" s="138" t="s">
        <v>1</v>
      </c>
      <c r="N782" s="139" t="s">
        <v>45</v>
      </c>
      <c r="P782" s="140">
        <f>O782*H782</f>
        <v>0</v>
      </c>
      <c r="Q782" s="140">
        <v>9.0000000000000006E-5</v>
      </c>
      <c r="R782" s="140">
        <f>Q782*H782</f>
        <v>8.1900000000000011E-3</v>
      </c>
      <c r="S782" s="140">
        <v>0</v>
      </c>
      <c r="T782" s="141">
        <f>S782*H782</f>
        <v>0</v>
      </c>
      <c r="AR782" s="142" t="s">
        <v>134</v>
      </c>
      <c r="AT782" s="142" t="s">
        <v>129</v>
      </c>
      <c r="AU782" s="142" t="s">
        <v>90</v>
      </c>
      <c r="AY782" s="16" t="s">
        <v>127</v>
      </c>
      <c r="BE782" s="143">
        <f>IF(N782="základní",J782,0)</f>
        <v>0</v>
      </c>
      <c r="BF782" s="143">
        <f>IF(N782="snížená",J782,0)</f>
        <v>0</v>
      </c>
      <c r="BG782" s="143">
        <f>IF(N782="zákl. přenesená",J782,0)</f>
        <v>0</v>
      </c>
      <c r="BH782" s="143">
        <f>IF(N782="sníž. přenesená",J782,0)</f>
        <v>0</v>
      </c>
      <c r="BI782" s="143">
        <f>IF(N782="nulová",J782,0)</f>
        <v>0</v>
      </c>
      <c r="BJ782" s="16" t="s">
        <v>88</v>
      </c>
      <c r="BK782" s="143">
        <f>ROUND(I782*H782,2)</f>
        <v>0</v>
      </c>
      <c r="BL782" s="16" t="s">
        <v>134</v>
      </c>
      <c r="BM782" s="142" t="s">
        <v>748</v>
      </c>
    </row>
    <row r="783" spans="2:65" s="1" customFormat="1" ht="11.25">
      <c r="B783" s="31"/>
      <c r="D783" s="144" t="s">
        <v>136</v>
      </c>
      <c r="F783" s="145" t="s">
        <v>749</v>
      </c>
      <c r="I783" s="146"/>
      <c r="L783" s="31"/>
      <c r="M783" s="147"/>
      <c r="T783" s="55"/>
      <c r="AT783" s="16" t="s">
        <v>136</v>
      </c>
      <c r="AU783" s="16" t="s">
        <v>90</v>
      </c>
    </row>
    <row r="784" spans="2:65" s="12" customFormat="1" ht="11.25">
      <c r="B784" s="148"/>
      <c r="D784" s="144" t="s">
        <v>138</v>
      </c>
      <c r="E784" s="149" t="s">
        <v>1</v>
      </c>
      <c r="F784" s="150" t="s">
        <v>733</v>
      </c>
      <c r="H784" s="149" t="s">
        <v>1</v>
      </c>
      <c r="I784" s="151"/>
      <c r="L784" s="148"/>
      <c r="M784" s="152"/>
      <c r="T784" s="153"/>
      <c r="AT784" s="149" t="s">
        <v>138</v>
      </c>
      <c r="AU784" s="149" t="s">
        <v>90</v>
      </c>
      <c r="AV784" s="12" t="s">
        <v>88</v>
      </c>
      <c r="AW784" s="12" t="s">
        <v>36</v>
      </c>
      <c r="AX784" s="12" t="s">
        <v>80</v>
      </c>
      <c r="AY784" s="149" t="s">
        <v>127</v>
      </c>
    </row>
    <row r="785" spans="2:65" s="12" customFormat="1" ht="11.25">
      <c r="B785" s="148"/>
      <c r="D785" s="144" t="s">
        <v>138</v>
      </c>
      <c r="E785" s="149" t="s">
        <v>1</v>
      </c>
      <c r="F785" s="150" t="s">
        <v>140</v>
      </c>
      <c r="H785" s="149" t="s">
        <v>1</v>
      </c>
      <c r="I785" s="151"/>
      <c r="L785" s="148"/>
      <c r="M785" s="152"/>
      <c r="T785" s="153"/>
      <c r="AT785" s="149" t="s">
        <v>138</v>
      </c>
      <c r="AU785" s="149" t="s">
        <v>90</v>
      </c>
      <c r="AV785" s="12" t="s">
        <v>88</v>
      </c>
      <c r="AW785" s="12" t="s">
        <v>36</v>
      </c>
      <c r="AX785" s="12" t="s">
        <v>80</v>
      </c>
      <c r="AY785" s="149" t="s">
        <v>127</v>
      </c>
    </row>
    <row r="786" spans="2:65" s="13" customFormat="1" ht="11.25">
      <c r="B786" s="154"/>
      <c r="D786" s="144" t="s">
        <v>138</v>
      </c>
      <c r="E786" s="155" t="s">
        <v>1</v>
      </c>
      <c r="F786" s="156" t="s">
        <v>318</v>
      </c>
      <c r="H786" s="157">
        <v>57</v>
      </c>
      <c r="I786" s="158"/>
      <c r="L786" s="154"/>
      <c r="M786" s="159"/>
      <c r="T786" s="160"/>
      <c r="AT786" s="155" t="s">
        <v>138</v>
      </c>
      <c r="AU786" s="155" t="s">
        <v>90</v>
      </c>
      <c r="AV786" s="13" t="s">
        <v>90</v>
      </c>
      <c r="AW786" s="13" t="s">
        <v>36</v>
      </c>
      <c r="AX786" s="13" t="s">
        <v>80</v>
      </c>
      <c r="AY786" s="155" t="s">
        <v>127</v>
      </c>
    </row>
    <row r="787" spans="2:65" s="12" customFormat="1" ht="11.25">
      <c r="B787" s="148"/>
      <c r="D787" s="144" t="s">
        <v>138</v>
      </c>
      <c r="E787" s="149" t="s">
        <v>1</v>
      </c>
      <c r="F787" s="150" t="s">
        <v>142</v>
      </c>
      <c r="H787" s="149" t="s">
        <v>1</v>
      </c>
      <c r="I787" s="151"/>
      <c r="L787" s="148"/>
      <c r="M787" s="152"/>
      <c r="T787" s="153"/>
      <c r="AT787" s="149" t="s">
        <v>138</v>
      </c>
      <c r="AU787" s="149" t="s">
        <v>90</v>
      </c>
      <c r="AV787" s="12" t="s">
        <v>88</v>
      </c>
      <c r="AW787" s="12" t="s">
        <v>36</v>
      </c>
      <c r="AX787" s="12" t="s">
        <v>80</v>
      </c>
      <c r="AY787" s="149" t="s">
        <v>127</v>
      </c>
    </row>
    <row r="788" spans="2:65" s="13" customFormat="1" ht="11.25">
      <c r="B788" s="154"/>
      <c r="D788" s="144" t="s">
        <v>138</v>
      </c>
      <c r="E788" s="155" t="s">
        <v>1</v>
      </c>
      <c r="F788" s="156" t="s">
        <v>365</v>
      </c>
      <c r="H788" s="157">
        <v>34</v>
      </c>
      <c r="I788" s="158"/>
      <c r="L788" s="154"/>
      <c r="M788" s="159"/>
      <c r="T788" s="160"/>
      <c r="AT788" s="155" t="s">
        <v>138</v>
      </c>
      <c r="AU788" s="155" t="s">
        <v>90</v>
      </c>
      <c r="AV788" s="13" t="s">
        <v>90</v>
      </c>
      <c r="AW788" s="13" t="s">
        <v>36</v>
      </c>
      <c r="AX788" s="13" t="s">
        <v>80</v>
      </c>
      <c r="AY788" s="155" t="s">
        <v>127</v>
      </c>
    </row>
    <row r="789" spans="2:65" s="14" customFormat="1" ht="11.25">
      <c r="B789" s="161"/>
      <c r="D789" s="144" t="s">
        <v>138</v>
      </c>
      <c r="E789" s="162" t="s">
        <v>1</v>
      </c>
      <c r="F789" s="163" t="s">
        <v>144</v>
      </c>
      <c r="H789" s="164">
        <v>91</v>
      </c>
      <c r="I789" s="165"/>
      <c r="L789" s="161"/>
      <c r="M789" s="166"/>
      <c r="T789" s="167"/>
      <c r="AT789" s="162" t="s">
        <v>138</v>
      </c>
      <c r="AU789" s="162" t="s">
        <v>90</v>
      </c>
      <c r="AV789" s="14" t="s">
        <v>134</v>
      </c>
      <c r="AW789" s="14" t="s">
        <v>36</v>
      </c>
      <c r="AX789" s="14" t="s">
        <v>88</v>
      </c>
      <c r="AY789" s="162" t="s">
        <v>127</v>
      </c>
    </row>
    <row r="790" spans="2:65" s="1" customFormat="1" ht="21.75" customHeight="1">
      <c r="B790" s="31"/>
      <c r="C790" s="168" t="s">
        <v>750</v>
      </c>
      <c r="D790" s="168" t="s">
        <v>286</v>
      </c>
      <c r="E790" s="169" t="s">
        <v>751</v>
      </c>
      <c r="F790" s="170" t="s">
        <v>752</v>
      </c>
      <c r="G790" s="171" t="s">
        <v>753</v>
      </c>
      <c r="H790" s="172">
        <v>1</v>
      </c>
      <c r="I790" s="173"/>
      <c r="J790" s="174">
        <f>ROUND(I790*H790,2)</f>
        <v>0</v>
      </c>
      <c r="K790" s="170" t="s">
        <v>1</v>
      </c>
      <c r="L790" s="175"/>
      <c r="M790" s="176" t="s">
        <v>1</v>
      </c>
      <c r="N790" s="177" t="s">
        <v>45</v>
      </c>
      <c r="P790" s="140">
        <f>O790*H790</f>
        <v>0</v>
      </c>
      <c r="Q790" s="140">
        <v>0.02</v>
      </c>
      <c r="R790" s="140">
        <f>Q790*H790</f>
        <v>0.02</v>
      </c>
      <c r="S790" s="140">
        <v>0</v>
      </c>
      <c r="T790" s="141">
        <f>S790*H790</f>
        <v>0</v>
      </c>
      <c r="AR790" s="142" t="s">
        <v>192</v>
      </c>
      <c r="AT790" s="142" t="s">
        <v>286</v>
      </c>
      <c r="AU790" s="142" t="s">
        <v>90</v>
      </c>
      <c r="AY790" s="16" t="s">
        <v>127</v>
      </c>
      <c r="BE790" s="143">
        <f>IF(N790="základní",J790,0)</f>
        <v>0</v>
      </c>
      <c r="BF790" s="143">
        <f>IF(N790="snížená",J790,0)</f>
        <v>0</v>
      </c>
      <c r="BG790" s="143">
        <f>IF(N790="zákl. přenesená",J790,0)</f>
        <v>0</v>
      </c>
      <c r="BH790" s="143">
        <f>IF(N790="sníž. přenesená",J790,0)</f>
        <v>0</v>
      </c>
      <c r="BI790" s="143">
        <f>IF(N790="nulová",J790,0)</f>
        <v>0</v>
      </c>
      <c r="BJ790" s="16" t="s">
        <v>88</v>
      </c>
      <c r="BK790" s="143">
        <f>ROUND(I790*H790,2)</f>
        <v>0</v>
      </c>
      <c r="BL790" s="16" t="s">
        <v>134</v>
      </c>
      <c r="BM790" s="142" t="s">
        <v>754</v>
      </c>
    </row>
    <row r="791" spans="2:65" s="1" customFormat="1" ht="11.25">
      <c r="B791" s="31"/>
      <c r="D791" s="144" t="s">
        <v>136</v>
      </c>
      <c r="F791" s="145" t="s">
        <v>752</v>
      </c>
      <c r="I791" s="146"/>
      <c r="L791" s="31"/>
      <c r="M791" s="147"/>
      <c r="T791" s="55"/>
      <c r="AT791" s="16" t="s">
        <v>136</v>
      </c>
      <c r="AU791" s="16" t="s">
        <v>90</v>
      </c>
    </row>
    <row r="792" spans="2:65" s="12" customFormat="1" ht="11.25">
      <c r="B792" s="148"/>
      <c r="D792" s="144" t="s">
        <v>138</v>
      </c>
      <c r="E792" s="149" t="s">
        <v>1</v>
      </c>
      <c r="F792" s="150" t="s">
        <v>755</v>
      </c>
      <c r="H792" s="149" t="s">
        <v>1</v>
      </c>
      <c r="I792" s="151"/>
      <c r="L792" s="148"/>
      <c r="M792" s="152"/>
      <c r="T792" s="153"/>
      <c r="AT792" s="149" t="s">
        <v>138</v>
      </c>
      <c r="AU792" s="149" t="s">
        <v>90</v>
      </c>
      <c r="AV792" s="12" t="s">
        <v>88</v>
      </c>
      <c r="AW792" s="12" t="s">
        <v>36</v>
      </c>
      <c r="AX792" s="12" t="s">
        <v>80</v>
      </c>
      <c r="AY792" s="149" t="s">
        <v>127</v>
      </c>
    </row>
    <row r="793" spans="2:65" s="13" customFormat="1" ht="11.25">
      <c r="B793" s="154"/>
      <c r="D793" s="144" t="s">
        <v>138</v>
      </c>
      <c r="E793" s="155" t="s">
        <v>1</v>
      </c>
      <c r="F793" s="156" t="s">
        <v>88</v>
      </c>
      <c r="H793" s="157">
        <v>1</v>
      </c>
      <c r="I793" s="158"/>
      <c r="L793" s="154"/>
      <c r="M793" s="159"/>
      <c r="T793" s="160"/>
      <c r="AT793" s="155" t="s">
        <v>138</v>
      </c>
      <c r="AU793" s="155" t="s">
        <v>90</v>
      </c>
      <c r="AV793" s="13" t="s">
        <v>90</v>
      </c>
      <c r="AW793" s="13" t="s">
        <v>36</v>
      </c>
      <c r="AX793" s="13" t="s">
        <v>80</v>
      </c>
      <c r="AY793" s="155" t="s">
        <v>127</v>
      </c>
    </row>
    <row r="794" spans="2:65" s="11" customFormat="1" ht="22.9" customHeight="1">
      <c r="B794" s="119"/>
      <c r="D794" s="120" t="s">
        <v>79</v>
      </c>
      <c r="E794" s="129" t="s">
        <v>198</v>
      </c>
      <c r="F794" s="129" t="s">
        <v>756</v>
      </c>
      <c r="I794" s="122"/>
      <c r="J794" s="130">
        <f>BK794</f>
        <v>0</v>
      </c>
      <c r="L794" s="119"/>
      <c r="M794" s="124"/>
      <c r="P794" s="125">
        <f>SUM(P795:P818)</f>
        <v>0</v>
      </c>
      <c r="R794" s="125">
        <f>SUM(R795:R818)</f>
        <v>1.4066999999999998</v>
      </c>
      <c r="T794" s="126">
        <f>SUM(T795:T818)</f>
        <v>0</v>
      </c>
      <c r="AR794" s="120" t="s">
        <v>88</v>
      </c>
      <c r="AT794" s="127" t="s">
        <v>79</v>
      </c>
      <c r="AU794" s="127" t="s">
        <v>88</v>
      </c>
      <c r="AY794" s="120" t="s">
        <v>127</v>
      </c>
      <c r="BK794" s="128">
        <f>SUM(BK795:BK818)</f>
        <v>0</v>
      </c>
    </row>
    <row r="795" spans="2:65" s="1" customFormat="1" ht="24.2" customHeight="1">
      <c r="B795" s="31"/>
      <c r="C795" s="131" t="s">
        <v>757</v>
      </c>
      <c r="D795" s="131" t="s">
        <v>129</v>
      </c>
      <c r="E795" s="132" t="s">
        <v>758</v>
      </c>
      <c r="F795" s="133" t="s">
        <v>759</v>
      </c>
      <c r="G795" s="134" t="s">
        <v>155</v>
      </c>
      <c r="H795" s="135">
        <v>10</v>
      </c>
      <c r="I795" s="136"/>
      <c r="J795" s="137">
        <f>ROUND(I795*H795,2)</f>
        <v>0</v>
      </c>
      <c r="K795" s="133" t="s">
        <v>133</v>
      </c>
      <c r="L795" s="31"/>
      <c r="M795" s="138" t="s">
        <v>1</v>
      </c>
      <c r="N795" s="139" t="s">
        <v>45</v>
      </c>
      <c r="P795" s="140">
        <f>O795*H795</f>
        <v>0</v>
      </c>
      <c r="Q795" s="140">
        <v>0.14066999999999999</v>
      </c>
      <c r="R795" s="140">
        <f>Q795*H795</f>
        <v>1.4066999999999998</v>
      </c>
      <c r="S795" s="140">
        <v>0</v>
      </c>
      <c r="T795" s="141">
        <f>S795*H795</f>
        <v>0</v>
      </c>
      <c r="AR795" s="142" t="s">
        <v>134</v>
      </c>
      <c r="AT795" s="142" t="s">
        <v>129</v>
      </c>
      <c r="AU795" s="142" t="s">
        <v>90</v>
      </c>
      <c r="AY795" s="16" t="s">
        <v>127</v>
      </c>
      <c r="BE795" s="143">
        <f>IF(N795="základní",J795,0)</f>
        <v>0</v>
      </c>
      <c r="BF795" s="143">
        <f>IF(N795="snížená",J795,0)</f>
        <v>0</v>
      </c>
      <c r="BG795" s="143">
        <f>IF(N795="zákl. přenesená",J795,0)</f>
        <v>0</v>
      </c>
      <c r="BH795" s="143">
        <f>IF(N795="sníž. přenesená",J795,0)</f>
        <v>0</v>
      </c>
      <c r="BI795" s="143">
        <f>IF(N795="nulová",J795,0)</f>
        <v>0</v>
      </c>
      <c r="BJ795" s="16" t="s">
        <v>88</v>
      </c>
      <c r="BK795" s="143">
        <f>ROUND(I795*H795,2)</f>
        <v>0</v>
      </c>
      <c r="BL795" s="16" t="s">
        <v>134</v>
      </c>
      <c r="BM795" s="142" t="s">
        <v>760</v>
      </c>
    </row>
    <row r="796" spans="2:65" s="1" customFormat="1" ht="29.25">
      <c r="B796" s="31"/>
      <c r="D796" s="144" t="s">
        <v>136</v>
      </c>
      <c r="F796" s="145" t="s">
        <v>761</v>
      </c>
      <c r="I796" s="146"/>
      <c r="L796" s="31"/>
      <c r="M796" s="147"/>
      <c r="T796" s="55"/>
      <c r="AT796" s="16" t="s">
        <v>136</v>
      </c>
      <c r="AU796" s="16" t="s">
        <v>90</v>
      </c>
    </row>
    <row r="797" spans="2:65" s="12" customFormat="1" ht="11.25">
      <c r="B797" s="148"/>
      <c r="D797" s="144" t="s">
        <v>138</v>
      </c>
      <c r="E797" s="149" t="s">
        <v>1</v>
      </c>
      <c r="F797" s="150" t="s">
        <v>139</v>
      </c>
      <c r="H797" s="149" t="s">
        <v>1</v>
      </c>
      <c r="I797" s="151"/>
      <c r="L797" s="148"/>
      <c r="M797" s="152"/>
      <c r="T797" s="153"/>
      <c r="AT797" s="149" t="s">
        <v>138</v>
      </c>
      <c r="AU797" s="149" t="s">
        <v>90</v>
      </c>
      <c r="AV797" s="12" t="s">
        <v>88</v>
      </c>
      <c r="AW797" s="12" t="s">
        <v>36</v>
      </c>
      <c r="AX797" s="12" t="s">
        <v>80</v>
      </c>
      <c r="AY797" s="149" t="s">
        <v>127</v>
      </c>
    </row>
    <row r="798" spans="2:65" s="12" customFormat="1" ht="11.25">
      <c r="B798" s="148"/>
      <c r="D798" s="144" t="s">
        <v>138</v>
      </c>
      <c r="E798" s="149" t="s">
        <v>1</v>
      </c>
      <c r="F798" s="150" t="s">
        <v>391</v>
      </c>
      <c r="H798" s="149" t="s">
        <v>1</v>
      </c>
      <c r="I798" s="151"/>
      <c r="L798" s="148"/>
      <c r="M798" s="152"/>
      <c r="T798" s="153"/>
      <c r="AT798" s="149" t="s">
        <v>138</v>
      </c>
      <c r="AU798" s="149" t="s">
        <v>90</v>
      </c>
      <c r="AV798" s="12" t="s">
        <v>88</v>
      </c>
      <c r="AW798" s="12" t="s">
        <v>36</v>
      </c>
      <c r="AX798" s="12" t="s">
        <v>80</v>
      </c>
      <c r="AY798" s="149" t="s">
        <v>127</v>
      </c>
    </row>
    <row r="799" spans="2:65" s="13" customFormat="1" ht="11.25">
      <c r="B799" s="154"/>
      <c r="D799" s="144" t="s">
        <v>138</v>
      </c>
      <c r="E799" s="155" t="s">
        <v>1</v>
      </c>
      <c r="F799" s="156" t="s">
        <v>203</v>
      </c>
      <c r="H799" s="157">
        <v>10</v>
      </c>
      <c r="I799" s="158"/>
      <c r="L799" s="154"/>
      <c r="M799" s="159"/>
      <c r="T799" s="160"/>
      <c r="AT799" s="155" t="s">
        <v>138</v>
      </c>
      <c r="AU799" s="155" t="s">
        <v>90</v>
      </c>
      <c r="AV799" s="13" t="s">
        <v>90</v>
      </c>
      <c r="AW799" s="13" t="s">
        <v>36</v>
      </c>
      <c r="AX799" s="13" t="s">
        <v>80</v>
      </c>
      <c r="AY799" s="155" t="s">
        <v>127</v>
      </c>
    </row>
    <row r="800" spans="2:65" s="14" customFormat="1" ht="11.25">
      <c r="B800" s="161"/>
      <c r="D800" s="144" t="s">
        <v>138</v>
      </c>
      <c r="E800" s="162" t="s">
        <v>1</v>
      </c>
      <c r="F800" s="163" t="s">
        <v>144</v>
      </c>
      <c r="H800" s="164">
        <v>10</v>
      </c>
      <c r="I800" s="165"/>
      <c r="L800" s="161"/>
      <c r="M800" s="166"/>
      <c r="T800" s="167"/>
      <c r="AT800" s="162" t="s">
        <v>138</v>
      </c>
      <c r="AU800" s="162" t="s">
        <v>90</v>
      </c>
      <c r="AV800" s="14" t="s">
        <v>134</v>
      </c>
      <c r="AW800" s="14" t="s">
        <v>36</v>
      </c>
      <c r="AX800" s="14" t="s">
        <v>88</v>
      </c>
      <c r="AY800" s="162" t="s">
        <v>127</v>
      </c>
    </row>
    <row r="801" spans="2:65" s="1" customFormat="1" ht="21.75" customHeight="1">
      <c r="B801" s="31"/>
      <c r="C801" s="131" t="s">
        <v>762</v>
      </c>
      <c r="D801" s="131" t="s">
        <v>129</v>
      </c>
      <c r="E801" s="132" t="s">
        <v>763</v>
      </c>
      <c r="F801" s="133" t="s">
        <v>764</v>
      </c>
      <c r="G801" s="134" t="s">
        <v>155</v>
      </c>
      <c r="H801" s="135">
        <v>10</v>
      </c>
      <c r="I801" s="136"/>
      <c r="J801" s="137">
        <f>ROUND(I801*H801,2)</f>
        <v>0</v>
      </c>
      <c r="K801" s="133" t="s">
        <v>133</v>
      </c>
      <c r="L801" s="31"/>
      <c r="M801" s="138" t="s">
        <v>1</v>
      </c>
      <c r="N801" s="139" t="s">
        <v>45</v>
      </c>
      <c r="P801" s="140">
        <f>O801*H801</f>
        <v>0</v>
      </c>
      <c r="Q801" s="140">
        <v>0</v>
      </c>
      <c r="R801" s="140">
        <f>Q801*H801</f>
        <v>0</v>
      </c>
      <c r="S801" s="140">
        <v>0</v>
      </c>
      <c r="T801" s="141">
        <f>S801*H801</f>
        <v>0</v>
      </c>
      <c r="AR801" s="142" t="s">
        <v>134</v>
      </c>
      <c r="AT801" s="142" t="s">
        <v>129</v>
      </c>
      <c r="AU801" s="142" t="s">
        <v>90</v>
      </c>
      <c r="AY801" s="16" t="s">
        <v>127</v>
      </c>
      <c r="BE801" s="143">
        <f>IF(N801="základní",J801,0)</f>
        <v>0</v>
      </c>
      <c r="BF801" s="143">
        <f>IF(N801="snížená",J801,0)</f>
        <v>0</v>
      </c>
      <c r="BG801" s="143">
        <f>IF(N801="zákl. přenesená",J801,0)</f>
        <v>0</v>
      </c>
      <c r="BH801" s="143">
        <f>IF(N801="sníž. přenesená",J801,0)</f>
        <v>0</v>
      </c>
      <c r="BI801" s="143">
        <f>IF(N801="nulová",J801,0)</f>
        <v>0</v>
      </c>
      <c r="BJ801" s="16" t="s">
        <v>88</v>
      </c>
      <c r="BK801" s="143">
        <f>ROUND(I801*H801,2)</f>
        <v>0</v>
      </c>
      <c r="BL801" s="16" t="s">
        <v>134</v>
      </c>
      <c r="BM801" s="142" t="s">
        <v>765</v>
      </c>
    </row>
    <row r="802" spans="2:65" s="1" customFormat="1" ht="39">
      <c r="B802" s="31"/>
      <c r="D802" s="144" t="s">
        <v>136</v>
      </c>
      <c r="F802" s="145" t="s">
        <v>766</v>
      </c>
      <c r="I802" s="146"/>
      <c r="L802" s="31"/>
      <c r="M802" s="147"/>
      <c r="T802" s="55"/>
      <c r="AT802" s="16" t="s">
        <v>136</v>
      </c>
      <c r="AU802" s="16" t="s">
        <v>90</v>
      </c>
    </row>
    <row r="803" spans="2:65" s="12" customFormat="1" ht="11.25">
      <c r="B803" s="148"/>
      <c r="D803" s="144" t="s">
        <v>138</v>
      </c>
      <c r="E803" s="149" t="s">
        <v>1</v>
      </c>
      <c r="F803" s="150" t="s">
        <v>139</v>
      </c>
      <c r="H803" s="149" t="s">
        <v>1</v>
      </c>
      <c r="I803" s="151"/>
      <c r="L803" s="148"/>
      <c r="M803" s="152"/>
      <c r="T803" s="153"/>
      <c r="AT803" s="149" t="s">
        <v>138</v>
      </c>
      <c r="AU803" s="149" t="s">
        <v>90</v>
      </c>
      <c r="AV803" s="12" t="s">
        <v>88</v>
      </c>
      <c r="AW803" s="12" t="s">
        <v>36</v>
      </c>
      <c r="AX803" s="12" t="s">
        <v>80</v>
      </c>
      <c r="AY803" s="149" t="s">
        <v>127</v>
      </c>
    </row>
    <row r="804" spans="2:65" s="12" customFormat="1" ht="11.25">
      <c r="B804" s="148"/>
      <c r="D804" s="144" t="s">
        <v>138</v>
      </c>
      <c r="E804" s="149" t="s">
        <v>1</v>
      </c>
      <c r="F804" s="150" t="s">
        <v>391</v>
      </c>
      <c r="H804" s="149" t="s">
        <v>1</v>
      </c>
      <c r="I804" s="151"/>
      <c r="L804" s="148"/>
      <c r="M804" s="152"/>
      <c r="T804" s="153"/>
      <c r="AT804" s="149" t="s">
        <v>138</v>
      </c>
      <c r="AU804" s="149" t="s">
        <v>90</v>
      </c>
      <c r="AV804" s="12" t="s">
        <v>88</v>
      </c>
      <c r="AW804" s="12" t="s">
        <v>36</v>
      </c>
      <c r="AX804" s="12" t="s">
        <v>80</v>
      </c>
      <c r="AY804" s="149" t="s">
        <v>127</v>
      </c>
    </row>
    <row r="805" spans="2:65" s="13" customFormat="1" ht="11.25">
      <c r="B805" s="154"/>
      <c r="D805" s="144" t="s">
        <v>138</v>
      </c>
      <c r="E805" s="155" t="s">
        <v>1</v>
      </c>
      <c r="F805" s="156" t="s">
        <v>203</v>
      </c>
      <c r="H805" s="157">
        <v>10</v>
      </c>
      <c r="I805" s="158"/>
      <c r="L805" s="154"/>
      <c r="M805" s="159"/>
      <c r="T805" s="160"/>
      <c r="AT805" s="155" t="s">
        <v>138</v>
      </c>
      <c r="AU805" s="155" t="s">
        <v>90</v>
      </c>
      <c r="AV805" s="13" t="s">
        <v>90</v>
      </c>
      <c r="AW805" s="13" t="s">
        <v>36</v>
      </c>
      <c r="AX805" s="13" t="s">
        <v>80</v>
      </c>
      <c r="AY805" s="155" t="s">
        <v>127</v>
      </c>
    </row>
    <row r="806" spans="2:65" s="14" customFormat="1" ht="11.25">
      <c r="B806" s="161"/>
      <c r="D806" s="144" t="s">
        <v>138</v>
      </c>
      <c r="E806" s="162" t="s">
        <v>1</v>
      </c>
      <c r="F806" s="163" t="s">
        <v>144</v>
      </c>
      <c r="H806" s="164">
        <v>10</v>
      </c>
      <c r="I806" s="165"/>
      <c r="L806" s="161"/>
      <c r="M806" s="166"/>
      <c r="T806" s="167"/>
      <c r="AT806" s="162" t="s">
        <v>138</v>
      </c>
      <c r="AU806" s="162" t="s">
        <v>90</v>
      </c>
      <c r="AV806" s="14" t="s">
        <v>134</v>
      </c>
      <c r="AW806" s="14" t="s">
        <v>36</v>
      </c>
      <c r="AX806" s="14" t="s">
        <v>88</v>
      </c>
      <c r="AY806" s="162" t="s">
        <v>127</v>
      </c>
    </row>
    <row r="807" spans="2:65" s="1" customFormat="1" ht="24.2" customHeight="1">
      <c r="B807" s="31"/>
      <c r="C807" s="131" t="s">
        <v>767</v>
      </c>
      <c r="D807" s="131" t="s">
        <v>129</v>
      </c>
      <c r="E807" s="132" t="s">
        <v>768</v>
      </c>
      <c r="F807" s="133" t="s">
        <v>769</v>
      </c>
      <c r="G807" s="134" t="s">
        <v>132</v>
      </c>
      <c r="H807" s="135">
        <v>30</v>
      </c>
      <c r="I807" s="136"/>
      <c r="J807" s="137">
        <f>ROUND(I807*H807,2)</f>
        <v>0</v>
      </c>
      <c r="K807" s="133" t="s">
        <v>133</v>
      </c>
      <c r="L807" s="31"/>
      <c r="M807" s="138" t="s">
        <v>1</v>
      </c>
      <c r="N807" s="139" t="s">
        <v>45</v>
      </c>
      <c r="P807" s="140">
        <f>O807*H807</f>
        <v>0</v>
      </c>
      <c r="Q807" s="140">
        <v>0</v>
      </c>
      <c r="R807" s="140">
        <f>Q807*H807</f>
        <v>0</v>
      </c>
      <c r="S807" s="140">
        <v>0</v>
      </c>
      <c r="T807" s="141">
        <f>S807*H807</f>
        <v>0</v>
      </c>
      <c r="AR807" s="142" t="s">
        <v>134</v>
      </c>
      <c r="AT807" s="142" t="s">
        <v>129</v>
      </c>
      <c r="AU807" s="142" t="s">
        <v>90</v>
      </c>
      <c r="AY807" s="16" t="s">
        <v>127</v>
      </c>
      <c r="BE807" s="143">
        <f>IF(N807="základní",J807,0)</f>
        <v>0</v>
      </c>
      <c r="BF807" s="143">
        <f>IF(N807="snížená",J807,0)</f>
        <v>0</v>
      </c>
      <c r="BG807" s="143">
        <f>IF(N807="zákl. přenesená",J807,0)</f>
        <v>0</v>
      </c>
      <c r="BH807" s="143">
        <f>IF(N807="sníž. přenesená",J807,0)</f>
        <v>0</v>
      </c>
      <c r="BI807" s="143">
        <f>IF(N807="nulová",J807,0)</f>
        <v>0</v>
      </c>
      <c r="BJ807" s="16" t="s">
        <v>88</v>
      </c>
      <c r="BK807" s="143">
        <f>ROUND(I807*H807,2)</f>
        <v>0</v>
      </c>
      <c r="BL807" s="16" t="s">
        <v>134</v>
      </c>
      <c r="BM807" s="142" t="s">
        <v>770</v>
      </c>
    </row>
    <row r="808" spans="2:65" s="1" customFormat="1" ht="39">
      <c r="B808" s="31"/>
      <c r="D808" s="144" t="s">
        <v>136</v>
      </c>
      <c r="F808" s="145" t="s">
        <v>771</v>
      </c>
      <c r="I808" s="146"/>
      <c r="L808" s="31"/>
      <c r="M808" s="147"/>
      <c r="T808" s="55"/>
      <c r="AT808" s="16" t="s">
        <v>136</v>
      </c>
      <c r="AU808" s="16" t="s">
        <v>90</v>
      </c>
    </row>
    <row r="809" spans="2:65" s="12" customFormat="1" ht="11.25">
      <c r="B809" s="148"/>
      <c r="D809" s="144" t="s">
        <v>138</v>
      </c>
      <c r="E809" s="149" t="s">
        <v>1</v>
      </c>
      <c r="F809" s="150" t="s">
        <v>139</v>
      </c>
      <c r="H809" s="149" t="s">
        <v>1</v>
      </c>
      <c r="I809" s="151"/>
      <c r="L809" s="148"/>
      <c r="M809" s="152"/>
      <c r="T809" s="153"/>
      <c r="AT809" s="149" t="s">
        <v>138</v>
      </c>
      <c r="AU809" s="149" t="s">
        <v>90</v>
      </c>
      <c r="AV809" s="12" t="s">
        <v>88</v>
      </c>
      <c r="AW809" s="12" t="s">
        <v>36</v>
      </c>
      <c r="AX809" s="12" t="s">
        <v>80</v>
      </c>
      <c r="AY809" s="149" t="s">
        <v>127</v>
      </c>
    </row>
    <row r="810" spans="2:65" s="12" customFormat="1" ht="11.25">
      <c r="B810" s="148"/>
      <c r="D810" s="144" t="s">
        <v>138</v>
      </c>
      <c r="E810" s="149" t="s">
        <v>1</v>
      </c>
      <c r="F810" s="150" t="s">
        <v>391</v>
      </c>
      <c r="H810" s="149" t="s">
        <v>1</v>
      </c>
      <c r="I810" s="151"/>
      <c r="L810" s="148"/>
      <c r="M810" s="152"/>
      <c r="T810" s="153"/>
      <c r="AT810" s="149" t="s">
        <v>138</v>
      </c>
      <c r="AU810" s="149" t="s">
        <v>90</v>
      </c>
      <c r="AV810" s="12" t="s">
        <v>88</v>
      </c>
      <c r="AW810" s="12" t="s">
        <v>36</v>
      </c>
      <c r="AX810" s="12" t="s">
        <v>80</v>
      </c>
      <c r="AY810" s="149" t="s">
        <v>127</v>
      </c>
    </row>
    <row r="811" spans="2:65" s="13" customFormat="1" ht="11.25">
      <c r="B811" s="154"/>
      <c r="D811" s="144" t="s">
        <v>138</v>
      </c>
      <c r="E811" s="155" t="s">
        <v>1</v>
      </c>
      <c r="F811" s="156" t="s">
        <v>392</v>
      </c>
      <c r="H811" s="157">
        <v>30</v>
      </c>
      <c r="I811" s="158"/>
      <c r="L811" s="154"/>
      <c r="M811" s="159"/>
      <c r="T811" s="160"/>
      <c r="AT811" s="155" t="s">
        <v>138</v>
      </c>
      <c r="AU811" s="155" t="s">
        <v>90</v>
      </c>
      <c r="AV811" s="13" t="s">
        <v>90</v>
      </c>
      <c r="AW811" s="13" t="s">
        <v>36</v>
      </c>
      <c r="AX811" s="13" t="s">
        <v>80</v>
      </c>
      <c r="AY811" s="155" t="s">
        <v>127</v>
      </c>
    </row>
    <row r="812" spans="2:65" s="14" customFormat="1" ht="11.25">
      <c r="B812" s="161"/>
      <c r="D812" s="144" t="s">
        <v>138</v>
      </c>
      <c r="E812" s="162" t="s">
        <v>1</v>
      </c>
      <c r="F812" s="163" t="s">
        <v>144</v>
      </c>
      <c r="H812" s="164">
        <v>30</v>
      </c>
      <c r="I812" s="165"/>
      <c r="L812" s="161"/>
      <c r="M812" s="166"/>
      <c r="T812" s="167"/>
      <c r="AT812" s="162" t="s">
        <v>138</v>
      </c>
      <c r="AU812" s="162" t="s">
        <v>90</v>
      </c>
      <c r="AV812" s="14" t="s">
        <v>134</v>
      </c>
      <c r="AW812" s="14" t="s">
        <v>36</v>
      </c>
      <c r="AX812" s="14" t="s">
        <v>88</v>
      </c>
      <c r="AY812" s="162" t="s">
        <v>127</v>
      </c>
    </row>
    <row r="813" spans="2:65" s="1" customFormat="1" ht="24.2" customHeight="1">
      <c r="B813" s="31"/>
      <c r="C813" s="131" t="s">
        <v>772</v>
      </c>
      <c r="D813" s="131" t="s">
        <v>129</v>
      </c>
      <c r="E813" s="132" t="s">
        <v>773</v>
      </c>
      <c r="F813" s="133" t="s">
        <v>774</v>
      </c>
      <c r="G813" s="134" t="s">
        <v>132</v>
      </c>
      <c r="H813" s="135">
        <v>15</v>
      </c>
      <c r="I813" s="136"/>
      <c r="J813" s="137">
        <f>ROUND(I813*H813,2)</f>
        <v>0</v>
      </c>
      <c r="K813" s="133" t="s">
        <v>133</v>
      </c>
      <c r="L813" s="31"/>
      <c r="M813" s="138" t="s">
        <v>1</v>
      </c>
      <c r="N813" s="139" t="s">
        <v>45</v>
      </c>
      <c r="P813" s="140">
        <f>O813*H813</f>
        <v>0</v>
      </c>
      <c r="Q813" s="140">
        <v>0</v>
      </c>
      <c r="R813" s="140">
        <f>Q813*H813</f>
        <v>0</v>
      </c>
      <c r="S813" s="140">
        <v>0</v>
      </c>
      <c r="T813" s="141">
        <f>S813*H813</f>
        <v>0</v>
      </c>
      <c r="AR813" s="142" t="s">
        <v>134</v>
      </c>
      <c r="AT813" s="142" t="s">
        <v>129</v>
      </c>
      <c r="AU813" s="142" t="s">
        <v>90</v>
      </c>
      <c r="AY813" s="16" t="s">
        <v>127</v>
      </c>
      <c r="BE813" s="143">
        <f>IF(N813="základní",J813,0)</f>
        <v>0</v>
      </c>
      <c r="BF813" s="143">
        <f>IF(N813="snížená",J813,0)</f>
        <v>0</v>
      </c>
      <c r="BG813" s="143">
        <f>IF(N813="zákl. přenesená",J813,0)</f>
        <v>0</v>
      </c>
      <c r="BH813" s="143">
        <f>IF(N813="sníž. přenesená",J813,0)</f>
        <v>0</v>
      </c>
      <c r="BI813" s="143">
        <f>IF(N813="nulová",J813,0)</f>
        <v>0</v>
      </c>
      <c r="BJ813" s="16" t="s">
        <v>88</v>
      </c>
      <c r="BK813" s="143">
        <f>ROUND(I813*H813,2)</f>
        <v>0</v>
      </c>
      <c r="BL813" s="16" t="s">
        <v>134</v>
      </c>
      <c r="BM813" s="142" t="s">
        <v>775</v>
      </c>
    </row>
    <row r="814" spans="2:65" s="1" customFormat="1" ht="39">
      <c r="B814" s="31"/>
      <c r="D814" s="144" t="s">
        <v>136</v>
      </c>
      <c r="F814" s="145" t="s">
        <v>776</v>
      </c>
      <c r="I814" s="146"/>
      <c r="L814" s="31"/>
      <c r="M814" s="147"/>
      <c r="T814" s="55"/>
      <c r="AT814" s="16" t="s">
        <v>136</v>
      </c>
      <c r="AU814" s="16" t="s">
        <v>90</v>
      </c>
    </row>
    <row r="815" spans="2:65" s="12" customFormat="1" ht="11.25">
      <c r="B815" s="148"/>
      <c r="D815" s="144" t="s">
        <v>138</v>
      </c>
      <c r="E815" s="149" t="s">
        <v>1</v>
      </c>
      <c r="F815" s="150" t="s">
        <v>139</v>
      </c>
      <c r="H815" s="149" t="s">
        <v>1</v>
      </c>
      <c r="I815" s="151"/>
      <c r="L815" s="148"/>
      <c r="M815" s="152"/>
      <c r="T815" s="153"/>
      <c r="AT815" s="149" t="s">
        <v>138</v>
      </c>
      <c r="AU815" s="149" t="s">
        <v>90</v>
      </c>
      <c r="AV815" s="12" t="s">
        <v>88</v>
      </c>
      <c r="AW815" s="12" t="s">
        <v>36</v>
      </c>
      <c r="AX815" s="12" t="s">
        <v>80</v>
      </c>
      <c r="AY815" s="149" t="s">
        <v>127</v>
      </c>
    </row>
    <row r="816" spans="2:65" s="12" customFormat="1" ht="11.25">
      <c r="B816" s="148"/>
      <c r="D816" s="144" t="s">
        <v>138</v>
      </c>
      <c r="E816" s="149" t="s">
        <v>1</v>
      </c>
      <c r="F816" s="150" t="s">
        <v>391</v>
      </c>
      <c r="H816" s="149" t="s">
        <v>1</v>
      </c>
      <c r="I816" s="151"/>
      <c r="L816" s="148"/>
      <c r="M816" s="152"/>
      <c r="T816" s="153"/>
      <c r="AT816" s="149" t="s">
        <v>138</v>
      </c>
      <c r="AU816" s="149" t="s">
        <v>90</v>
      </c>
      <c r="AV816" s="12" t="s">
        <v>88</v>
      </c>
      <c r="AW816" s="12" t="s">
        <v>36</v>
      </c>
      <c r="AX816" s="12" t="s">
        <v>80</v>
      </c>
      <c r="AY816" s="149" t="s">
        <v>127</v>
      </c>
    </row>
    <row r="817" spans="2:65" s="13" customFormat="1" ht="11.25">
      <c r="B817" s="154"/>
      <c r="D817" s="144" t="s">
        <v>138</v>
      </c>
      <c r="E817" s="155" t="s">
        <v>1</v>
      </c>
      <c r="F817" s="156" t="s">
        <v>398</v>
      </c>
      <c r="H817" s="157">
        <v>15</v>
      </c>
      <c r="I817" s="158"/>
      <c r="L817" s="154"/>
      <c r="M817" s="159"/>
      <c r="T817" s="160"/>
      <c r="AT817" s="155" t="s">
        <v>138</v>
      </c>
      <c r="AU817" s="155" t="s">
        <v>90</v>
      </c>
      <c r="AV817" s="13" t="s">
        <v>90</v>
      </c>
      <c r="AW817" s="13" t="s">
        <v>36</v>
      </c>
      <c r="AX817" s="13" t="s">
        <v>80</v>
      </c>
      <c r="AY817" s="155" t="s">
        <v>127</v>
      </c>
    </row>
    <row r="818" spans="2:65" s="14" customFormat="1" ht="11.25">
      <c r="B818" s="161"/>
      <c r="D818" s="144" t="s">
        <v>138</v>
      </c>
      <c r="E818" s="162" t="s">
        <v>1</v>
      </c>
      <c r="F818" s="163" t="s">
        <v>144</v>
      </c>
      <c r="H818" s="164">
        <v>15</v>
      </c>
      <c r="I818" s="165"/>
      <c r="L818" s="161"/>
      <c r="M818" s="166"/>
      <c r="T818" s="167"/>
      <c r="AT818" s="162" t="s">
        <v>138</v>
      </c>
      <c r="AU818" s="162" t="s">
        <v>90</v>
      </c>
      <c r="AV818" s="14" t="s">
        <v>134</v>
      </c>
      <c r="AW818" s="14" t="s">
        <v>36</v>
      </c>
      <c r="AX818" s="14" t="s">
        <v>88</v>
      </c>
      <c r="AY818" s="162" t="s">
        <v>127</v>
      </c>
    </row>
    <row r="819" spans="2:65" s="11" customFormat="1" ht="22.9" customHeight="1">
      <c r="B819" s="119"/>
      <c r="D819" s="120" t="s">
        <v>79</v>
      </c>
      <c r="E819" s="129" t="s">
        <v>777</v>
      </c>
      <c r="F819" s="129" t="s">
        <v>778</v>
      </c>
      <c r="I819" s="122"/>
      <c r="J819" s="130">
        <f>BK819</f>
        <v>0</v>
      </c>
      <c r="L819" s="119"/>
      <c r="M819" s="124"/>
      <c r="P819" s="125">
        <f>SUM(P820:P828)</f>
        <v>0</v>
      </c>
      <c r="R819" s="125">
        <f>SUM(R820:R828)</f>
        <v>0</v>
      </c>
      <c r="T819" s="126">
        <f>SUM(T820:T828)</f>
        <v>0</v>
      </c>
      <c r="AR819" s="120" t="s">
        <v>88</v>
      </c>
      <c r="AT819" s="127" t="s">
        <v>79</v>
      </c>
      <c r="AU819" s="127" t="s">
        <v>88</v>
      </c>
      <c r="AY819" s="120" t="s">
        <v>127</v>
      </c>
      <c r="BK819" s="128">
        <f>SUM(BK820:BK828)</f>
        <v>0</v>
      </c>
    </row>
    <row r="820" spans="2:65" s="1" customFormat="1" ht="24.2" customHeight="1">
      <c r="B820" s="31"/>
      <c r="C820" s="131" t="s">
        <v>779</v>
      </c>
      <c r="D820" s="131" t="s">
        <v>129</v>
      </c>
      <c r="E820" s="132" t="s">
        <v>780</v>
      </c>
      <c r="F820" s="133" t="s">
        <v>781</v>
      </c>
      <c r="G820" s="134" t="s">
        <v>268</v>
      </c>
      <c r="H820" s="135">
        <v>188.49799999999999</v>
      </c>
      <c r="I820" s="136"/>
      <c r="J820" s="137">
        <f>ROUND(I820*H820,2)</f>
        <v>0</v>
      </c>
      <c r="K820" s="133" t="s">
        <v>133</v>
      </c>
      <c r="L820" s="31"/>
      <c r="M820" s="138" t="s">
        <v>1</v>
      </c>
      <c r="N820" s="139" t="s">
        <v>45</v>
      </c>
      <c r="P820" s="140">
        <f>O820*H820</f>
        <v>0</v>
      </c>
      <c r="Q820" s="140">
        <v>0</v>
      </c>
      <c r="R820" s="140">
        <f>Q820*H820</f>
        <v>0</v>
      </c>
      <c r="S820" s="140">
        <v>0</v>
      </c>
      <c r="T820" s="141">
        <f>S820*H820</f>
        <v>0</v>
      </c>
      <c r="AR820" s="142" t="s">
        <v>134</v>
      </c>
      <c r="AT820" s="142" t="s">
        <v>129</v>
      </c>
      <c r="AU820" s="142" t="s">
        <v>90</v>
      </c>
      <c r="AY820" s="16" t="s">
        <v>127</v>
      </c>
      <c r="BE820" s="143">
        <f>IF(N820="základní",J820,0)</f>
        <v>0</v>
      </c>
      <c r="BF820" s="143">
        <f>IF(N820="snížená",J820,0)</f>
        <v>0</v>
      </c>
      <c r="BG820" s="143">
        <f>IF(N820="zákl. přenesená",J820,0)</f>
        <v>0</v>
      </c>
      <c r="BH820" s="143">
        <f>IF(N820="sníž. přenesená",J820,0)</f>
        <v>0</v>
      </c>
      <c r="BI820" s="143">
        <f>IF(N820="nulová",J820,0)</f>
        <v>0</v>
      </c>
      <c r="BJ820" s="16" t="s">
        <v>88</v>
      </c>
      <c r="BK820" s="143">
        <f>ROUND(I820*H820,2)</f>
        <v>0</v>
      </c>
      <c r="BL820" s="16" t="s">
        <v>134</v>
      </c>
      <c r="BM820" s="142" t="s">
        <v>782</v>
      </c>
    </row>
    <row r="821" spans="2:65" s="1" customFormat="1" ht="19.5">
      <c r="B821" s="31"/>
      <c r="D821" s="144" t="s">
        <v>136</v>
      </c>
      <c r="F821" s="145" t="s">
        <v>783</v>
      </c>
      <c r="I821" s="146"/>
      <c r="L821" s="31"/>
      <c r="M821" s="147"/>
      <c r="T821" s="55"/>
      <c r="AT821" s="16" t="s">
        <v>136</v>
      </c>
      <c r="AU821" s="16" t="s">
        <v>90</v>
      </c>
    </row>
    <row r="822" spans="2:65" s="1" customFormat="1" ht="24.2" customHeight="1">
      <c r="B822" s="31"/>
      <c r="C822" s="131" t="s">
        <v>784</v>
      </c>
      <c r="D822" s="131" t="s">
        <v>129</v>
      </c>
      <c r="E822" s="132" t="s">
        <v>785</v>
      </c>
      <c r="F822" s="133" t="s">
        <v>786</v>
      </c>
      <c r="G822" s="134" t="s">
        <v>268</v>
      </c>
      <c r="H822" s="135">
        <v>3769.96</v>
      </c>
      <c r="I822" s="136"/>
      <c r="J822" s="137">
        <f>ROUND(I822*H822,2)</f>
        <v>0</v>
      </c>
      <c r="K822" s="133" t="s">
        <v>133</v>
      </c>
      <c r="L822" s="31"/>
      <c r="M822" s="138" t="s">
        <v>1</v>
      </c>
      <c r="N822" s="139" t="s">
        <v>45</v>
      </c>
      <c r="P822" s="140">
        <f>O822*H822</f>
        <v>0</v>
      </c>
      <c r="Q822" s="140">
        <v>0</v>
      </c>
      <c r="R822" s="140">
        <f>Q822*H822</f>
        <v>0</v>
      </c>
      <c r="S822" s="140">
        <v>0</v>
      </c>
      <c r="T822" s="141">
        <f>S822*H822</f>
        <v>0</v>
      </c>
      <c r="AR822" s="142" t="s">
        <v>134</v>
      </c>
      <c r="AT822" s="142" t="s">
        <v>129</v>
      </c>
      <c r="AU822" s="142" t="s">
        <v>90</v>
      </c>
      <c r="AY822" s="16" t="s">
        <v>127</v>
      </c>
      <c r="BE822" s="143">
        <f>IF(N822="základní",J822,0)</f>
        <v>0</v>
      </c>
      <c r="BF822" s="143">
        <f>IF(N822="snížená",J822,0)</f>
        <v>0</v>
      </c>
      <c r="BG822" s="143">
        <f>IF(N822="zákl. přenesená",J822,0)</f>
        <v>0</v>
      </c>
      <c r="BH822" s="143">
        <f>IF(N822="sníž. přenesená",J822,0)</f>
        <v>0</v>
      </c>
      <c r="BI822" s="143">
        <f>IF(N822="nulová",J822,0)</f>
        <v>0</v>
      </c>
      <c r="BJ822" s="16" t="s">
        <v>88</v>
      </c>
      <c r="BK822" s="143">
        <f>ROUND(I822*H822,2)</f>
        <v>0</v>
      </c>
      <c r="BL822" s="16" t="s">
        <v>134</v>
      </c>
      <c r="BM822" s="142" t="s">
        <v>787</v>
      </c>
    </row>
    <row r="823" spans="2:65" s="1" customFormat="1" ht="29.25">
      <c r="B823" s="31"/>
      <c r="D823" s="144" t="s">
        <v>136</v>
      </c>
      <c r="F823" s="145" t="s">
        <v>788</v>
      </c>
      <c r="I823" s="146"/>
      <c r="L823" s="31"/>
      <c r="M823" s="147"/>
      <c r="T823" s="55"/>
      <c r="AT823" s="16" t="s">
        <v>136</v>
      </c>
      <c r="AU823" s="16" t="s">
        <v>90</v>
      </c>
    </row>
    <row r="824" spans="2:65" s="13" customFormat="1" ht="11.25">
      <c r="B824" s="154"/>
      <c r="D824" s="144" t="s">
        <v>138</v>
      </c>
      <c r="F824" s="156" t="s">
        <v>789</v>
      </c>
      <c r="H824" s="157">
        <v>3769.96</v>
      </c>
      <c r="I824" s="158"/>
      <c r="L824" s="154"/>
      <c r="M824" s="159"/>
      <c r="T824" s="160"/>
      <c r="AT824" s="155" t="s">
        <v>138</v>
      </c>
      <c r="AU824" s="155" t="s">
        <v>90</v>
      </c>
      <c r="AV824" s="13" t="s">
        <v>90</v>
      </c>
      <c r="AW824" s="13" t="s">
        <v>4</v>
      </c>
      <c r="AX824" s="13" t="s">
        <v>88</v>
      </c>
      <c r="AY824" s="155" t="s">
        <v>127</v>
      </c>
    </row>
    <row r="825" spans="2:65" s="1" customFormat="1" ht="16.5" customHeight="1">
      <c r="B825" s="31"/>
      <c r="C825" s="131" t="s">
        <v>790</v>
      </c>
      <c r="D825" s="131" t="s">
        <v>129</v>
      </c>
      <c r="E825" s="132" t="s">
        <v>791</v>
      </c>
      <c r="F825" s="133" t="s">
        <v>792</v>
      </c>
      <c r="G825" s="134" t="s">
        <v>268</v>
      </c>
      <c r="H825" s="135">
        <v>188.49799999999999</v>
      </c>
      <c r="I825" s="136"/>
      <c r="J825" s="137">
        <f>ROUND(I825*H825,2)</f>
        <v>0</v>
      </c>
      <c r="K825" s="133" t="s">
        <v>133</v>
      </c>
      <c r="L825" s="31"/>
      <c r="M825" s="138" t="s">
        <v>1</v>
      </c>
      <c r="N825" s="139" t="s">
        <v>45</v>
      </c>
      <c r="P825" s="140">
        <f>O825*H825</f>
        <v>0</v>
      </c>
      <c r="Q825" s="140">
        <v>0</v>
      </c>
      <c r="R825" s="140">
        <f>Q825*H825</f>
        <v>0</v>
      </c>
      <c r="S825" s="140">
        <v>0</v>
      </c>
      <c r="T825" s="141">
        <f>S825*H825</f>
        <v>0</v>
      </c>
      <c r="AR825" s="142" t="s">
        <v>134</v>
      </c>
      <c r="AT825" s="142" t="s">
        <v>129</v>
      </c>
      <c r="AU825" s="142" t="s">
        <v>90</v>
      </c>
      <c r="AY825" s="16" t="s">
        <v>127</v>
      </c>
      <c r="BE825" s="143">
        <f>IF(N825="základní",J825,0)</f>
        <v>0</v>
      </c>
      <c r="BF825" s="143">
        <f>IF(N825="snížená",J825,0)</f>
        <v>0</v>
      </c>
      <c r="BG825" s="143">
        <f>IF(N825="zákl. přenesená",J825,0)</f>
        <v>0</v>
      </c>
      <c r="BH825" s="143">
        <f>IF(N825="sníž. přenesená",J825,0)</f>
        <v>0</v>
      </c>
      <c r="BI825" s="143">
        <f>IF(N825="nulová",J825,0)</f>
        <v>0</v>
      </c>
      <c r="BJ825" s="16" t="s">
        <v>88</v>
      </c>
      <c r="BK825" s="143">
        <f>ROUND(I825*H825,2)</f>
        <v>0</v>
      </c>
      <c r="BL825" s="16" t="s">
        <v>134</v>
      </c>
      <c r="BM825" s="142" t="s">
        <v>793</v>
      </c>
    </row>
    <row r="826" spans="2:65" s="1" customFormat="1" ht="11.25">
      <c r="B826" s="31"/>
      <c r="D826" s="144" t="s">
        <v>136</v>
      </c>
      <c r="F826" s="145" t="s">
        <v>792</v>
      </c>
      <c r="I826" s="146"/>
      <c r="L826" s="31"/>
      <c r="M826" s="147"/>
      <c r="T826" s="55"/>
      <c r="AT826" s="16" t="s">
        <v>136</v>
      </c>
      <c r="AU826" s="16" t="s">
        <v>90</v>
      </c>
    </row>
    <row r="827" spans="2:65" s="1" customFormat="1" ht="24.2" customHeight="1">
      <c r="B827" s="31"/>
      <c r="C827" s="131" t="s">
        <v>794</v>
      </c>
      <c r="D827" s="131" t="s">
        <v>129</v>
      </c>
      <c r="E827" s="132" t="s">
        <v>795</v>
      </c>
      <c r="F827" s="133" t="s">
        <v>267</v>
      </c>
      <c r="G827" s="134" t="s">
        <v>268</v>
      </c>
      <c r="H827" s="135">
        <v>188.49799999999999</v>
      </c>
      <c r="I827" s="136"/>
      <c r="J827" s="137">
        <f>ROUND(I827*H827,2)</f>
        <v>0</v>
      </c>
      <c r="K827" s="133" t="s">
        <v>133</v>
      </c>
      <c r="L827" s="31"/>
      <c r="M827" s="138" t="s">
        <v>1</v>
      </c>
      <c r="N827" s="139" t="s">
        <v>45</v>
      </c>
      <c r="P827" s="140">
        <f>O827*H827</f>
        <v>0</v>
      </c>
      <c r="Q827" s="140">
        <v>0</v>
      </c>
      <c r="R827" s="140">
        <f>Q827*H827</f>
        <v>0</v>
      </c>
      <c r="S827" s="140">
        <v>0</v>
      </c>
      <c r="T827" s="141">
        <f>S827*H827</f>
        <v>0</v>
      </c>
      <c r="AR827" s="142" t="s">
        <v>134</v>
      </c>
      <c r="AT827" s="142" t="s">
        <v>129</v>
      </c>
      <c r="AU827" s="142" t="s">
        <v>90</v>
      </c>
      <c r="AY827" s="16" t="s">
        <v>127</v>
      </c>
      <c r="BE827" s="143">
        <f>IF(N827="základní",J827,0)</f>
        <v>0</v>
      </c>
      <c r="BF827" s="143">
        <f>IF(N827="snížená",J827,0)</f>
        <v>0</v>
      </c>
      <c r="BG827" s="143">
        <f>IF(N827="zákl. přenesená",J827,0)</f>
        <v>0</v>
      </c>
      <c r="BH827" s="143">
        <f>IF(N827="sníž. přenesená",J827,0)</f>
        <v>0</v>
      </c>
      <c r="BI827" s="143">
        <f>IF(N827="nulová",J827,0)</f>
        <v>0</v>
      </c>
      <c r="BJ827" s="16" t="s">
        <v>88</v>
      </c>
      <c r="BK827" s="143">
        <f>ROUND(I827*H827,2)</f>
        <v>0</v>
      </c>
      <c r="BL827" s="16" t="s">
        <v>134</v>
      </c>
      <c r="BM827" s="142" t="s">
        <v>796</v>
      </c>
    </row>
    <row r="828" spans="2:65" s="1" customFormat="1" ht="19.5">
      <c r="B828" s="31"/>
      <c r="D828" s="144" t="s">
        <v>136</v>
      </c>
      <c r="F828" s="145" t="s">
        <v>267</v>
      </c>
      <c r="I828" s="146"/>
      <c r="L828" s="31"/>
      <c r="M828" s="147"/>
      <c r="T828" s="55"/>
      <c r="AT828" s="16" t="s">
        <v>136</v>
      </c>
      <c r="AU828" s="16" t="s">
        <v>90</v>
      </c>
    </row>
    <row r="829" spans="2:65" s="11" customFormat="1" ht="22.9" customHeight="1">
      <c r="B829" s="119"/>
      <c r="D829" s="120" t="s">
        <v>79</v>
      </c>
      <c r="E829" s="129" t="s">
        <v>797</v>
      </c>
      <c r="F829" s="129" t="s">
        <v>798</v>
      </c>
      <c r="I829" s="122"/>
      <c r="J829" s="130">
        <f>BK829</f>
        <v>0</v>
      </c>
      <c r="L829" s="119"/>
      <c r="M829" s="124"/>
      <c r="P829" s="125">
        <f>SUM(P830:P831)</f>
        <v>0</v>
      </c>
      <c r="R829" s="125">
        <f>SUM(R830:R831)</f>
        <v>0</v>
      </c>
      <c r="T829" s="126">
        <f>SUM(T830:T831)</f>
        <v>0</v>
      </c>
      <c r="AR829" s="120" t="s">
        <v>88</v>
      </c>
      <c r="AT829" s="127" t="s">
        <v>79</v>
      </c>
      <c r="AU829" s="127" t="s">
        <v>88</v>
      </c>
      <c r="AY829" s="120" t="s">
        <v>127</v>
      </c>
      <c r="BK829" s="128">
        <f>SUM(BK830:BK831)</f>
        <v>0</v>
      </c>
    </row>
    <row r="830" spans="2:65" s="1" customFormat="1" ht="24.2" customHeight="1">
      <c r="B830" s="31"/>
      <c r="C830" s="131" t="s">
        <v>799</v>
      </c>
      <c r="D830" s="131" t="s">
        <v>129</v>
      </c>
      <c r="E830" s="132" t="s">
        <v>800</v>
      </c>
      <c r="F830" s="133" t="s">
        <v>801</v>
      </c>
      <c r="G830" s="134" t="s">
        <v>268</v>
      </c>
      <c r="H830" s="135">
        <v>279.40100000000001</v>
      </c>
      <c r="I830" s="136"/>
      <c r="J830" s="137">
        <f>ROUND(I830*H830,2)</f>
        <v>0</v>
      </c>
      <c r="K830" s="133" t="s">
        <v>133</v>
      </c>
      <c r="L830" s="31"/>
      <c r="M830" s="138" t="s">
        <v>1</v>
      </c>
      <c r="N830" s="139" t="s">
        <v>45</v>
      </c>
      <c r="P830" s="140">
        <f>O830*H830</f>
        <v>0</v>
      </c>
      <c r="Q830" s="140">
        <v>0</v>
      </c>
      <c r="R830" s="140">
        <f>Q830*H830</f>
        <v>0</v>
      </c>
      <c r="S830" s="140">
        <v>0</v>
      </c>
      <c r="T830" s="141">
        <f>S830*H830</f>
        <v>0</v>
      </c>
      <c r="AR830" s="142" t="s">
        <v>134</v>
      </c>
      <c r="AT830" s="142" t="s">
        <v>129</v>
      </c>
      <c r="AU830" s="142" t="s">
        <v>90</v>
      </c>
      <c r="AY830" s="16" t="s">
        <v>127</v>
      </c>
      <c r="BE830" s="143">
        <f>IF(N830="základní",J830,0)</f>
        <v>0</v>
      </c>
      <c r="BF830" s="143">
        <f>IF(N830="snížená",J830,0)</f>
        <v>0</v>
      </c>
      <c r="BG830" s="143">
        <f>IF(N830="zákl. přenesená",J830,0)</f>
        <v>0</v>
      </c>
      <c r="BH830" s="143">
        <f>IF(N830="sníž. přenesená",J830,0)</f>
        <v>0</v>
      </c>
      <c r="BI830" s="143">
        <f>IF(N830="nulová",J830,0)</f>
        <v>0</v>
      </c>
      <c r="BJ830" s="16" t="s">
        <v>88</v>
      </c>
      <c r="BK830" s="143">
        <f>ROUND(I830*H830,2)</f>
        <v>0</v>
      </c>
      <c r="BL830" s="16" t="s">
        <v>134</v>
      </c>
      <c r="BM830" s="142" t="s">
        <v>802</v>
      </c>
    </row>
    <row r="831" spans="2:65" s="1" customFormat="1" ht="29.25">
      <c r="B831" s="31"/>
      <c r="D831" s="144" t="s">
        <v>136</v>
      </c>
      <c r="F831" s="145" t="s">
        <v>803</v>
      </c>
      <c r="I831" s="146"/>
      <c r="L831" s="31"/>
      <c r="M831" s="180"/>
      <c r="N831" s="181"/>
      <c r="O831" s="181"/>
      <c r="P831" s="181"/>
      <c r="Q831" s="181"/>
      <c r="R831" s="181"/>
      <c r="S831" s="181"/>
      <c r="T831" s="182"/>
      <c r="AT831" s="16" t="s">
        <v>136</v>
      </c>
      <c r="AU831" s="16" t="s">
        <v>90</v>
      </c>
    </row>
    <row r="832" spans="2:65" s="1" customFormat="1" ht="6.95" customHeight="1">
      <c r="B832" s="43"/>
      <c r="C832" s="44"/>
      <c r="D832" s="44"/>
      <c r="E832" s="44"/>
      <c r="F832" s="44"/>
      <c r="G832" s="44"/>
      <c r="H832" s="44"/>
      <c r="I832" s="44"/>
      <c r="J832" s="44"/>
      <c r="K832" s="44"/>
      <c r="L832" s="31"/>
    </row>
  </sheetData>
  <sheetProtection algorithmName="SHA-512" hashValue="OQSkeuFSeamr2ku3zfFwmVIGL397mvqceeyB8bFAxjrsvmGzh5p2sovGj4alBuTZEKPCHSYMJZMc7Rxfe69suQ==" saltValue="wKCqnEyS+MNKvLjdTQv+QmqcvkrsI7dCREcb2rRg1lr7AiucUcsd4t5zlbMtNrKR8/f4HZP6mVCV2Wd+gM08ng==" spinCount="100000" sheet="1" objects="1" scenarios="1" formatColumns="0" formatRows="0" autoFilter="0"/>
  <autoFilter ref="C124:K831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hyperlinks>
    <hyperlink ref="F304" r:id="rId1" xr:uid="{00000000-0004-0000-0100-000000000000}"/>
    <hyperlink ref="F313" r:id="rId2" xr:uid="{00000000-0004-0000-0100-000001000000}"/>
    <hyperlink ref="F396" r:id="rId3" xr:uid="{00000000-0004-0000-0100-000002000000}"/>
    <hyperlink ref="F484" r:id="rId4" xr:uid="{00000000-0004-0000-0100-000003000000}"/>
    <hyperlink ref="F497" r:id="rId5" xr:uid="{00000000-0004-0000-0100-000004000000}"/>
    <hyperlink ref="F516" r:id="rId6" xr:uid="{00000000-0004-0000-0100-000005000000}"/>
    <hyperlink ref="F659" r:id="rId7" xr:uid="{00000000-0004-0000-0100-000006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10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0"/>
      <c r="M2" s="190"/>
      <c r="N2" s="190"/>
      <c r="O2" s="190"/>
      <c r="P2" s="190"/>
      <c r="Q2" s="190"/>
      <c r="R2" s="190"/>
      <c r="S2" s="190"/>
      <c r="T2" s="190"/>
      <c r="U2" s="190"/>
      <c r="V2" s="190"/>
      <c r="AT2" s="16" t="s">
        <v>94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90</v>
      </c>
    </row>
    <row r="4" spans="2:46" ht="24.95" customHeight="1">
      <c r="B4" s="19"/>
      <c r="D4" s="20" t="s">
        <v>95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24" t="str">
        <f>'Rekapitulace stavby'!K6</f>
        <v>Pardubice, ul. Bartolomějská - vodovod</v>
      </c>
      <c r="F7" s="225"/>
      <c r="G7" s="225"/>
      <c r="H7" s="225"/>
      <c r="L7" s="19"/>
    </row>
    <row r="8" spans="2:46" s="1" customFormat="1" ht="12" customHeight="1">
      <c r="B8" s="31"/>
      <c r="D8" s="26" t="s">
        <v>96</v>
      </c>
      <c r="L8" s="31"/>
    </row>
    <row r="9" spans="2:46" s="1" customFormat="1" ht="16.5" customHeight="1">
      <c r="B9" s="31"/>
      <c r="E9" s="205" t="s">
        <v>804</v>
      </c>
      <c r="F9" s="226"/>
      <c r="G9" s="226"/>
      <c r="H9" s="226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27. 6. 2024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26</v>
      </c>
      <c r="L14" s="31"/>
    </row>
    <row r="15" spans="2:46" s="1" customFormat="1" ht="18" customHeight="1">
      <c r="B15" s="31"/>
      <c r="E15" s="24" t="s">
        <v>27</v>
      </c>
      <c r="I15" s="26" t="s">
        <v>28</v>
      </c>
      <c r="J15" s="24" t="s">
        <v>29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30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7" t="str">
        <f>'Rekapitulace stavby'!E14</f>
        <v>Vyplň údaj</v>
      </c>
      <c r="F18" s="189"/>
      <c r="G18" s="189"/>
      <c r="H18" s="189"/>
      <c r="I18" s="26" t="s">
        <v>28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32</v>
      </c>
      <c r="I20" s="26" t="s">
        <v>25</v>
      </c>
      <c r="J20" s="24" t="s">
        <v>33</v>
      </c>
      <c r="L20" s="31"/>
    </row>
    <row r="21" spans="2:12" s="1" customFormat="1" ht="18" customHeight="1">
      <c r="B21" s="31"/>
      <c r="E21" s="24" t="s">
        <v>34</v>
      </c>
      <c r="I21" s="26" t="s">
        <v>28</v>
      </c>
      <c r="J21" s="24" t="s">
        <v>35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37</v>
      </c>
      <c r="I23" s="26" t="s">
        <v>25</v>
      </c>
      <c r="J23" s="24" t="s">
        <v>1</v>
      </c>
      <c r="L23" s="31"/>
    </row>
    <row r="24" spans="2:12" s="1" customFormat="1" ht="18" customHeight="1">
      <c r="B24" s="31"/>
      <c r="E24" s="24" t="s">
        <v>38</v>
      </c>
      <c r="I24" s="26" t="s">
        <v>28</v>
      </c>
      <c r="J24" s="24" t="s">
        <v>1</v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39</v>
      </c>
      <c r="L26" s="31"/>
    </row>
    <row r="27" spans="2:12" s="7" customFormat="1" ht="16.5" customHeight="1">
      <c r="B27" s="88"/>
      <c r="E27" s="194" t="s">
        <v>1</v>
      </c>
      <c r="F27" s="194"/>
      <c r="G27" s="194"/>
      <c r="H27" s="194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40</v>
      </c>
      <c r="J30" s="65">
        <f>ROUND(J124,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42</v>
      </c>
      <c r="I32" s="34" t="s">
        <v>41</v>
      </c>
      <c r="J32" s="34" t="s">
        <v>43</v>
      </c>
      <c r="L32" s="31"/>
    </row>
    <row r="33" spans="2:12" s="1" customFormat="1" ht="14.45" customHeight="1">
      <c r="B33" s="31"/>
      <c r="D33" s="54" t="s">
        <v>44</v>
      </c>
      <c r="E33" s="26" t="s">
        <v>45</v>
      </c>
      <c r="F33" s="90">
        <f>ROUND((SUM(BE124:BE209)),  2)</f>
        <v>0</v>
      </c>
      <c r="I33" s="91">
        <v>0.21</v>
      </c>
      <c r="J33" s="90">
        <f>ROUND(((SUM(BE124:BE209))*I33),  2)</f>
        <v>0</v>
      </c>
      <c r="L33" s="31"/>
    </row>
    <row r="34" spans="2:12" s="1" customFormat="1" ht="14.45" customHeight="1">
      <c r="B34" s="31"/>
      <c r="E34" s="26" t="s">
        <v>46</v>
      </c>
      <c r="F34" s="90">
        <f>ROUND((SUM(BF124:BF209)),  2)</f>
        <v>0</v>
      </c>
      <c r="I34" s="91">
        <v>0.12</v>
      </c>
      <c r="J34" s="90">
        <f>ROUND(((SUM(BF124:BF209))*I34),  2)</f>
        <v>0</v>
      </c>
      <c r="L34" s="31"/>
    </row>
    <row r="35" spans="2:12" s="1" customFormat="1" ht="14.45" hidden="1" customHeight="1">
      <c r="B35" s="31"/>
      <c r="E35" s="26" t="s">
        <v>47</v>
      </c>
      <c r="F35" s="90">
        <f>ROUND((SUM(BG124:BG209)),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48</v>
      </c>
      <c r="F36" s="90">
        <f>ROUND((SUM(BH124:BH209)),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49</v>
      </c>
      <c r="F37" s="90">
        <f>ROUND((SUM(BI124:BI209)),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50</v>
      </c>
      <c r="E39" s="56"/>
      <c r="F39" s="56"/>
      <c r="G39" s="94" t="s">
        <v>51</v>
      </c>
      <c r="H39" s="95" t="s">
        <v>52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53</v>
      </c>
      <c r="E50" s="41"/>
      <c r="F50" s="41"/>
      <c r="G50" s="40" t="s">
        <v>54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55</v>
      </c>
      <c r="E61" s="33"/>
      <c r="F61" s="98" t="s">
        <v>56</v>
      </c>
      <c r="G61" s="42" t="s">
        <v>55</v>
      </c>
      <c r="H61" s="33"/>
      <c r="I61" s="33"/>
      <c r="J61" s="99" t="s">
        <v>56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57</v>
      </c>
      <c r="E65" s="41"/>
      <c r="F65" s="41"/>
      <c r="G65" s="40" t="s">
        <v>58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55</v>
      </c>
      <c r="E76" s="33"/>
      <c r="F76" s="98" t="s">
        <v>56</v>
      </c>
      <c r="G76" s="42" t="s">
        <v>55</v>
      </c>
      <c r="H76" s="33"/>
      <c r="I76" s="33"/>
      <c r="J76" s="99" t="s">
        <v>56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98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24" t="str">
        <f>E7</f>
        <v>Pardubice, ul. Bartolomějská - vodovod</v>
      </c>
      <c r="F85" s="225"/>
      <c r="G85" s="225"/>
      <c r="H85" s="225"/>
      <c r="L85" s="31"/>
    </row>
    <row r="86" spans="2:47" s="1" customFormat="1" ht="12" customHeight="1">
      <c r="B86" s="31"/>
      <c r="C86" s="26" t="s">
        <v>96</v>
      </c>
      <c r="L86" s="31"/>
    </row>
    <row r="87" spans="2:47" s="1" customFormat="1" ht="16.5" customHeight="1">
      <c r="B87" s="31"/>
      <c r="E87" s="205" t="str">
        <f>E9</f>
        <v>813-10 - VON 01 - Vedlejší a ostatní náklady</v>
      </c>
      <c r="F87" s="226"/>
      <c r="G87" s="226"/>
      <c r="H87" s="226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Pardubice</v>
      </c>
      <c r="I89" s="26" t="s">
        <v>22</v>
      </c>
      <c r="J89" s="51" t="str">
        <f>IF(J12="","",J12)</f>
        <v>27. 6. 2024</v>
      </c>
      <c r="L89" s="31"/>
    </row>
    <row r="90" spans="2:47" s="1" customFormat="1" ht="6.95" customHeight="1">
      <c r="B90" s="31"/>
      <c r="L90" s="31"/>
    </row>
    <row r="91" spans="2:47" s="1" customFormat="1" ht="25.7" customHeight="1">
      <c r="B91" s="31"/>
      <c r="C91" s="26" t="s">
        <v>24</v>
      </c>
      <c r="F91" s="24" t="str">
        <f>E15</f>
        <v>Vodovody a kanalizace, a.s.</v>
      </c>
      <c r="I91" s="26" t="s">
        <v>32</v>
      </c>
      <c r="J91" s="29" t="str">
        <f>E21</f>
        <v>VK PROJEKT, spol. s r.o.</v>
      </c>
      <c r="L91" s="31"/>
    </row>
    <row r="92" spans="2:47" s="1" customFormat="1" ht="15.2" customHeight="1">
      <c r="B92" s="31"/>
      <c r="C92" s="26" t="s">
        <v>30</v>
      </c>
      <c r="F92" s="24" t="str">
        <f>IF(E18="","",E18)</f>
        <v>Vyplň údaj</v>
      </c>
      <c r="I92" s="26" t="s">
        <v>37</v>
      </c>
      <c r="J92" s="29" t="str">
        <f>E24</f>
        <v>Ladislav Konvalina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99</v>
      </c>
      <c r="D94" s="92"/>
      <c r="E94" s="92"/>
      <c r="F94" s="92"/>
      <c r="G94" s="92"/>
      <c r="H94" s="92"/>
      <c r="I94" s="92"/>
      <c r="J94" s="101" t="s">
        <v>100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101</v>
      </c>
      <c r="J96" s="65">
        <f>J124</f>
        <v>0</v>
      </c>
      <c r="L96" s="31"/>
      <c r="AU96" s="16" t="s">
        <v>102</v>
      </c>
    </row>
    <row r="97" spans="2:12" s="8" customFormat="1" ht="24.95" customHeight="1">
      <c r="B97" s="103"/>
      <c r="D97" s="104" t="s">
        <v>103</v>
      </c>
      <c r="E97" s="105"/>
      <c r="F97" s="105"/>
      <c r="G97" s="105"/>
      <c r="H97" s="105"/>
      <c r="I97" s="105"/>
      <c r="J97" s="106">
        <f>J125</f>
        <v>0</v>
      </c>
      <c r="L97" s="103"/>
    </row>
    <row r="98" spans="2:12" s="8" customFormat="1" ht="24.95" customHeight="1">
      <c r="B98" s="103"/>
      <c r="D98" s="104" t="s">
        <v>805</v>
      </c>
      <c r="E98" s="105"/>
      <c r="F98" s="105"/>
      <c r="G98" s="105"/>
      <c r="H98" s="105"/>
      <c r="I98" s="105"/>
      <c r="J98" s="106">
        <f>J126</f>
        <v>0</v>
      </c>
      <c r="L98" s="103"/>
    </row>
    <row r="99" spans="2:12" s="9" customFormat="1" ht="19.899999999999999" customHeight="1">
      <c r="B99" s="107"/>
      <c r="D99" s="108" t="s">
        <v>806</v>
      </c>
      <c r="E99" s="109"/>
      <c r="F99" s="109"/>
      <c r="G99" s="109"/>
      <c r="H99" s="109"/>
      <c r="I99" s="109"/>
      <c r="J99" s="110">
        <f>J127</f>
        <v>0</v>
      </c>
      <c r="L99" s="107"/>
    </row>
    <row r="100" spans="2:12" s="9" customFormat="1" ht="19.899999999999999" customHeight="1">
      <c r="B100" s="107"/>
      <c r="D100" s="108" t="s">
        <v>807</v>
      </c>
      <c r="E100" s="109"/>
      <c r="F100" s="109"/>
      <c r="G100" s="109"/>
      <c r="H100" s="109"/>
      <c r="I100" s="109"/>
      <c r="J100" s="110">
        <f>J137</f>
        <v>0</v>
      </c>
      <c r="L100" s="107"/>
    </row>
    <row r="101" spans="2:12" s="9" customFormat="1" ht="19.899999999999999" customHeight="1">
      <c r="B101" s="107"/>
      <c r="D101" s="108" t="s">
        <v>808</v>
      </c>
      <c r="E101" s="109"/>
      <c r="F101" s="109"/>
      <c r="G101" s="109"/>
      <c r="H101" s="109"/>
      <c r="I101" s="109"/>
      <c r="J101" s="110">
        <f>J162</f>
        <v>0</v>
      </c>
      <c r="L101" s="107"/>
    </row>
    <row r="102" spans="2:12" s="9" customFormat="1" ht="19.899999999999999" customHeight="1">
      <c r="B102" s="107"/>
      <c r="D102" s="108" t="s">
        <v>809</v>
      </c>
      <c r="E102" s="109"/>
      <c r="F102" s="109"/>
      <c r="G102" s="109"/>
      <c r="H102" s="109"/>
      <c r="I102" s="109"/>
      <c r="J102" s="110">
        <f>J168</f>
        <v>0</v>
      </c>
      <c r="L102" s="107"/>
    </row>
    <row r="103" spans="2:12" s="9" customFormat="1" ht="19.899999999999999" customHeight="1">
      <c r="B103" s="107"/>
      <c r="D103" s="108" t="s">
        <v>810</v>
      </c>
      <c r="E103" s="109"/>
      <c r="F103" s="109"/>
      <c r="G103" s="109"/>
      <c r="H103" s="109"/>
      <c r="I103" s="109"/>
      <c r="J103" s="110">
        <f>J193</f>
        <v>0</v>
      </c>
      <c r="L103" s="107"/>
    </row>
    <row r="104" spans="2:12" s="9" customFormat="1" ht="19.899999999999999" customHeight="1">
      <c r="B104" s="107"/>
      <c r="D104" s="108" t="s">
        <v>811</v>
      </c>
      <c r="E104" s="109"/>
      <c r="F104" s="109"/>
      <c r="G104" s="109"/>
      <c r="H104" s="109"/>
      <c r="I104" s="109"/>
      <c r="J104" s="110">
        <f>J202</f>
        <v>0</v>
      </c>
      <c r="L104" s="107"/>
    </row>
    <row r="105" spans="2:12" s="1" customFormat="1" ht="21.75" customHeight="1">
      <c r="B105" s="31"/>
      <c r="L105" s="31"/>
    </row>
    <row r="106" spans="2:12" s="1" customFormat="1" ht="6.95" customHeight="1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1"/>
    </row>
    <row r="110" spans="2:12" s="1" customFormat="1" ht="6.95" customHeight="1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1"/>
    </row>
    <row r="111" spans="2:12" s="1" customFormat="1" ht="24.95" customHeight="1">
      <c r="B111" s="31"/>
      <c r="C111" s="20" t="s">
        <v>112</v>
      </c>
      <c r="L111" s="31"/>
    </row>
    <row r="112" spans="2:12" s="1" customFormat="1" ht="6.95" customHeight="1">
      <c r="B112" s="31"/>
      <c r="L112" s="31"/>
    </row>
    <row r="113" spans="2:65" s="1" customFormat="1" ht="12" customHeight="1">
      <c r="B113" s="31"/>
      <c r="C113" s="26" t="s">
        <v>16</v>
      </c>
      <c r="L113" s="31"/>
    </row>
    <row r="114" spans="2:65" s="1" customFormat="1" ht="16.5" customHeight="1">
      <c r="B114" s="31"/>
      <c r="E114" s="224" t="str">
        <f>E7</f>
        <v>Pardubice, ul. Bartolomějská - vodovod</v>
      </c>
      <c r="F114" s="225"/>
      <c r="G114" s="225"/>
      <c r="H114" s="225"/>
      <c r="L114" s="31"/>
    </row>
    <row r="115" spans="2:65" s="1" customFormat="1" ht="12" customHeight="1">
      <c r="B115" s="31"/>
      <c r="C115" s="26" t="s">
        <v>96</v>
      </c>
      <c r="L115" s="31"/>
    </row>
    <row r="116" spans="2:65" s="1" customFormat="1" ht="16.5" customHeight="1">
      <c r="B116" s="31"/>
      <c r="E116" s="205" t="str">
        <f>E9</f>
        <v>813-10 - VON 01 - Vedlejší a ostatní náklady</v>
      </c>
      <c r="F116" s="226"/>
      <c r="G116" s="226"/>
      <c r="H116" s="226"/>
      <c r="L116" s="31"/>
    </row>
    <row r="117" spans="2:65" s="1" customFormat="1" ht="6.95" customHeight="1">
      <c r="B117" s="31"/>
      <c r="L117" s="31"/>
    </row>
    <row r="118" spans="2:65" s="1" customFormat="1" ht="12" customHeight="1">
      <c r="B118" s="31"/>
      <c r="C118" s="26" t="s">
        <v>20</v>
      </c>
      <c r="F118" s="24" t="str">
        <f>F12</f>
        <v>Pardubice</v>
      </c>
      <c r="I118" s="26" t="s">
        <v>22</v>
      </c>
      <c r="J118" s="51" t="str">
        <f>IF(J12="","",J12)</f>
        <v>27. 6. 2024</v>
      </c>
      <c r="L118" s="31"/>
    </row>
    <row r="119" spans="2:65" s="1" customFormat="1" ht="6.95" customHeight="1">
      <c r="B119" s="31"/>
      <c r="L119" s="31"/>
    </row>
    <row r="120" spans="2:65" s="1" customFormat="1" ht="25.7" customHeight="1">
      <c r="B120" s="31"/>
      <c r="C120" s="26" t="s">
        <v>24</v>
      </c>
      <c r="F120" s="24" t="str">
        <f>E15</f>
        <v>Vodovody a kanalizace, a.s.</v>
      </c>
      <c r="I120" s="26" t="s">
        <v>32</v>
      </c>
      <c r="J120" s="29" t="str">
        <f>E21</f>
        <v>VK PROJEKT, spol. s r.o.</v>
      </c>
      <c r="L120" s="31"/>
    </row>
    <row r="121" spans="2:65" s="1" customFormat="1" ht="15.2" customHeight="1">
      <c r="B121" s="31"/>
      <c r="C121" s="26" t="s">
        <v>30</v>
      </c>
      <c r="F121" s="24" t="str">
        <f>IF(E18="","",E18)</f>
        <v>Vyplň údaj</v>
      </c>
      <c r="I121" s="26" t="s">
        <v>37</v>
      </c>
      <c r="J121" s="29" t="str">
        <f>E24</f>
        <v>Ladislav Konvalina</v>
      </c>
      <c r="L121" s="31"/>
    </row>
    <row r="122" spans="2:65" s="1" customFormat="1" ht="10.35" customHeight="1">
      <c r="B122" s="31"/>
      <c r="L122" s="31"/>
    </row>
    <row r="123" spans="2:65" s="10" customFormat="1" ht="29.25" customHeight="1">
      <c r="B123" s="111"/>
      <c r="C123" s="112" t="s">
        <v>113</v>
      </c>
      <c r="D123" s="113" t="s">
        <v>65</v>
      </c>
      <c r="E123" s="113" t="s">
        <v>61</v>
      </c>
      <c r="F123" s="113" t="s">
        <v>62</v>
      </c>
      <c r="G123" s="113" t="s">
        <v>114</v>
      </c>
      <c r="H123" s="113" t="s">
        <v>115</v>
      </c>
      <c r="I123" s="113" t="s">
        <v>116</v>
      </c>
      <c r="J123" s="113" t="s">
        <v>100</v>
      </c>
      <c r="K123" s="114" t="s">
        <v>117</v>
      </c>
      <c r="L123" s="111"/>
      <c r="M123" s="58" t="s">
        <v>1</v>
      </c>
      <c r="N123" s="59" t="s">
        <v>44</v>
      </c>
      <c r="O123" s="59" t="s">
        <v>118</v>
      </c>
      <c r="P123" s="59" t="s">
        <v>119</v>
      </c>
      <c r="Q123" s="59" t="s">
        <v>120</v>
      </c>
      <c r="R123" s="59" t="s">
        <v>121</v>
      </c>
      <c r="S123" s="59" t="s">
        <v>122</v>
      </c>
      <c r="T123" s="60" t="s">
        <v>123</v>
      </c>
    </row>
    <row r="124" spans="2:65" s="1" customFormat="1" ht="22.9" customHeight="1">
      <c r="B124" s="31"/>
      <c r="C124" s="63" t="s">
        <v>124</v>
      </c>
      <c r="J124" s="115">
        <f>BK124</f>
        <v>0</v>
      </c>
      <c r="L124" s="31"/>
      <c r="M124" s="61"/>
      <c r="N124" s="52"/>
      <c r="O124" s="52"/>
      <c r="P124" s="116">
        <f>P125+P126</f>
        <v>0</v>
      </c>
      <c r="Q124" s="52"/>
      <c r="R124" s="116">
        <f>R125+R126</f>
        <v>0</v>
      </c>
      <c r="S124" s="52"/>
      <c r="T124" s="117">
        <f>T125+T126</f>
        <v>0</v>
      </c>
      <c r="AT124" s="16" t="s">
        <v>79</v>
      </c>
      <c r="AU124" s="16" t="s">
        <v>102</v>
      </c>
      <c r="BK124" s="118">
        <f>BK125+BK126</f>
        <v>0</v>
      </c>
    </row>
    <row r="125" spans="2:65" s="11" customFormat="1" ht="25.9" customHeight="1">
      <c r="B125" s="119"/>
      <c r="D125" s="120" t="s">
        <v>79</v>
      </c>
      <c r="E125" s="121" t="s">
        <v>125</v>
      </c>
      <c r="F125" s="121" t="s">
        <v>126</v>
      </c>
      <c r="I125" s="122"/>
      <c r="J125" s="123">
        <f>BK125</f>
        <v>0</v>
      </c>
      <c r="L125" s="119"/>
      <c r="M125" s="124"/>
      <c r="P125" s="125">
        <v>0</v>
      </c>
      <c r="R125" s="125">
        <v>0</v>
      </c>
      <c r="T125" s="126">
        <v>0</v>
      </c>
      <c r="AR125" s="120" t="s">
        <v>88</v>
      </c>
      <c r="AT125" s="127" t="s">
        <v>79</v>
      </c>
      <c r="AU125" s="127" t="s">
        <v>80</v>
      </c>
      <c r="AY125" s="120" t="s">
        <v>127</v>
      </c>
      <c r="BK125" s="128">
        <v>0</v>
      </c>
    </row>
    <row r="126" spans="2:65" s="11" customFormat="1" ht="25.9" customHeight="1">
      <c r="B126" s="119"/>
      <c r="D126" s="120" t="s">
        <v>79</v>
      </c>
      <c r="E126" s="121" t="s">
        <v>812</v>
      </c>
      <c r="F126" s="121" t="s">
        <v>813</v>
      </c>
      <c r="I126" s="122"/>
      <c r="J126" s="123">
        <f>BK126</f>
        <v>0</v>
      </c>
      <c r="L126" s="119"/>
      <c r="M126" s="124"/>
      <c r="P126" s="125">
        <f>P127+P137+P162+P168+P193+P202</f>
        <v>0</v>
      </c>
      <c r="R126" s="125">
        <f>R127+R137+R162+R168+R193+R202</f>
        <v>0</v>
      </c>
      <c r="T126" s="126">
        <f>T127+T137+T162+T168+T193+T202</f>
        <v>0</v>
      </c>
      <c r="AR126" s="120" t="s">
        <v>88</v>
      </c>
      <c r="AT126" s="127" t="s">
        <v>79</v>
      </c>
      <c r="AU126" s="127" t="s">
        <v>80</v>
      </c>
      <c r="AY126" s="120" t="s">
        <v>127</v>
      </c>
      <c r="BK126" s="128">
        <f>BK127+BK137+BK162+BK168+BK193+BK202</f>
        <v>0</v>
      </c>
    </row>
    <row r="127" spans="2:65" s="11" customFormat="1" ht="22.9" customHeight="1">
      <c r="B127" s="119"/>
      <c r="D127" s="120" t="s">
        <v>79</v>
      </c>
      <c r="E127" s="129" t="s">
        <v>80</v>
      </c>
      <c r="F127" s="129" t="s">
        <v>813</v>
      </c>
      <c r="I127" s="122"/>
      <c r="J127" s="130">
        <f>BK127</f>
        <v>0</v>
      </c>
      <c r="L127" s="119"/>
      <c r="M127" s="124"/>
      <c r="P127" s="125">
        <f>SUM(P128:P136)</f>
        <v>0</v>
      </c>
      <c r="R127" s="125">
        <f>SUM(R128:R136)</f>
        <v>0</v>
      </c>
      <c r="T127" s="126">
        <f>SUM(T128:T136)</f>
        <v>0</v>
      </c>
      <c r="AR127" s="120" t="s">
        <v>88</v>
      </c>
      <c r="AT127" s="127" t="s">
        <v>79</v>
      </c>
      <c r="AU127" s="127" t="s">
        <v>88</v>
      </c>
      <c r="AY127" s="120" t="s">
        <v>127</v>
      </c>
      <c r="BK127" s="128">
        <f>SUM(BK128:BK136)</f>
        <v>0</v>
      </c>
    </row>
    <row r="128" spans="2:65" s="1" customFormat="1" ht="16.5" customHeight="1">
      <c r="B128" s="31"/>
      <c r="C128" s="131" t="s">
        <v>88</v>
      </c>
      <c r="D128" s="131" t="s">
        <v>129</v>
      </c>
      <c r="E128" s="132" t="s">
        <v>814</v>
      </c>
      <c r="F128" s="133" t="s">
        <v>815</v>
      </c>
      <c r="G128" s="134" t="s">
        <v>753</v>
      </c>
      <c r="H128" s="135">
        <v>1</v>
      </c>
      <c r="I128" s="136"/>
      <c r="J128" s="137">
        <f>ROUND(I128*H128,2)</f>
        <v>0</v>
      </c>
      <c r="K128" s="133" t="s">
        <v>1</v>
      </c>
      <c r="L128" s="31"/>
      <c r="M128" s="138" t="s">
        <v>1</v>
      </c>
      <c r="N128" s="139" t="s">
        <v>45</v>
      </c>
      <c r="P128" s="140">
        <f>O128*H128</f>
        <v>0</v>
      </c>
      <c r="Q128" s="140">
        <v>0</v>
      </c>
      <c r="R128" s="140">
        <f>Q128*H128</f>
        <v>0</v>
      </c>
      <c r="S128" s="140">
        <v>0</v>
      </c>
      <c r="T128" s="141">
        <f>S128*H128</f>
        <v>0</v>
      </c>
      <c r="AR128" s="142" t="s">
        <v>134</v>
      </c>
      <c r="AT128" s="142" t="s">
        <v>129</v>
      </c>
      <c r="AU128" s="142" t="s">
        <v>90</v>
      </c>
      <c r="AY128" s="16" t="s">
        <v>127</v>
      </c>
      <c r="BE128" s="143">
        <f>IF(N128="základní",J128,0)</f>
        <v>0</v>
      </c>
      <c r="BF128" s="143">
        <f>IF(N128="snížená",J128,0)</f>
        <v>0</v>
      </c>
      <c r="BG128" s="143">
        <f>IF(N128="zákl. přenesená",J128,0)</f>
        <v>0</v>
      </c>
      <c r="BH128" s="143">
        <f>IF(N128="sníž. přenesená",J128,0)</f>
        <v>0</v>
      </c>
      <c r="BI128" s="143">
        <f>IF(N128="nulová",J128,0)</f>
        <v>0</v>
      </c>
      <c r="BJ128" s="16" t="s">
        <v>88</v>
      </c>
      <c r="BK128" s="143">
        <f>ROUND(I128*H128,2)</f>
        <v>0</v>
      </c>
      <c r="BL128" s="16" t="s">
        <v>134</v>
      </c>
      <c r="BM128" s="142" t="s">
        <v>816</v>
      </c>
    </row>
    <row r="129" spans="2:65" s="1" customFormat="1" ht="11.25">
      <c r="B129" s="31"/>
      <c r="D129" s="144" t="s">
        <v>136</v>
      </c>
      <c r="F129" s="145" t="s">
        <v>815</v>
      </c>
      <c r="I129" s="146"/>
      <c r="L129" s="31"/>
      <c r="M129" s="147"/>
      <c r="T129" s="55"/>
      <c r="AT129" s="16" t="s">
        <v>136</v>
      </c>
      <c r="AU129" s="16" t="s">
        <v>90</v>
      </c>
    </row>
    <row r="130" spans="2:65" s="12" customFormat="1" ht="11.25">
      <c r="B130" s="148"/>
      <c r="D130" s="144" t="s">
        <v>138</v>
      </c>
      <c r="E130" s="149" t="s">
        <v>1</v>
      </c>
      <c r="F130" s="150" t="s">
        <v>817</v>
      </c>
      <c r="H130" s="149" t="s">
        <v>1</v>
      </c>
      <c r="I130" s="151"/>
      <c r="L130" s="148"/>
      <c r="M130" s="152"/>
      <c r="T130" s="153"/>
      <c r="AT130" s="149" t="s">
        <v>138</v>
      </c>
      <c r="AU130" s="149" t="s">
        <v>90</v>
      </c>
      <c r="AV130" s="12" t="s">
        <v>88</v>
      </c>
      <c r="AW130" s="12" t="s">
        <v>36</v>
      </c>
      <c r="AX130" s="12" t="s">
        <v>80</v>
      </c>
      <c r="AY130" s="149" t="s">
        <v>127</v>
      </c>
    </row>
    <row r="131" spans="2:65" s="13" customFormat="1" ht="11.25">
      <c r="B131" s="154"/>
      <c r="D131" s="144" t="s">
        <v>138</v>
      </c>
      <c r="E131" s="155" t="s">
        <v>1</v>
      </c>
      <c r="F131" s="156" t="s">
        <v>88</v>
      </c>
      <c r="H131" s="157">
        <v>1</v>
      </c>
      <c r="I131" s="158"/>
      <c r="L131" s="154"/>
      <c r="M131" s="159"/>
      <c r="T131" s="160"/>
      <c r="AT131" s="155" t="s">
        <v>138</v>
      </c>
      <c r="AU131" s="155" t="s">
        <v>90</v>
      </c>
      <c r="AV131" s="13" t="s">
        <v>90</v>
      </c>
      <c r="AW131" s="13" t="s">
        <v>36</v>
      </c>
      <c r="AX131" s="13" t="s">
        <v>80</v>
      </c>
      <c r="AY131" s="155" t="s">
        <v>127</v>
      </c>
    </row>
    <row r="132" spans="2:65" s="14" customFormat="1" ht="11.25">
      <c r="B132" s="161"/>
      <c r="D132" s="144" t="s">
        <v>138</v>
      </c>
      <c r="E132" s="162" t="s">
        <v>1</v>
      </c>
      <c r="F132" s="163" t="s">
        <v>144</v>
      </c>
      <c r="H132" s="164">
        <v>1</v>
      </c>
      <c r="I132" s="165"/>
      <c r="L132" s="161"/>
      <c r="M132" s="166"/>
      <c r="T132" s="167"/>
      <c r="AT132" s="162" t="s">
        <v>138</v>
      </c>
      <c r="AU132" s="162" t="s">
        <v>90</v>
      </c>
      <c r="AV132" s="14" t="s">
        <v>134</v>
      </c>
      <c r="AW132" s="14" t="s">
        <v>36</v>
      </c>
      <c r="AX132" s="14" t="s">
        <v>88</v>
      </c>
      <c r="AY132" s="162" t="s">
        <v>127</v>
      </c>
    </row>
    <row r="133" spans="2:65" s="1" customFormat="1" ht="16.5" customHeight="1">
      <c r="B133" s="31"/>
      <c r="C133" s="131" t="s">
        <v>90</v>
      </c>
      <c r="D133" s="131" t="s">
        <v>129</v>
      </c>
      <c r="E133" s="132" t="s">
        <v>818</v>
      </c>
      <c r="F133" s="133" t="s">
        <v>819</v>
      </c>
      <c r="G133" s="134" t="s">
        <v>286</v>
      </c>
      <c r="H133" s="135">
        <v>91</v>
      </c>
      <c r="I133" s="136"/>
      <c r="J133" s="137">
        <f>ROUND(I133*H133,2)</f>
        <v>0</v>
      </c>
      <c r="K133" s="133" t="s">
        <v>1</v>
      </c>
      <c r="L133" s="31"/>
      <c r="M133" s="138" t="s">
        <v>1</v>
      </c>
      <c r="N133" s="139" t="s">
        <v>45</v>
      </c>
      <c r="P133" s="140">
        <f>O133*H133</f>
        <v>0</v>
      </c>
      <c r="Q133" s="140">
        <v>0</v>
      </c>
      <c r="R133" s="140">
        <f>Q133*H133</f>
        <v>0</v>
      </c>
      <c r="S133" s="140">
        <v>0</v>
      </c>
      <c r="T133" s="141">
        <f>S133*H133</f>
        <v>0</v>
      </c>
      <c r="AR133" s="142" t="s">
        <v>134</v>
      </c>
      <c r="AT133" s="142" t="s">
        <v>129</v>
      </c>
      <c r="AU133" s="142" t="s">
        <v>90</v>
      </c>
      <c r="AY133" s="16" t="s">
        <v>127</v>
      </c>
      <c r="BE133" s="143">
        <f>IF(N133="základní",J133,0)</f>
        <v>0</v>
      </c>
      <c r="BF133" s="143">
        <f>IF(N133="snížená",J133,0)</f>
        <v>0</v>
      </c>
      <c r="BG133" s="143">
        <f>IF(N133="zákl. přenesená",J133,0)</f>
        <v>0</v>
      </c>
      <c r="BH133" s="143">
        <f>IF(N133="sníž. přenesená",J133,0)</f>
        <v>0</v>
      </c>
      <c r="BI133" s="143">
        <f>IF(N133="nulová",J133,0)</f>
        <v>0</v>
      </c>
      <c r="BJ133" s="16" t="s">
        <v>88</v>
      </c>
      <c r="BK133" s="143">
        <f>ROUND(I133*H133,2)</f>
        <v>0</v>
      </c>
      <c r="BL133" s="16" t="s">
        <v>134</v>
      </c>
      <c r="BM133" s="142" t="s">
        <v>820</v>
      </c>
    </row>
    <row r="134" spans="2:65" s="1" customFormat="1" ht="11.25">
      <c r="B134" s="31"/>
      <c r="D134" s="144" t="s">
        <v>136</v>
      </c>
      <c r="F134" s="145" t="s">
        <v>821</v>
      </c>
      <c r="I134" s="146"/>
      <c r="L134" s="31"/>
      <c r="M134" s="147"/>
      <c r="T134" s="55"/>
      <c r="AT134" s="16" t="s">
        <v>136</v>
      </c>
      <c r="AU134" s="16" t="s">
        <v>90</v>
      </c>
    </row>
    <row r="135" spans="2:65" s="12" customFormat="1" ht="11.25">
      <c r="B135" s="148"/>
      <c r="D135" s="144" t="s">
        <v>138</v>
      </c>
      <c r="E135" s="149" t="s">
        <v>1</v>
      </c>
      <c r="F135" s="150" t="s">
        <v>165</v>
      </c>
      <c r="H135" s="149" t="s">
        <v>1</v>
      </c>
      <c r="I135" s="151"/>
      <c r="L135" s="148"/>
      <c r="M135" s="152"/>
      <c r="T135" s="153"/>
      <c r="AT135" s="149" t="s">
        <v>138</v>
      </c>
      <c r="AU135" s="149" t="s">
        <v>90</v>
      </c>
      <c r="AV135" s="12" t="s">
        <v>88</v>
      </c>
      <c r="AW135" s="12" t="s">
        <v>36</v>
      </c>
      <c r="AX135" s="12" t="s">
        <v>80</v>
      </c>
      <c r="AY135" s="149" t="s">
        <v>127</v>
      </c>
    </row>
    <row r="136" spans="2:65" s="13" customFormat="1" ht="11.25">
      <c r="B136" s="154"/>
      <c r="D136" s="144" t="s">
        <v>138</v>
      </c>
      <c r="E136" s="155" t="s">
        <v>1</v>
      </c>
      <c r="F136" s="156" t="s">
        <v>822</v>
      </c>
      <c r="H136" s="157">
        <v>91</v>
      </c>
      <c r="I136" s="158"/>
      <c r="L136" s="154"/>
      <c r="M136" s="159"/>
      <c r="T136" s="160"/>
      <c r="AT136" s="155" t="s">
        <v>138</v>
      </c>
      <c r="AU136" s="155" t="s">
        <v>90</v>
      </c>
      <c r="AV136" s="13" t="s">
        <v>90</v>
      </c>
      <c r="AW136" s="13" t="s">
        <v>36</v>
      </c>
      <c r="AX136" s="13" t="s">
        <v>88</v>
      </c>
      <c r="AY136" s="155" t="s">
        <v>127</v>
      </c>
    </row>
    <row r="137" spans="2:65" s="11" customFormat="1" ht="22.9" customHeight="1">
      <c r="B137" s="119"/>
      <c r="D137" s="120" t="s">
        <v>79</v>
      </c>
      <c r="E137" s="129" t="s">
        <v>823</v>
      </c>
      <c r="F137" s="129" t="s">
        <v>824</v>
      </c>
      <c r="I137" s="122"/>
      <c r="J137" s="130">
        <f>BK137</f>
        <v>0</v>
      </c>
      <c r="L137" s="119"/>
      <c r="M137" s="124"/>
      <c r="P137" s="125">
        <f>SUM(P138:P161)</f>
        <v>0</v>
      </c>
      <c r="R137" s="125">
        <f>SUM(R138:R161)</f>
        <v>0</v>
      </c>
      <c r="T137" s="126">
        <f>SUM(T138:T161)</f>
        <v>0</v>
      </c>
      <c r="AR137" s="120" t="s">
        <v>168</v>
      </c>
      <c r="AT137" s="127" t="s">
        <v>79</v>
      </c>
      <c r="AU137" s="127" t="s">
        <v>88</v>
      </c>
      <c r="AY137" s="120" t="s">
        <v>127</v>
      </c>
      <c r="BK137" s="128">
        <f>SUM(BK138:BK161)</f>
        <v>0</v>
      </c>
    </row>
    <row r="138" spans="2:65" s="1" customFormat="1" ht="24.2" customHeight="1">
      <c r="B138" s="31"/>
      <c r="C138" s="131" t="s">
        <v>152</v>
      </c>
      <c r="D138" s="131" t="s">
        <v>129</v>
      </c>
      <c r="E138" s="132" t="s">
        <v>825</v>
      </c>
      <c r="F138" s="133" t="s">
        <v>826</v>
      </c>
      <c r="G138" s="134" t="s">
        <v>827</v>
      </c>
      <c r="H138" s="135">
        <v>1</v>
      </c>
      <c r="I138" s="136"/>
      <c r="J138" s="137">
        <f>ROUND(I138*H138,2)</f>
        <v>0</v>
      </c>
      <c r="K138" s="133" t="s">
        <v>1</v>
      </c>
      <c r="L138" s="31"/>
      <c r="M138" s="138" t="s">
        <v>1</v>
      </c>
      <c r="N138" s="139" t="s">
        <v>45</v>
      </c>
      <c r="P138" s="140">
        <f>O138*H138</f>
        <v>0</v>
      </c>
      <c r="Q138" s="140">
        <v>0</v>
      </c>
      <c r="R138" s="140">
        <f>Q138*H138</f>
        <v>0</v>
      </c>
      <c r="S138" s="140">
        <v>0</v>
      </c>
      <c r="T138" s="141">
        <f>S138*H138</f>
        <v>0</v>
      </c>
      <c r="AR138" s="142" t="s">
        <v>134</v>
      </c>
      <c r="AT138" s="142" t="s">
        <v>129</v>
      </c>
      <c r="AU138" s="142" t="s">
        <v>90</v>
      </c>
      <c r="AY138" s="16" t="s">
        <v>127</v>
      </c>
      <c r="BE138" s="143">
        <f>IF(N138="základní",J138,0)</f>
        <v>0</v>
      </c>
      <c r="BF138" s="143">
        <f>IF(N138="snížená",J138,0)</f>
        <v>0</v>
      </c>
      <c r="BG138" s="143">
        <f>IF(N138="zákl. přenesená",J138,0)</f>
        <v>0</v>
      </c>
      <c r="BH138" s="143">
        <f>IF(N138="sníž. přenesená",J138,0)</f>
        <v>0</v>
      </c>
      <c r="BI138" s="143">
        <f>IF(N138="nulová",J138,0)</f>
        <v>0</v>
      </c>
      <c r="BJ138" s="16" t="s">
        <v>88</v>
      </c>
      <c r="BK138" s="143">
        <f>ROUND(I138*H138,2)</f>
        <v>0</v>
      </c>
      <c r="BL138" s="16" t="s">
        <v>134</v>
      </c>
      <c r="BM138" s="142" t="s">
        <v>828</v>
      </c>
    </row>
    <row r="139" spans="2:65" s="1" customFormat="1" ht="11.25">
      <c r="B139" s="31"/>
      <c r="D139" s="144" t="s">
        <v>136</v>
      </c>
      <c r="F139" s="145" t="s">
        <v>826</v>
      </c>
      <c r="I139" s="146"/>
      <c r="L139" s="31"/>
      <c r="M139" s="147"/>
      <c r="T139" s="55"/>
      <c r="AT139" s="16" t="s">
        <v>136</v>
      </c>
      <c r="AU139" s="16" t="s">
        <v>90</v>
      </c>
    </row>
    <row r="140" spans="2:65" s="13" customFormat="1" ht="11.25">
      <c r="B140" s="154"/>
      <c r="D140" s="144" t="s">
        <v>138</v>
      </c>
      <c r="E140" s="155" t="s">
        <v>1</v>
      </c>
      <c r="F140" s="156" t="s">
        <v>88</v>
      </c>
      <c r="H140" s="157">
        <v>1</v>
      </c>
      <c r="I140" s="158"/>
      <c r="L140" s="154"/>
      <c r="M140" s="159"/>
      <c r="T140" s="160"/>
      <c r="AT140" s="155" t="s">
        <v>138</v>
      </c>
      <c r="AU140" s="155" t="s">
        <v>90</v>
      </c>
      <c r="AV140" s="13" t="s">
        <v>90</v>
      </c>
      <c r="AW140" s="13" t="s">
        <v>36</v>
      </c>
      <c r="AX140" s="13" t="s">
        <v>80</v>
      </c>
      <c r="AY140" s="155" t="s">
        <v>127</v>
      </c>
    </row>
    <row r="141" spans="2:65" s="14" customFormat="1" ht="11.25">
      <c r="B141" s="161"/>
      <c r="D141" s="144" t="s">
        <v>138</v>
      </c>
      <c r="E141" s="162" t="s">
        <v>1</v>
      </c>
      <c r="F141" s="163" t="s">
        <v>144</v>
      </c>
      <c r="H141" s="164">
        <v>1</v>
      </c>
      <c r="I141" s="165"/>
      <c r="L141" s="161"/>
      <c r="M141" s="166"/>
      <c r="T141" s="167"/>
      <c r="AT141" s="162" t="s">
        <v>138</v>
      </c>
      <c r="AU141" s="162" t="s">
        <v>90</v>
      </c>
      <c r="AV141" s="14" t="s">
        <v>134</v>
      </c>
      <c r="AW141" s="14" t="s">
        <v>36</v>
      </c>
      <c r="AX141" s="14" t="s">
        <v>88</v>
      </c>
      <c r="AY141" s="162" t="s">
        <v>127</v>
      </c>
    </row>
    <row r="142" spans="2:65" s="1" customFormat="1" ht="16.5" customHeight="1">
      <c r="B142" s="31"/>
      <c r="C142" s="131" t="s">
        <v>134</v>
      </c>
      <c r="D142" s="131" t="s">
        <v>129</v>
      </c>
      <c r="E142" s="132" t="s">
        <v>829</v>
      </c>
      <c r="F142" s="133" t="s">
        <v>830</v>
      </c>
      <c r="G142" s="134" t="s">
        <v>753</v>
      </c>
      <c r="H142" s="135">
        <v>1</v>
      </c>
      <c r="I142" s="136"/>
      <c r="J142" s="137">
        <f>ROUND(I142*H142,2)</f>
        <v>0</v>
      </c>
      <c r="K142" s="133" t="s">
        <v>831</v>
      </c>
      <c r="L142" s="31"/>
      <c r="M142" s="138" t="s">
        <v>1</v>
      </c>
      <c r="N142" s="139" t="s">
        <v>45</v>
      </c>
      <c r="P142" s="140">
        <f>O142*H142</f>
        <v>0</v>
      </c>
      <c r="Q142" s="140">
        <v>0</v>
      </c>
      <c r="R142" s="140">
        <f>Q142*H142</f>
        <v>0</v>
      </c>
      <c r="S142" s="140">
        <v>0</v>
      </c>
      <c r="T142" s="141">
        <f>S142*H142</f>
        <v>0</v>
      </c>
      <c r="AR142" s="142" t="s">
        <v>134</v>
      </c>
      <c r="AT142" s="142" t="s">
        <v>129</v>
      </c>
      <c r="AU142" s="142" t="s">
        <v>90</v>
      </c>
      <c r="AY142" s="16" t="s">
        <v>127</v>
      </c>
      <c r="BE142" s="143">
        <f>IF(N142="základní",J142,0)</f>
        <v>0</v>
      </c>
      <c r="BF142" s="143">
        <f>IF(N142="snížená",J142,0)</f>
        <v>0</v>
      </c>
      <c r="BG142" s="143">
        <f>IF(N142="zákl. přenesená",J142,0)</f>
        <v>0</v>
      </c>
      <c r="BH142" s="143">
        <f>IF(N142="sníž. přenesená",J142,0)</f>
        <v>0</v>
      </c>
      <c r="BI142" s="143">
        <f>IF(N142="nulová",J142,0)</f>
        <v>0</v>
      </c>
      <c r="BJ142" s="16" t="s">
        <v>88</v>
      </c>
      <c r="BK142" s="143">
        <f>ROUND(I142*H142,2)</f>
        <v>0</v>
      </c>
      <c r="BL142" s="16" t="s">
        <v>134</v>
      </c>
      <c r="BM142" s="142" t="s">
        <v>832</v>
      </c>
    </row>
    <row r="143" spans="2:65" s="1" customFormat="1" ht="19.5">
      <c r="B143" s="31"/>
      <c r="D143" s="144" t="s">
        <v>136</v>
      </c>
      <c r="F143" s="145" t="s">
        <v>833</v>
      </c>
      <c r="I143" s="146"/>
      <c r="L143" s="31"/>
      <c r="M143" s="147"/>
      <c r="T143" s="55"/>
      <c r="AT143" s="16" t="s">
        <v>136</v>
      </c>
      <c r="AU143" s="16" t="s">
        <v>90</v>
      </c>
    </row>
    <row r="144" spans="2:65" s="13" customFormat="1" ht="11.25">
      <c r="B144" s="154"/>
      <c r="D144" s="144" t="s">
        <v>138</v>
      </c>
      <c r="E144" s="155" t="s">
        <v>1</v>
      </c>
      <c r="F144" s="156" t="s">
        <v>88</v>
      </c>
      <c r="H144" s="157">
        <v>1</v>
      </c>
      <c r="I144" s="158"/>
      <c r="L144" s="154"/>
      <c r="M144" s="159"/>
      <c r="T144" s="160"/>
      <c r="AT144" s="155" t="s">
        <v>138</v>
      </c>
      <c r="AU144" s="155" t="s">
        <v>90</v>
      </c>
      <c r="AV144" s="13" t="s">
        <v>90</v>
      </c>
      <c r="AW144" s="13" t="s">
        <v>36</v>
      </c>
      <c r="AX144" s="13" t="s">
        <v>80</v>
      </c>
      <c r="AY144" s="155" t="s">
        <v>127</v>
      </c>
    </row>
    <row r="145" spans="2:65" s="14" customFormat="1" ht="11.25">
      <c r="B145" s="161"/>
      <c r="D145" s="144" t="s">
        <v>138</v>
      </c>
      <c r="E145" s="162" t="s">
        <v>1</v>
      </c>
      <c r="F145" s="163" t="s">
        <v>144</v>
      </c>
      <c r="H145" s="164">
        <v>1</v>
      </c>
      <c r="I145" s="165"/>
      <c r="L145" s="161"/>
      <c r="M145" s="166"/>
      <c r="T145" s="167"/>
      <c r="AT145" s="162" t="s">
        <v>138</v>
      </c>
      <c r="AU145" s="162" t="s">
        <v>90</v>
      </c>
      <c r="AV145" s="14" t="s">
        <v>134</v>
      </c>
      <c r="AW145" s="14" t="s">
        <v>36</v>
      </c>
      <c r="AX145" s="14" t="s">
        <v>88</v>
      </c>
      <c r="AY145" s="162" t="s">
        <v>127</v>
      </c>
    </row>
    <row r="146" spans="2:65" s="1" customFormat="1" ht="16.5" customHeight="1">
      <c r="B146" s="31"/>
      <c r="C146" s="131" t="s">
        <v>168</v>
      </c>
      <c r="D146" s="131" t="s">
        <v>129</v>
      </c>
      <c r="E146" s="132" t="s">
        <v>834</v>
      </c>
      <c r="F146" s="133" t="s">
        <v>835</v>
      </c>
      <c r="G146" s="134" t="s">
        <v>753</v>
      </c>
      <c r="H146" s="135">
        <v>1</v>
      </c>
      <c r="I146" s="136"/>
      <c r="J146" s="137">
        <f>ROUND(I146*H146,2)</f>
        <v>0</v>
      </c>
      <c r="K146" s="133" t="s">
        <v>1</v>
      </c>
      <c r="L146" s="31"/>
      <c r="M146" s="138" t="s">
        <v>1</v>
      </c>
      <c r="N146" s="139" t="s">
        <v>45</v>
      </c>
      <c r="P146" s="140">
        <f>O146*H146</f>
        <v>0</v>
      </c>
      <c r="Q146" s="140">
        <v>0</v>
      </c>
      <c r="R146" s="140">
        <f>Q146*H146</f>
        <v>0</v>
      </c>
      <c r="S146" s="140">
        <v>0</v>
      </c>
      <c r="T146" s="141">
        <f>S146*H146</f>
        <v>0</v>
      </c>
      <c r="AR146" s="142" t="s">
        <v>836</v>
      </c>
      <c r="AT146" s="142" t="s">
        <v>129</v>
      </c>
      <c r="AU146" s="142" t="s">
        <v>90</v>
      </c>
      <c r="AY146" s="16" t="s">
        <v>127</v>
      </c>
      <c r="BE146" s="143">
        <f>IF(N146="základní",J146,0)</f>
        <v>0</v>
      </c>
      <c r="BF146" s="143">
        <f>IF(N146="snížená",J146,0)</f>
        <v>0</v>
      </c>
      <c r="BG146" s="143">
        <f>IF(N146="zákl. přenesená",J146,0)</f>
        <v>0</v>
      </c>
      <c r="BH146" s="143">
        <f>IF(N146="sníž. přenesená",J146,0)</f>
        <v>0</v>
      </c>
      <c r="BI146" s="143">
        <f>IF(N146="nulová",J146,0)</f>
        <v>0</v>
      </c>
      <c r="BJ146" s="16" t="s">
        <v>88</v>
      </c>
      <c r="BK146" s="143">
        <f>ROUND(I146*H146,2)</f>
        <v>0</v>
      </c>
      <c r="BL146" s="16" t="s">
        <v>836</v>
      </c>
      <c r="BM146" s="142" t="s">
        <v>837</v>
      </c>
    </row>
    <row r="147" spans="2:65" s="1" customFormat="1" ht="19.5">
      <c r="B147" s="31"/>
      <c r="D147" s="144" t="s">
        <v>136</v>
      </c>
      <c r="F147" s="145" t="s">
        <v>833</v>
      </c>
      <c r="I147" s="146"/>
      <c r="L147" s="31"/>
      <c r="M147" s="147"/>
      <c r="T147" s="55"/>
      <c r="AT147" s="16" t="s">
        <v>136</v>
      </c>
      <c r="AU147" s="16" t="s">
        <v>90</v>
      </c>
    </row>
    <row r="148" spans="2:65" s="12" customFormat="1" ht="11.25">
      <c r="B148" s="148"/>
      <c r="D148" s="144" t="s">
        <v>138</v>
      </c>
      <c r="E148" s="149" t="s">
        <v>1</v>
      </c>
      <c r="F148" s="150" t="s">
        <v>838</v>
      </c>
      <c r="H148" s="149" t="s">
        <v>1</v>
      </c>
      <c r="I148" s="151"/>
      <c r="L148" s="148"/>
      <c r="M148" s="152"/>
      <c r="T148" s="153"/>
      <c r="AT148" s="149" t="s">
        <v>138</v>
      </c>
      <c r="AU148" s="149" t="s">
        <v>90</v>
      </c>
      <c r="AV148" s="12" t="s">
        <v>88</v>
      </c>
      <c r="AW148" s="12" t="s">
        <v>36</v>
      </c>
      <c r="AX148" s="12" t="s">
        <v>80</v>
      </c>
      <c r="AY148" s="149" t="s">
        <v>127</v>
      </c>
    </row>
    <row r="149" spans="2:65" s="13" customFormat="1" ht="11.25">
      <c r="B149" s="154"/>
      <c r="D149" s="144" t="s">
        <v>138</v>
      </c>
      <c r="E149" s="155" t="s">
        <v>1</v>
      </c>
      <c r="F149" s="156" t="s">
        <v>88</v>
      </c>
      <c r="H149" s="157">
        <v>1</v>
      </c>
      <c r="I149" s="158"/>
      <c r="L149" s="154"/>
      <c r="M149" s="159"/>
      <c r="T149" s="160"/>
      <c r="AT149" s="155" t="s">
        <v>138</v>
      </c>
      <c r="AU149" s="155" t="s">
        <v>90</v>
      </c>
      <c r="AV149" s="13" t="s">
        <v>90</v>
      </c>
      <c r="AW149" s="13" t="s">
        <v>36</v>
      </c>
      <c r="AX149" s="13" t="s">
        <v>88</v>
      </c>
      <c r="AY149" s="155" t="s">
        <v>127</v>
      </c>
    </row>
    <row r="150" spans="2:65" s="1" customFormat="1" ht="16.5" customHeight="1">
      <c r="B150" s="31"/>
      <c r="C150" s="131" t="s">
        <v>175</v>
      </c>
      <c r="D150" s="131" t="s">
        <v>129</v>
      </c>
      <c r="E150" s="132" t="s">
        <v>839</v>
      </c>
      <c r="F150" s="133" t="s">
        <v>840</v>
      </c>
      <c r="G150" s="134" t="s">
        <v>753</v>
      </c>
      <c r="H150" s="135">
        <v>1</v>
      </c>
      <c r="I150" s="136"/>
      <c r="J150" s="137">
        <f>ROUND(I150*H150,2)</f>
        <v>0</v>
      </c>
      <c r="K150" s="133" t="s">
        <v>1</v>
      </c>
      <c r="L150" s="31"/>
      <c r="M150" s="138" t="s">
        <v>1</v>
      </c>
      <c r="N150" s="139" t="s">
        <v>45</v>
      </c>
      <c r="P150" s="140">
        <f>O150*H150</f>
        <v>0</v>
      </c>
      <c r="Q150" s="140">
        <v>0</v>
      </c>
      <c r="R150" s="140">
        <f>Q150*H150</f>
        <v>0</v>
      </c>
      <c r="S150" s="140">
        <v>0</v>
      </c>
      <c r="T150" s="141">
        <f>S150*H150</f>
        <v>0</v>
      </c>
      <c r="AR150" s="142" t="s">
        <v>134</v>
      </c>
      <c r="AT150" s="142" t="s">
        <v>129</v>
      </c>
      <c r="AU150" s="142" t="s">
        <v>90</v>
      </c>
      <c r="AY150" s="16" t="s">
        <v>127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88</v>
      </c>
      <c r="BK150" s="143">
        <f>ROUND(I150*H150,2)</f>
        <v>0</v>
      </c>
      <c r="BL150" s="16" t="s">
        <v>134</v>
      </c>
      <c r="BM150" s="142" t="s">
        <v>841</v>
      </c>
    </row>
    <row r="151" spans="2:65" s="1" customFormat="1" ht="11.25">
      <c r="B151" s="31"/>
      <c r="D151" s="144" t="s">
        <v>136</v>
      </c>
      <c r="F151" s="145" t="s">
        <v>840</v>
      </c>
      <c r="I151" s="146"/>
      <c r="L151" s="31"/>
      <c r="M151" s="147"/>
      <c r="T151" s="55"/>
      <c r="AT151" s="16" t="s">
        <v>136</v>
      </c>
      <c r="AU151" s="16" t="s">
        <v>90</v>
      </c>
    </row>
    <row r="152" spans="2:65" s="13" customFormat="1" ht="11.25">
      <c r="B152" s="154"/>
      <c r="D152" s="144" t="s">
        <v>138</v>
      </c>
      <c r="E152" s="155" t="s">
        <v>1</v>
      </c>
      <c r="F152" s="156" t="s">
        <v>88</v>
      </c>
      <c r="H152" s="157">
        <v>1</v>
      </c>
      <c r="I152" s="158"/>
      <c r="L152" s="154"/>
      <c r="M152" s="159"/>
      <c r="T152" s="160"/>
      <c r="AT152" s="155" t="s">
        <v>138</v>
      </c>
      <c r="AU152" s="155" t="s">
        <v>90</v>
      </c>
      <c r="AV152" s="13" t="s">
        <v>90</v>
      </c>
      <c r="AW152" s="13" t="s">
        <v>36</v>
      </c>
      <c r="AX152" s="13" t="s">
        <v>80</v>
      </c>
      <c r="AY152" s="155" t="s">
        <v>127</v>
      </c>
    </row>
    <row r="153" spans="2:65" s="14" customFormat="1" ht="11.25">
      <c r="B153" s="161"/>
      <c r="D153" s="144" t="s">
        <v>138</v>
      </c>
      <c r="E153" s="162" t="s">
        <v>1</v>
      </c>
      <c r="F153" s="163" t="s">
        <v>144</v>
      </c>
      <c r="H153" s="164">
        <v>1</v>
      </c>
      <c r="I153" s="165"/>
      <c r="L153" s="161"/>
      <c r="M153" s="166"/>
      <c r="T153" s="167"/>
      <c r="AT153" s="162" t="s">
        <v>138</v>
      </c>
      <c r="AU153" s="162" t="s">
        <v>90</v>
      </c>
      <c r="AV153" s="14" t="s">
        <v>134</v>
      </c>
      <c r="AW153" s="14" t="s">
        <v>36</v>
      </c>
      <c r="AX153" s="14" t="s">
        <v>88</v>
      </c>
      <c r="AY153" s="162" t="s">
        <v>127</v>
      </c>
    </row>
    <row r="154" spans="2:65" s="1" customFormat="1" ht="24.2" customHeight="1">
      <c r="B154" s="31"/>
      <c r="C154" s="131" t="s">
        <v>185</v>
      </c>
      <c r="D154" s="131" t="s">
        <v>129</v>
      </c>
      <c r="E154" s="132" t="s">
        <v>842</v>
      </c>
      <c r="F154" s="133" t="s">
        <v>843</v>
      </c>
      <c r="G154" s="134" t="s">
        <v>753</v>
      </c>
      <c r="H154" s="135">
        <v>1</v>
      </c>
      <c r="I154" s="136"/>
      <c r="J154" s="137">
        <f>ROUND(I154*H154,2)</f>
        <v>0</v>
      </c>
      <c r="K154" s="133" t="s">
        <v>1</v>
      </c>
      <c r="L154" s="31"/>
      <c r="M154" s="138" t="s">
        <v>1</v>
      </c>
      <c r="N154" s="139" t="s">
        <v>45</v>
      </c>
      <c r="P154" s="140">
        <f>O154*H154</f>
        <v>0</v>
      </c>
      <c r="Q154" s="140">
        <v>0</v>
      </c>
      <c r="R154" s="140">
        <f>Q154*H154</f>
        <v>0</v>
      </c>
      <c r="S154" s="140">
        <v>0</v>
      </c>
      <c r="T154" s="141">
        <f>S154*H154</f>
        <v>0</v>
      </c>
      <c r="AR154" s="142" t="s">
        <v>134</v>
      </c>
      <c r="AT154" s="142" t="s">
        <v>129</v>
      </c>
      <c r="AU154" s="142" t="s">
        <v>90</v>
      </c>
      <c r="AY154" s="16" t="s">
        <v>127</v>
      </c>
      <c r="BE154" s="143">
        <f>IF(N154="základní",J154,0)</f>
        <v>0</v>
      </c>
      <c r="BF154" s="143">
        <f>IF(N154="snížená",J154,0)</f>
        <v>0</v>
      </c>
      <c r="BG154" s="143">
        <f>IF(N154="zákl. přenesená",J154,0)</f>
        <v>0</v>
      </c>
      <c r="BH154" s="143">
        <f>IF(N154="sníž. přenesená",J154,0)</f>
        <v>0</v>
      </c>
      <c r="BI154" s="143">
        <f>IF(N154="nulová",J154,0)</f>
        <v>0</v>
      </c>
      <c r="BJ154" s="16" t="s">
        <v>88</v>
      </c>
      <c r="BK154" s="143">
        <f>ROUND(I154*H154,2)</f>
        <v>0</v>
      </c>
      <c r="BL154" s="16" t="s">
        <v>134</v>
      </c>
      <c r="BM154" s="142" t="s">
        <v>844</v>
      </c>
    </row>
    <row r="155" spans="2:65" s="1" customFormat="1" ht="11.25">
      <c r="B155" s="31"/>
      <c r="D155" s="144" t="s">
        <v>136</v>
      </c>
      <c r="F155" s="145" t="s">
        <v>843</v>
      </c>
      <c r="I155" s="146"/>
      <c r="L155" s="31"/>
      <c r="M155" s="147"/>
      <c r="T155" s="55"/>
      <c r="AT155" s="16" t="s">
        <v>136</v>
      </c>
      <c r="AU155" s="16" t="s">
        <v>90</v>
      </c>
    </row>
    <row r="156" spans="2:65" s="13" customFormat="1" ht="11.25">
      <c r="B156" s="154"/>
      <c r="D156" s="144" t="s">
        <v>138</v>
      </c>
      <c r="E156" s="155" t="s">
        <v>1</v>
      </c>
      <c r="F156" s="156" t="s">
        <v>88</v>
      </c>
      <c r="H156" s="157">
        <v>1</v>
      </c>
      <c r="I156" s="158"/>
      <c r="L156" s="154"/>
      <c r="M156" s="159"/>
      <c r="T156" s="160"/>
      <c r="AT156" s="155" t="s">
        <v>138</v>
      </c>
      <c r="AU156" s="155" t="s">
        <v>90</v>
      </c>
      <c r="AV156" s="13" t="s">
        <v>90</v>
      </c>
      <c r="AW156" s="13" t="s">
        <v>36</v>
      </c>
      <c r="AX156" s="13" t="s">
        <v>80</v>
      </c>
      <c r="AY156" s="155" t="s">
        <v>127</v>
      </c>
    </row>
    <row r="157" spans="2:65" s="14" customFormat="1" ht="11.25">
      <c r="B157" s="161"/>
      <c r="D157" s="144" t="s">
        <v>138</v>
      </c>
      <c r="E157" s="162" t="s">
        <v>1</v>
      </c>
      <c r="F157" s="163" t="s">
        <v>144</v>
      </c>
      <c r="H157" s="164">
        <v>1</v>
      </c>
      <c r="I157" s="165"/>
      <c r="L157" s="161"/>
      <c r="M157" s="166"/>
      <c r="T157" s="167"/>
      <c r="AT157" s="162" t="s">
        <v>138</v>
      </c>
      <c r="AU157" s="162" t="s">
        <v>90</v>
      </c>
      <c r="AV157" s="14" t="s">
        <v>134</v>
      </c>
      <c r="AW157" s="14" t="s">
        <v>36</v>
      </c>
      <c r="AX157" s="14" t="s">
        <v>88</v>
      </c>
      <c r="AY157" s="162" t="s">
        <v>127</v>
      </c>
    </row>
    <row r="158" spans="2:65" s="1" customFormat="1" ht="16.5" customHeight="1">
      <c r="B158" s="31"/>
      <c r="C158" s="131" t="s">
        <v>192</v>
      </c>
      <c r="D158" s="131" t="s">
        <v>129</v>
      </c>
      <c r="E158" s="132" t="s">
        <v>845</v>
      </c>
      <c r="F158" s="133" t="s">
        <v>846</v>
      </c>
      <c r="G158" s="134" t="s">
        <v>753</v>
      </c>
      <c r="H158" s="135">
        <v>1</v>
      </c>
      <c r="I158" s="136"/>
      <c r="J158" s="137">
        <f>ROUND(I158*H158,2)</f>
        <v>0</v>
      </c>
      <c r="K158" s="133" t="s">
        <v>1</v>
      </c>
      <c r="L158" s="31"/>
      <c r="M158" s="138" t="s">
        <v>1</v>
      </c>
      <c r="N158" s="139" t="s">
        <v>45</v>
      </c>
      <c r="P158" s="140">
        <f>O158*H158</f>
        <v>0</v>
      </c>
      <c r="Q158" s="140">
        <v>0</v>
      </c>
      <c r="R158" s="140">
        <f>Q158*H158</f>
        <v>0</v>
      </c>
      <c r="S158" s="140">
        <v>0</v>
      </c>
      <c r="T158" s="141">
        <f>S158*H158</f>
        <v>0</v>
      </c>
      <c r="AR158" s="142" t="s">
        <v>134</v>
      </c>
      <c r="AT158" s="142" t="s">
        <v>129</v>
      </c>
      <c r="AU158" s="142" t="s">
        <v>90</v>
      </c>
      <c r="AY158" s="16" t="s">
        <v>127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88</v>
      </c>
      <c r="BK158" s="143">
        <f>ROUND(I158*H158,2)</f>
        <v>0</v>
      </c>
      <c r="BL158" s="16" t="s">
        <v>134</v>
      </c>
      <c r="BM158" s="142" t="s">
        <v>847</v>
      </c>
    </row>
    <row r="159" spans="2:65" s="1" customFormat="1" ht="11.25">
      <c r="B159" s="31"/>
      <c r="D159" s="144" t="s">
        <v>136</v>
      </c>
      <c r="F159" s="145" t="s">
        <v>846</v>
      </c>
      <c r="I159" s="146"/>
      <c r="L159" s="31"/>
      <c r="M159" s="147"/>
      <c r="T159" s="55"/>
      <c r="AT159" s="16" t="s">
        <v>136</v>
      </c>
      <c r="AU159" s="16" t="s">
        <v>90</v>
      </c>
    </row>
    <row r="160" spans="2:65" s="13" customFormat="1" ht="11.25">
      <c r="B160" s="154"/>
      <c r="D160" s="144" t="s">
        <v>138</v>
      </c>
      <c r="E160" s="155" t="s">
        <v>1</v>
      </c>
      <c r="F160" s="156" t="s">
        <v>88</v>
      </c>
      <c r="H160" s="157">
        <v>1</v>
      </c>
      <c r="I160" s="158"/>
      <c r="L160" s="154"/>
      <c r="M160" s="159"/>
      <c r="T160" s="160"/>
      <c r="AT160" s="155" t="s">
        <v>138</v>
      </c>
      <c r="AU160" s="155" t="s">
        <v>90</v>
      </c>
      <c r="AV160" s="13" t="s">
        <v>90</v>
      </c>
      <c r="AW160" s="13" t="s">
        <v>36</v>
      </c>
      <c r="AX160" s="13" t="s">
        <v>80</v>
      </c>
      <c r="AY160" s="155" t="s">
        <v>127</v>
      </c>
    </row>
    <row r="161" spans="2:65" s="14" customFormat="1" ht="11.25">
      <c r="B161" s="161"/>
      <c r="D161" s="144" t="s">
        <v>138</v>
      </c>
      <c r="E161" s="162" t="s">
        <v>1</v>
      </c>
      <c r="F161" s="163" t="s">
        <v>144</v>
      </c>
      <c r="H161" s="164">
        <v>1</v>
      </c>
      <c r="I161" s="165"/>
      <c r="L161" s="161"/>
      <c r="M161" s="166"/>
      <c r="T161" s="167"/>
      <c r="AT161" s="162" t="s">
        <v>138</v>
      </c>
      <c r="AU161" s="162" t="s">
        <v>90</v>
      </c>
      <c r="AV161" s="14" t="s">
        <v>134</v>
      </c>
      <c r="AW161" s="14" t="s">
        <v>36</v>
      </c>
      <c r="AX161" s="14" t="s">
        <v>88</v>
      </c>
      <c r="AY161" s="162" t="s">
        <v>127</v>
      </c>
    </row>
    <row r="162" spans="2:65" s="11" customFormat="1" ht="22.9" customHeight="1">
      <c r="B162" s="119"/>
      <c r="D162" s="120" t="s">
        <v>79</v>
      </c>
      <c r="E162" s="129" t="s">
        <v>848</v>
      </c>
      <c r="F162" s="129" t="s">
        <v>849</v>
      </c>
      <c r="I162" s="122"/>
      <c r="J162" s="130">
        <f>BK162</f>
        <v>0</v>
      </c>
      <c r="L162" s="119"/>
      <c r="M162" s="124"/>
      <c r="P162" s="125">
        <f>SUM(P163:P167)</f>
        <v>0</v>
      </c>
      <c r="R162" s="125">
        <f>SUM(R163:R167)</f>
        <v>0</v>
      </c>
      <c r="T162" s="126">
        <f>SUM(T163:T167)</f>
        <v>0</v>
      </c>
      <c r="AR162" s="120" t="s">
        <v>168</v>
      </c>
      <c r="AT162" s="127" t="s">
        <v>79</v>
      </c>
      <c r="AU162" s="127" t="s">
        <v>88</v>
      </c>
      <c r="AY162" s="120" t="s">
        <v>127</v>
      </c>
      <c r="BK162" s="128">
        <f>SUM(BK163:BK167)</f>
        <v>0</v>
      </c>
    </row>
    <row r="163" spans="2:65" s="1" customFormat="1" ht="16.5" customHeight="1">
      <c r="B163" s="31"/>
      <c r="C163" s="131" t="s">
        <v>198</v>
      </c>
      <c r="D163" s="131" t="s">
        <v>129</v>
      </c>
      <c r="E163" s="132" t="s">
        <v>850</v>
      </c>
      <c r="F163" s="133" t="s">
        <v>851</v>
      </c>
      <c r="G163" s="134" t="s">
        <v>753</v>
      </c>
      <c r="H163" s="135">
        <v>1</v>
      </c>
      <c r="I163" s="136"/>
      <c r="J163" s="137">
        <f>ROUND(I163*H163,2)</f>
        <v>0</v>
      </c>
      <c r="K163" s="133" t="s">
        <v>133</v>
      </c>
      <c r="L163" s="31"/>
      <c r="M163" s="138" t="s">
        <v>1</v>
      </c>
      <c r="N163" s="139" t="s">
        <v>45</v>
      </c>
      <c r="P163" s="140">
        <f>O163*H163</f>
        <v>0</v>
      </c>
      <c r="Q163" s="140">
        <v>0</v>
      </c>
      <c r="R163" s="140">
        <f>Q163*H163</f>
        <v>0</v>
      </c>
      <c r="S163" s="140">
        <v>0</v>
      </c>
      <c r="T163" s="141">
        <f>S163*H163</f>
        <v>0</v>
      </c>
      <c r="AR163" s="142" t="s">
        <v>836</v>
      </c>
      <c r="AT163" s="142" t="s">
        <v>129</v>
      </c>
      <c r="AU163" s="142" t="s">
        <v>90</v>
      </c>
      <c r="AY163" s="16" t="s">
        <v>127</v>
      </c>
      <c r="BE163" s="143">
        <f>IF(N163="základní",J163,0)</f>
        <v>0</v>
      </c>
      <c r="BF163" s="143">
        <f>IF(N163="snížená",J163,0)</f>
        <v>0</v>
      </c>
      <c r="BG163" s="143">
        <f>IF(N163="zákl. přenesená",J163,0)</f>
        <v>0</v>
      </c>
      <c r="BH163" s="143">
        <f>IF(N163="sníž. přenesená",J163,0)</f>
        <v>0</v>
      </c>
      <c r="BI163" s="143">
        <f>IF(N163="nulová",J163,0)</f>
        <v>0</v>
      </c>
      <c r="BJ163" s="16" t="s">
        <v>88</v>
      </c>
      <c r="BK163" s="143">
        <f>ROUND(I163*H163,2)</f>
        <v>0</v>
      </c>
      <c r="BL163" s="16" t="s">
        <v>836</v>
      </c>
      <c r="BM163" s="142" t="s">
        <v>852</v>
      </c>
    </row>
    <row r="164" spans="2:65" s="1" customFormat="1" ht="19.5">
      <c r="B164" s="31"/>
      <c r="D164" s="144" t="s">
        <v>136</v>
      </c>
      <c r="F164" s="145" t="s">
        <v>853</v>
      </c>
      <c r="I164" s="146"/>
      <c r="L164" s="31"/>
      <c r="M164" s="147"/>
      <c r="T164" s="55"/>
      <c r="AT164" s="16" t="s">
        <v>136</v>
      </c>
      <c r="AU164" s="16" t="s">
        <v>90</v>
      </c>
    </row>
    <row r="165" spans="2:65" s="12" customFormat="1" ht="22.5">
      <c r="B165" s="148"/>
      <c r="D165" s="144" t="s">
        <v>138</v>
      </c>
      <c r="E165" s="149" t="s">
        <v>1</v>
      </c>
      <c r="F165" s="150" t="s">
        <v>854</v>
      </c>
      <c r="H165" s="149" t="s">
        <v>1</v>
      </c>
      <c r="I165" s="151"/>
      <c r="L165" s="148"/>
      <c r="M165" s="152"/>
      <c r="T165" s="153"/>
      <c r="AT165" s="149" t="s">
        <v>138</v>
      </c>
      <c r="AU165" s="149" t="s">
        <v>90</v>
      </c>
      <c r="AV165" s="12" t="s">
        <v>88</v>
      </c>
      <c r="AW165" s="12" t="s">
        <v>36</v>
      </c>
      <c r="AX165" s="12" t="s">
        <v>80</v>
      </c>
      <c r="AY165" s="149" t="s">
        <v>127</v>
      </c>
    </row>
    <row r="166" spans="2:65" s="12" customFormat="1" ht="11.25">
      <c r="B166" s="148"/>
      <c r="D166" s="144" t="s">
        <v>138</v>
      </c>
      <c r="E166" s="149" t="s">
        <v>1</v>
      </c>
      <c r="F166" s="150" t="s">
        <v>855</v>
      </c>
      <c r="H166" s="149" t="s">
        <v>1</v>
      </c>
      <c r="I166" s="151"/>
      <c r="L166" s="148"/>
      <c r="M166" s="152"/>
      <c r="T166" s="153"/>
      <c r="AT166" s="149" t="s">
        <v>138</v>
      </c>
      <c r="AU166" s="149" t="s">
        <v>90</v>
      </c>
      <c r="AV166" s="12" t="s">
        <v>88</v>
      </c>
      <c r="AW166" s="12" t="s">
        <v>36</v>
      </c>
      <c r="AX166" s="12" t="s">
        <v>80</v>
      </c>
      <c r="AY166" s="149" t="s">
        <v>127</v>
      </c>
    </row>
    <row r="167" spans="2:65" s="13" customFormat="1" ht="11.25">
      <c r="B167" s="154"/>
      <c r="D167" s="144" t="s">
        <v>138</v>
      </c>
      <c r="E167" s="155" t="s">
        <v>1</v>
      </c>
      <c r="F167" s="156" t="s">
        <v>88</v>
      </c>
      <c r="H167" s="157">
        <v>1</v>
      </c>
      <c r="I167" s="158"/>
      <c r="L167" s="154"/>
      <c r="M167" s="159"/>
      <c r="T167" s="160"/>
      <c r="AT167" s="155" t="s">
        <v>138</v>
      </c>
      <c r="AU167" s="155" t="s">
        <v>90</v>
      </c>
      <c r="AV167" s="13" t="s">
        <v>90</v>
      </c>
      <c r="AW167" s="13" t="s">
        <v>36</v>
      </c>
      <c r="AX167" s="13" t="s">
        <v>88</v>
      </c>
      <c r="AY167" s="155" t="s">
        <v>127</v>
      </c>
    </row>
    <row r="168" spans="2:65" s="11" customFormat="1" ht="22.9" customHeight="1">
      <c r="B168" s="119"/>
      <c r="D168" s="120" t="s">
        <v>79</v>
      </c>
      <c r="E168" s="129" t="s">
        <v>856</v>
      </c>
      <c r="F168" s="129" t="s">
        <v>857</v>
      </c>
      <c r="I168" s="122"/>
      <c r="J168" s="130">
        <f>BK168</f>
        <v>0</v>
      </c>
      <c r="L168" s="119"/>
      <c r="M168" s="124"/>
      <c r="P168" s="125">
        <f>SUM(P169:P192)</f>
        <v>0</v>
      </c>
      <c r="R168" s="125">
        <f>SUM(R169:R192)</f>
        <v>0</v>
      </c>
      <c r="T168" s="126">
        <f>SUM(T169:T192)</f>
        <v>0</v>
      </c>
      <c r="AR168" s="120" t="s">
        <v>168</v>
      </c>
      <c r="AT168" s="127" t="s">
        <v>79</v>
      </c>
      <c r="AU168" s="127" t="s">
        <v>88</v>
      </c>
      <c r="AY168" s="120" t="s">
        <v>127</v>
      </c>
      <c r="BK168" s="128">
        <f>SUM(BK169:BK192)</f>
        <v>0</v>
      </c>
    </row>
    <row r="169" spans="2:65" s="1" customFormat="1" ht="24.2" customHeight="1">
      <c r="B169" s="31"/>
      <c r="C169" s="131" t="s">
        <v>203</v>
      </c>
      <c r="D169" s="131" t="s">
        <v>129</v>
      </c>
      <c r="E169" s="132" t="s">
        <v>858</v>
      </c>
      <c r="F169" s="133" t="s">
        <v>859</v>
      </c>
      <c r="G169" s="134" t="s">
        <v>753</v>
      </c>
      <c r="H169" s="135">
        <v>1</v>
      </c>
      <c r="I169" s="136"/>
      <c r="J169" s="137">
        <f>ROUND(I169*H169,2)</f>
        <v>0</v>
      </c>
      <c r="K169" s="133" t="s">
        <v>1</v>
      </c>
      <c r="L169" s="31"/>
      <c r="M169" s="138" t="s">
        <v>1</v>
      </c>
      <c r="N169" s="139" t="s">
        <v>45</v>
      </c>
      <c r="P169" s="140">
        <f>O169*H169</f>
        <v>0</v>
      </c>
      <c r="Q169" s="140">
        <v>0</v>
      </c>
      <c r="R169" s="140">
        <f>Q169*H169</f>
        <v>0</v>
      </c>
      <c r="S169" s="140">
        <v>0</v>
      </c>
      <c r="T169" s="141">
        <f>S169*H169</f>
        <v>0</v>
      </c>
      <c r="AR169" s="142" t="s">
        <v>134</v>
      </c>
      <c r="AT169" s="142" t="s">
        <v>129</v>
      </c>
      <c r="AU169" s="142" t="s">
        <v>90</v>
      </c>
      <c r="AY169" s="16" t="s">
        <v>127</v>
      </c>
      <c r="BE169" s="143">
        <f>IF(N169="základní",J169,0)</f>
        <v>0</v>
      </c>
      <c r="BF169" s="143">
        <f>IF(N169="snížená",J169,0)</f>
        <v>0</v>
      </c>
      <c r="BG169" s="143">
        <f>IF(N169="zákl. přenesená",J169,0)</f>
        <v>0</v>
      </c>
      <c r="BH169" s="143">
        <f>IF(N169="sníž. přenesená",J169,0)</f>
        <v>0</v>
      </c>
      <c r="BI169" s="143">
        <f>IF(N169="nulová",J169,0)</f>
        <v>0</v>
      </c>
      <c r="BJ169" s="16" t="s">
        <v>88</v>
      </c>
      <c r="BK169" s="143">
        <f>ROUND(I169*H169,2)</f>
        <v>0</v>
      </c>
      <c r="BL169" s="16" t="s">
        <v>134</v>
      </c>
      <c r="BM169" s="142" t="s">
        <v>860</v>
      </c>
    </row>
    <row r="170" spans="2:65" s="1" customFormat="1" ht="19.5">
      <c r="B170" s="31"/>
      <c r="D170" s="144" t="s">
        <v>136</v>
      </c>
      <c r="F170" s="145" t="s">
        <v>859</v>
      </c>
      <c r="I170" s="146"/>
      <c r="L170" s="31"/>
      <c r="M170" s="147"/>
      <c r="T170" s="55"/>
      <c r="AT170" s="16" t="s">
        <v>136</v>
      </c>
      <c r="AU170" s="16" t="s">
        <v>90</v>
      </c>
    </row>
    <row r="171" spans="2:65" s="12" customFormat="1" ht="11.25">
      <c r="B171" s="148"/>
      <c r="D171" s="144" t="s">
        <v>138</v>
      </c>
      <c r="E171" s="149" t="s">
        <v>1</v>
      </c>
      <c r="F171" s="150" t="s">
        <v>861</v>
      </c>
      <c r="H171" s="149" t="s">
        <v>1</v>
      </c>
      <c r="I171" s="151"/>
      <c r="L171" s="148"/>
      <c r="M171" s="152"/>
      <c r="T171" s="153"/>
      <c r="AT171" s="149" t="s">
        <v>138</v>
      </c>
      <c r="AU171" s="149" t="s">
        <v>90</v>
      </c>
      <c r="AV171" s="12" t="s">
        <v>88</v>
      </c>
      <c r="AW171" s="12" t="s">
        <v>36</v>
      </c>
      <c r="AX171" s="12" t="s">
        <v>80</v>
      </c>
      <c r="AY171" s="149" t="s">
        <v>127</v>
      </c>
    </row>
    <row r="172" spans="2:65" s="13" customFormat="1" ht="11.25">
      <c r="B172" s="154"/>
      <c r="D172" s="144" t="s">
        <v>138</v>
      </c>
      <c r="E172" s="155" t="s">
        <v>1</v>
      </c>
      <c r="F172" s="156" t="s">
        <v>88</v>
      </c>
      <c r="H172" s="157">
        <v>1</v>
      </c>
      <c r="I172" s="158"/>
      <c r="L172" s="154"/>
      <c r="M172" s="159"/>
      <c r="T172" s="160"/>
      <c r="AT172" s="155" t="s">
        <v>138</v>
      </c>
      <c r="AU172" s="155" t="s">
        <v>90</v>
      </c>
      <c r="AV172" s="13" t="s">
        <v>90</v>
      </c>
      <c r="AW172" s="13" t="s">
        <v>36</v>
      </c>
      <c r="AX172" s="13" t="s">
        <v>80</v>
      </c>
      <c r="AY172" s="155" t="s">
        <v>127</v>
      </c>
    </row>
    <row r="173" spans="2:65" s="14" customFormat="1" ht="11.25">
      <c r="B173" s="161"/>
      <c r="D173" s="144" t="s">
        <v>138</v>
      </c>
      <c r="E173" s="162" t="s">
        <v>1</v>
      </c>
      <c r="F173" s="163" t="s">
        <v>144</v>
      </c>
      <c r="H173" s="164">
        <v>1</v>
      </c>
      <c r="I173" s="165"/>
      <c r="L173" s="161"/>
      <c r="M173" s="166"/>
      <c r="T173" s="167"/>
      <c r="AT173" s="162" t="s">
        <v>138</v>
      </c>
      <c r="AU173" s="162" t="s">
        <v>90</v>
      </c>
      <c r="AV173" s="14" t="s">
        <v>134</v>
      </c>
      <c r="AW173" s="14" t="s">
        <v>36</v>
      </c>
      <c r="AX173" s="14" t="s">
        <v>88</v>
      </c>
      <c r="AY173" s="162" t="s">
        <v>127</v>
      </c>
    </row>
    <row r="174" spans="2:65" s="1" customFormat="1" ht="16.5" customHeight="1">
      <c r="B174" s="31"/>
      <c r="C174" s="131" t="s">
        <v>209</v>
      </c>
      <c r="D174" s="131" t="s">
        <v>129</v>
      </c>
      <c r="E174" s="132" t="s">
        <v>862</v>
      </c>
      <c r="F174" s="133" t="s">
        <v>863</v>
      </c>
      <c r="G174" s="134" t="s">
        <v>827</v>
      </c>
      <c r="H174" s="135">
        <v>1</v>
      </c>
      <c r="I174" s="136"/>
      <c r="J174" s="137">
        <f>ROUND(I174*H174,2)</f>
        <v>0</v>
      </c>
      <c r="K174" s="133" t="s">
        <v>1</v>
      </c>
      <c r="L174" s="31"/>
      <c r="M174" s="138" t="s">
        <v>1</v>
      </c>
      <c r="N174" s="139" t="s">
        <v>45</v>
      </c>
      <c r="P174" s="140">
        <f>O174*H174</f>
        <v>0</v>
      </c>
      <c r="Q174" s="140">
        <v>0</v>
      </c>
      <c r="R174" s="140">
        <f>Q174*H174</f>
        <v>0</v>
      </c>
      <c r="S174" s="140">
        <v>0</v>
      </c>
      <c r="T174" s="141">
        <f>S174*H174</f>
        <v>0</v>
      </c>
      <c r="AR174" s="142" t="s">
        <v>134</v>
      </c>
      <c r="AT174" s="142" t="s">
        <v>129</v>
      </c>
      <c r="AU174" s="142" t="s">
        <v>90</v>
      </c>
      <c r="AY174" s="16" t="s">
        <v>127</v>
      </c>
      <c r="BE174" s="143">
        <f>IF(N174="základní",J174,0)</f>
        <v>0</v>
      </c>
      <c r="BF174" s="143">
        <f>IF(N174="snížená",J174,0)</f>
        <v>0</v>
      </c>
      <c r="BG174" s="143">
        <f>IF(N174="zákl. přenesená",J174,0)</f>
        <v>0</v>
      </c>
      <c r="BH174" s="143">
        <f>IF(N174="sníž. přenesená",J174,0)</f>
        <v>0</v>
      </c>
      <c r="BI174" s="143">
        <f>IF(N174="nulová",J174,0)</f>
        <v>0</v>
      </c>
      <c r="BJ174" s="16" t="s">
        <v>88</v>
      </c>
      <c r="BK174" s="143">
        <f>ROUND(I174*H174,2)</f>
        <v>0</v>
      </c>
      <c r="BL174" s="16" t="s">
        <v>134</v>
      </c>
      <c r="BM174" s="142" t="s">
        <v>864</v>
      </c>
    </row>
    <row r="175" spans="2:65" s="1" customFormat="1" ht="11.25">
      <c r="B175" s="31"/>
      <c r="D175" s="144" t="s">
        <v>136</v>
      </c>
      <c r="F175" s="145" t="s">
        <v>863</v>
      </c>
      <c r="I175" s="146"/>
      <c r="L175" s="31"/>
      <c r="M175" s="147"/>
      <c r="T175" s="55"/>
      <c r="AT175" s="16" t="s">
        <v>136</v>
      </c>
      <c r="AU175" s="16" t="s">
        <v>90</v>
      </c>
    </row>
    <row r="176" spans="2:65" s="13" customFormat="1" ht="11.25">
      <c r="B176" s="154"/>
      <c r="D176" s="144" t="s">
        <v>138</v>
      </c>
      <c r="E176" s="155" t="s">
        <v>1</v>
      </c>
      <c r="F176" s="156" t="s">
        <v>88</v>
      </c>
      <c r="H176" s="157">
        <v>1</v>
      </c>
      <c r="I176" s="158"/>
      <c r="L176" s="154"/>
      <c r="M176" s="159"/>
      <c r="T176" s="160"/>
      <c r="AT176" s="155" t="s">
        <v>138</v>
      </c>
      <c r="AU176" s="155" t="s">
        <v>90</v>
      </c>
      <c r="AV176" s="13" t="s">
        <v>90</v>
      </c>
      <c r="AW176" s="13" t="s">
        <v>36</v>
      </c>
      <c r="AX176" s="13" t="s">
        <v>80</v>
      </c>
      <c r="AY176" s="155" t="s">
        <v>127</v>
      </c>
    </row>
    <row r="177" spans="2:65" s="14" customFormat="1" ht="11.25">
      <c r="B177" s="161"/>
      <c r="D177" s="144" t="s">
        <v>138</v>
      </c>
      <c r="E177" s="162" t="s">
        <v>1</v>
      </c>
      <c r="F177" s="163" t="s">
        <v>144</v>
      </c>
      <c r="H177" s="164">
        <v>1</v>
      </c>
      <c r="I177" s="165"/>
      <c r="L177" s="161"/>
      <c r="M177" s="166"/>
      <c r="T177" s="167"/>
      <c r="AT177" s="162" t="s">
        <v>138</v>
      </c>
      <c r="AU177" s="162" t="s">
        <v>90</v>
      </c>
      <c r="AV177" s="14" t="s">
        <v>134</v>
      </c>
      <c r="AW177" s="14" t="s">
        <v>36</v>
      </c>
      <c r="AX177" s="14" t="s">
        <v>88</v>
      </c>
      <c r="AY177" s="162" t="s">
        <v>127</v>
      </c>
    </row>
    <row r="178" spans="2:65" s="1" customFormat="1" ht="24.2" customHeight="1">
      <c r="B178" s="31"/>
      <c r="C178" s="131" t="s">
        <v>8</v>
      </c>
      <c r="D178" s="131" t="s">
        <v>129</v>
      </c>
      <c r="E178" s="132" t="s">
        <v>865</v>
      </c>
      <c r="F178" s="133" t="s">
        <v>866</v>
      </c>
      <c r="G178" s="134" t="s">
        <v>827</v>
      </c>
      <c r="H178" s="135">
        <v>1</v>
      </c>
      <c r="I178" s="136"/>
      <c r="J178" s="137">
        <f>ROUND(I178*H178,2)</f>
        <v>0</v>
      </c>
      <c r="K178" s="133" t="s">
        <v>1</v>
      </c>
      <c r="L178" s="31"/>
      <c r="M178" s="138" t="s">
        <v>1</v>
      </c>
      <c r="N178" s="139" t="s">
        <v>45</v>
      </c>
      <c r="P178" s="140">
        <f>O178*H178</f>
        <v>0</v>
      </c>
      <c r="Q178" s="140">
        <v>0</v>
      </c>
      <c r="R178" s="140">
        <f>Q178*H178</f>
        <v>0</v>
      </c>
      <c r="S178" s="140">
        <v>0</v>
      </c>
      <c r="T178" s="141">
        <f>S178*H178</f>
        <v>0</v>
      </c>
      <c r="AR178" s="142" t="s">
        <v>134</v>
      </c>
      <c r="AT178" s="142" t="s">
        <v>129</v>
      </c>
      <c r="AU178" s="142" t="s">
        <v>90</v>
      </c>
      <c r="AY178" s="16" t="s">
        <v>127</v>
      </c>
      <c r="BE178" s="143">
        <f>IF(N178="základní",J178,0)</f>
        <v>0</v>
      </c>
      <c r="BF178" s="143">
        <f>IF(N178="snížená",J178,0)</f>
        <v>0</v>
      </c>
      <c r="BG178" s="143">
        <f>IF(N178="zákl. přenesená",J178,0)</f>
        <v>0</v>
      </c>
      <c r="BH178" s="143">
        <f>IF(N178="sníž. přenesená",J178,0)</f>
        <v>0</v>
      </c>
      <c r="BI178" s="143">
        <f>IF(N178="nulová",J178,0)</f>
        <v>0</v>
      </c>
      <c r="BJ178" s="16" t="s">
        <v>88</v>
      </c>
      <c r="BK178" s="143">
        <f>ROUND(I178*H178,2)</f>
        <v>0</v>
      </c>
      <c r="BL178" s="16" t="s">
        <v>134</v>
      </c>
      <c r="BM178" s="142" t="s">
        <v>867</v>
      </c>
    </row>
    <row r="179" spans="2:65" s="1" customFormat="1" ht="11.25">
      <c r="B179" s="31"/>
      <c r="D179" s="144" t="s">
        <v>136</v>
      </c>
      <c r="F179" s="145" t="s">
        <v>866</v>
      </c>
      <c r="I179" s="146"/>
      <c r="L179" s="31"/>
      <c r="M179" s="147"/>
      <c r="T179" s="55"/>
      <c r="AT179" s="16" t="s">
        <v>136</v>
      </c>
      <c r="AU179" s="16" t="s">
        <v>90</v>
      </c>
    </row>
    <row r="180" spans="2:65" s="12" customFormat="1" ht="11.25">
      <c r="B180" s="148"/>
      <c r="D180" s="144" t="s">
        <v>138</v>
      </c>
      <c r="E180" s="149" t="s">
        <v>1</v>
      </c>
      <c r="F180" s="150" t="s">
        <v>868</v>
      </c>
      <c r="H180" s="149" t="s">
        <v>1</v>
      </c>
      <c r="I180" s="151"/>
      <c r="L180" s="148"/>
      <c r="M180" s="152"/>
      <c r="T180" s="153"/>
      <c r="AT180" s="149" t="s">
        <v>138</v>
      </c>
      <c r="AU180" s="149" t="s">
        <v>90</v>
      </c>
      <c r="AV180" s="12" t="s">
        <v>88</v>
      </c>
      <c r="AW180" s="12" t="s">
        <v>36</v>
      </c>
      <c r="AX180" s="12" t="s">
        <v>80</v>
      </c>
      <c r="AY180" s="149" t="s">
        <v>127</v>
      </c>
    </row>
    <row r="181" spans="2:65" s="12" customFormat="1" ht="11.25">
      <c r="B181" s="148"/>
      <c r="D181" s="144" t="s">
        <v>138</v>
      </c>
      <c r="E181" s="149" t="s">
        <v>1</v>
      </c>
      <c r="F181" s="150" t="s">
        <v>869</v>
      </c>
      <c r="H181" s="149" t="s">
        <v>1</v>
      </c>
      <c r="I181" s="151"/>
      <c r="L181" s="148"/>
      <c r="M181" s="152"/>
      <c r="T181" s="153"/>
      <c r="AT181" s="149" t="s">
        <v>138</v>
      </c>
      <c r="AU181" s="149" t="s">
        <v>90</v>
      </c>
      <c r="AV181" s="12" t="s">
        <v>88</v>
      </c>
      <c r="AW181" s="12" t="s">
        <v>36</v>
      </c>
      <c r="AX181" s="12" t="s">
        <v>80</v>
      </c>
      <c r="AY181" s="149" t="s">
        <v>127</v>
      </c>
    </row>
    <row r="182" spans="2:65" s="13" customFormat="1" ht="11.25">
      <c r="B182" s="154"/>
      <c r="D182" s="144" t="s">
        <v>138</v>
      </c>
      <c r="E182" s="155" t="s">
        <v>1</v>
      </c>
      <c r="F182" s="156" t="s">
        <v>88</v>
      </c>
      <c r="H182" s="157">
        <v>1</v>
      </c>
      <c r="I182" s="158"/>
      <c r="L182" s="154"/>
      <c r="M182" s="159"/>
      <c r="T182" s="160"/>
      <c r="AT182" s="155" t="s">
        <v>138</v>
      </c>
      <c r="AU182" s="155" t="s">
        <v>90</v>
      </c>
      <c r="AV182" s="13" t="s">
        <v>90</v>
      </c>
      <c r="AW182" s="13" t="s">
        <v>36</v>
      </c>
      <c r="AX182" s="13" t="s">
        <v>80</v>
      </c>
      <c r="AY182" s="155" t="s">
        <v>127</v>
      </c>
    </row>
    <row r="183" spans="2:65" s="14" customFormat="1" ht="11.25">
      <c r="B183" s="161"/>
      <c r="D183" s="144" t="s">
        <v>138</v>
      </c>
      <c r="E183" s="162" t="s">
        <v>1</v>
      </c>
      <c r="F183" s="163" t="s">
        <v>144</v>
      </c>
      <c r="H183" s="164">
        <v>1</v>
      </c>
      <c r="I183" s="165"/>
      <c r="L183" s="161"/>
      <c r="M183" s="166"/>
      <c r="T183" s="167"/>
      <c r="AT183" s="162" t="s">
        <v>138</v>
      </c>
      <c r="AU183" s="162" t="s">
        <v>90</v>
      </c>
      <c r="AV183" s="14" t="s">
        <v>134</v>
      </c>
      <c r="AW183" s="14" t="s">
        <v>36</v>
      </c>
      <c r="AX183" s="14" t="s">
        <v>88</v>
      </c>
      <c r="AY183" s="162" t="s">
        <v>127</v>
      </c>
    </row>
    <row r="184" spans="2:65" s="1" customFormat="1" ht="16.5" customHeight="1">
      <c r="B184" s="31"/>
      <c r="C184" s="131" t="s">
        <v>220</v>
      </c>
      <c r="D184" s="131" t="s">
        <v>129</v>
      </c>
      <c r="E184" s="132" t="s">
        <v>870</v>
      </c>
      <c r="F184" s="133" t="s">
        <v>871</v>
      </c>
      <c r="G184" s="134" t="s">
        <v>753</v>
      </c>
      <c r="H184" s="135">
        <v>1</v>
      </c>
      <c r="I184" s="136"/>
      <c r="J184" s="137">
        <f>ROUND(I184*H184,2)</f>
        <v>0</v>
      </c>
      <c r="K184" s="133" t="s">
        <v>1</v>
      </c>
      <c r="L184" s="31"/>
      <c r="M184" s="138" t="s">
        <v>1</v>
      </c>
      <c r="N184" s="139" t="s">
        <v>45</v>
      </c>
      <c r="P184" s="140">
        <f>O184*H184</f>
        <v>0</v>
      </c>
      <c r="Q184" s="140">
        <v>0</v>
      </c>
      <c r="R184" s="140">
        <f>Q184*H184</f>
        <v>0</v>
      </c>
      <c r="S184" s="140">
        <v>0</v>
      </c>
      <c r="T184" s="141">
        <f>S184*H184</f>
        <v>0</v>
      </c>
      <c r="AR184" s="142" t="s">
        <v>134</v>
      </c>
      <c r="AT184" s="142" t="s">
        <v>129</v>
      </c>
      <c r="AU184" s="142" t="s">
        <v>90</v>
      </c>
      <c r="AY184" s="16" t="s">
        <v>127</v>
      </c>
      <c r="BE184" s="143">
        <f>IF(N184="základní",J184,0)</f>
        <v>0</v>
      </c>
      <c r="BF184" s="143">
        <f>IF(N184="snížená",J184,0)</f>
        <v>0</v>
      </c>
      <c r="BG184" s="143">
        <f>IF(N184="zákl. přenesená",J184,0)</f>
        <v>0</v>
      </c>
      <c r="BH184" s="143">
        <f>IF(N184="sníž. přenesená",J184,0)</f>
        <v>0</v>
      </c>
      <c r="BI184" s="143">
        <f>IF(N184="nulová",J184,0)</f>
        <v>0</v>
      </c>
      <c r="BJ184" s="16" t="s">
        <v>88</v>
      </c>
      <c r="BK184" s="143">
        <f>ROUND(I184*H184,2)</f>
        <v>0</v>
      </c>
      <c r="BL184" s="16" t="s">
        <v>134</v>
      </c>
      <c r="BM184" s="142" t="s">
        <v>872</v>
      </c>
    </row>
    <row r="185" spans="2:65" s="1" customFormat="1" ht="11.25">
      <c r="B185" s="31"/>
      <c r="D185" s="144" t="s">
        <v>136</v>
      </c>
      <c r="F185" s="145" t="s">
        <v>871</v>
      </c>
      <c r="I185" s="146"/>
      <c r="L185" s="31"/>
      <c r="M185" s="147"/>
      <c r="T185" s="55"/>
      <c r="AT185" s="16" t="s">
        <v>136</v>
      </c>
      <c r="AU185" s="16" t="s">
        <v>90</v>
      </c>
    </row>
    <row r="186" spans="2:65" s="13" customFormat="1" ht="11.25">
      <c r="B186" s="154"/>
      <c r="D186" s="144" t="s">
        <v>138</v>
      </c>
      <c r="E186" s="155" t="s">
        <v>1</v>
      </c>
      <c r="F186" s="156" t="s">
        <v>88</v>
      </c>
      <c r="H186" s="157">
        <v>1</v>
      </c>
      <c r="I186" s="158"/>
      <c r="L186" s="154"/>
      <c r="M186" s="159"/>
      <c r="T186" s="160"/>
      <c r="AT186" s="155" t="s">
        <v>138</v>
      </c>
      <c r="AU186" s="155" t="s">
        <v>90</v>
      </c>
      <c r="AV186" s="13" t="s">
        <v>90</v>
      </c>
      <c r="AW186" s="13" t="s">
        <v>36</v>
      </c>
      <c r="AX186" s="13" t="s">
        <v>80</v>
      </c>
      <c r="AY186" s="155" t="s">
        <v>127</v>
      </c>
    </row>
    <row r="187" spans="2:65" s="14" customFormat="1" ht="11.25">
      <c r="B187" s="161"/>
      <c r="D187" s="144" t="s">
        <v>138</v>
      </c>
      <c r="E187" s="162" t="s">
        <v>1</v>
      </c>
      <c r="F187" s="163" t="s">
        <v>144</v>
      </c>
      <c r="H187" s="164">
        <v>1</v>
      </c>
      <c r="I187" s="165"/>
      <c r="L187" s="161"/>
      <c r="M187" s="166"/>
      <c r="T187" s="167"/>
      <c r="AT187" s="162" t="s">
        <v>138</v>
      </c>
      <c r="AU187" s="162" t="s">
        <v>90</v>
      </c>
      <c r="AV187" s="14" t="s">
        <v>134</v>
      </c>
      <c r="AW187" s="14" t="s">
        <v>36</v>
      </c>
      <c r="AX187" s="14" t="s">
        <v>88</v>
      </c>
      <c r="AY187" s="162" t="s">
        <v>127</v>
      </c>
    </row>
    <row r="188" spans="2:65" s="1" customFormat="1" ht="16.5" customHeight="1">
      <c r="B188" s="31"/>
      <c r="C188" s="131" t="s">
        <v>225</v>
      </c>
      <c r="D188" s="131" t="s">
        <v>129</v>
      </c>
      <c r="E188" s="132" t="s">
        <v>873</v>
      </c>
      <c r="F188" s="133" t="s">
        <v>874</v>
      </c>
      <c r="G188" s="134" t="s">
        <v>753</v>
      </c>
      <c r="H188" s="135">
        <v>1</v>
      </c>
      <c r="I188" s="136"/>
      <c r="J188" s="137">
        <f>ROUND(I188*H188,2)</f>
        <v>0</v>
      </c>
      <c r="K188" s="133" t="s">
        <v>1</v>
      </c>
      <c r="L188" s="31"/>
      <c r="M188" s="138" t="s">
        <v>1</v>
      </c>
      <c r="N188" s="139" t="s">
        <v>45</v>
      </c>
      <c r="P188" s="140">
        <f>O188*H188</f>
        <v>0</v>
      </c>
      <c r="Q188" s="140">
        <v>0</v>
      </c>
      <c r="R188" s="140">
        <f>Q188*H188</f>
        <v>0</v>
      </c>
      <c r="S188" s="140">
        <v>0</v>
      </c>
      <c r="T188" s="141">
        <f>S188*H188</f>
        <v>0</v>
      </c>
      <c r="AR188" s="142" t="s">
        <v>134</v>
      </c>
      <c r="AT188" s="142" t="s">
        <v>129</v>
      </c>
      <c r="AU188" s="142" t="s">
        <v>90</v>
      </c>
      <c r="AY188" s="16" t="s">
        <v>127</v>
      </c>
      <c r="BE188" s="143">
        <f>IF(N188="základní",J188,0)</f>
        <v>0</v>
      </c>
      <c r="BF188" s="143">
        <f>IF(N188="snížená",J188,0)</f>
        <v>0</v>
      </c>
      <c r="BG188" s="143">
        <f>IF(N188="zákl. přenesená",J188,0)</f>
        <v>0</v>
      </c>
      <c r="BH188" s="143">
        <f>IF(N188="sníž. přenesená",J188,0)</f>
        <v>0</v>
      </c>
      <c r="BI188" s="143">
        <f>IF(N188="nulová",J188,0)</f>
        <v>0</v>
      </c>
      <c r="BJ188" s="16" t="s">
        <v>88</v>
      </c>
      <c r="BK188" s="143">
        <f>ROUND(I188*H188,2)</f>
        <v>0</v>
      </c>
      <c r="BL188" s="16" t="s">
        <v>134</v>
      </c>
      <c r="BM188" s="142" t="s">
        <v>875</v>
      </c>
    </row>
    <row r="189" spans="2:65" s="1" customFormat="1" ht="11.25">
      <c r="B189" s="31"/>
      <c r="D189" s="144" t="s">
        <v>136</v>
      </c>
      <c r="F189" s="145" t="s">
        <v>874</v>
      </c>
      <c r="I189" s="146"/>
      <c r="L189" s="31"/>
      <c r="M189" s="147"/>
      <c r="T189" s="55"/>
      <c r="AT189" s="16" t="s">
        <v>136</v>
      </c>
      <c r="AU189" s="16" t="s">
        <v>90</v>
      </c>
    </row>
    <row r="190" spans="2:65" s="12" customFormat="1" ht="11.25">
      <c r="B190" s="148"/>
      <c r="D190" s="144" t="s">
        <v>138</v>
      </c>
      <c r="E190" s="149" t="s">
        <v>1</v>
      </c>
      <c r="F190" s="150" t="s">
        <v>876</v>
      </c>
      <c r="H190" s="149" t="s">
        <v>1</v>
      </c>
      <c r="I190" s="151"/>
      <c r="L190" s="148"/>
      <c r="M190" s="152"/>
      <c r="T190" s="153"/>
      <c r="AT190" s="149" t="s">
        <v>138</v>
      </c>
      <c r="AU190" s="149" t="s">
        <v>90</v>
      </c>
      <c r="AV190" s="12" t="s">
        <v>88</v>
      </c>
      <c r="AW190" s="12" t="s">
        <v>36</v>
      </c>
      <c r="AX190" s="12" t="s">
        <v>80</v>
      </c>
      <c r="AY190" s="149" t="s">
        <v>127</v>
      </c>
    </row>
    <row r="191" spans="2:65" s="13" customFormat="1" ht="11.25">
      <c r="B191" s="154"/>
      <c r="D191" s="144" t="s">
        <v>138</v>
      </c>
      <c r="E191" s="155" t="s">
        <v>1</v>
      </c>
      <c r="F191" s="156" t="s">
        <v>88</v>
      </c>
      <c r="H191" s="157">
        <v>1</v>
      </c>
      <c r="I191" s="158"/>
      <c r="L191" s="154"/>
      <c r="M191" s="159"/>
      <c r="T191" s="160"/>
      <c r="AT191" s="155" t="s">
        <v>138</v>
      </c>
      <c r="AU191" s="155" t="s">
        <v>90</v>
      </c>
      <c r="AV191" s="13" t="s">
        <v>90</v>
      </c>
      <c r="AW191" s="13" t="s">
        <v>36</v>
      </c>
      <c r="AX191" s="13" t="s">
        <v>80</v>
      </c>
      <c r="AY191" s="155" t="s">
        <v>127</v>
      </c>
    </row>
    <row r="192" spans="2:65" s="14" customFormat="1" ht="11.25">
      <c r="B192" s="161"/>
      <c r="D192" s="144" t="s">
        <v>138</v>
      </c>
      <c r="E192" s="162" t="s">
        <v>1</v>
      </c>
      <c r="F192" s="163" t="s">
        <v>144</v>
      </c>
      <c r="H192" s="164">
        <v>1</v>
      </c>
      <c r="I192" s="165"/>
      <c r="L192" s="161"/>
      <c r="M192" s="166"/>
      <c r="T192" s="167"/>
      <c r="AT192" s="162" t="s">
        <v>138</v>
      </c>
      <c r="AU192" s="162" t="s">
        <v>90</v>
      </c>
      <c r="AV192" s="14" t="s">
        <v>134</v>
      </c>
      <c r="AW192" s="14" t="s">
        <v>36</v>
      </c>
      <c r="AX192" s="14" t="s">
        <v>88</v>
      </c>
      <c r="AY192" s="162" t="s">
        <v>127</v>
      </c>
    </row>
    <row r="193" spans="2:65" s="11" customFormat="1" ht="22.9" customHeight="1">
      <c r="B193" s="119"/>
      <c r="D193" s="120" t="s">
        <v>79</v>
      </c>
      <c r="E193" s="129" t="s">
        <v>877</v>
      </c>
      <c r="F193" s="129" t="s">
        <v>878</v>
      </c>
      <c r="I193" s="122"/>
      <c r="J193" s="130">
        <f>BK193</f>
        <v>0</v>
      </c>
      <c r="L193" s="119"/>
      <c r="M193" s="124"/>
      <c r="P193" s="125">
        <f>SUM(P194:P201)</f>
        <v>0</v>
      </c>
      <c r="R193" s="125">
        <f>SUM(R194:R201)</f>
        <v>0</v>
      </c>
      <c r="T193" s="126">
        <f>SUM(T194:T201)</f>
        <v>0</v>
      </c>
      <c r="AR193" s="120" t="s">
        <v>168</v>
      </c>
      <c r="AT193" s="127" t="s">
        <v>79</v>
      </c>
      <c r="AU193" s="127" t="s">
        <v>88</v>
      </c>
      <c r="AY193" s="120" t="s">
        <v>127</v>
      </c>
      <c r="BK193" s="128">
        <f>SUM(BK194:BK201)</f>
        <v>0</v>
      </c>
    </row>
    <row r="194" spans="2:65" s="1" customFormat="1" ht="16.5" customHeight="1">
      <c r="B194" s="31"/>
      <c r="C194" s="131" t="s">
        <v>233</v>
      </c>
      <c r="D194" s="131" t="s">
        <v>129</v>
      </c>
      <c r="E194" s="132" t="s">
        <v>879</v>
      </c>
      <c r="F194" s="133" t="s">
        <v>880</v>
      </c>
      <c r="G194" s="134" t="s">
        <v>753</v>
      </c>
      <c r="H194" s="135">
        <v>1</v>
      </c>
      <c r="I194" s="136"/>
      <c r="J194" s="137">
        <f>ROUND(I194*H194,2)</f>
        <v>0</v>
      </c>
      <c r="K194" s="133" t="s">
        <v>831</v>
      </c>
      <c r="L194" s="31"/>
      <c r="M194" s="138" t="s">
        <v>1</v>
      </c>
      <c r="N194" s="139" t="s">
        <v>45</v>
      </c>
      <c r="P194" s="140">
        <f>O194*H194</f>
        <v>0</v>
      </c>
      <c r="Q194" s="140">
        <v>0</v>
      </c>
      <c r="R194" s="140">
        <f>Q194*H194</f>
        <v>0</v>
      </c>
      <c r="S194" s="140">
        <v>0</v>
      </c>
      <c r="T194" s="141">
        <f>S194*H194</f>
        <v>0</v>
      </c>
      <c r="AR194" s="142" t="s">
        <v>134</v>
      </c>
      <c r="AT194" s="142" t="s">
        <v>129</v>
      </c>
      <c r="AU194" s="142" t="s">
        <v>90</v>
      </c>
      <c r="AY194" s="16" t="s">
        <v>127</v>
      </c>
      <c r="BE194" s="143">
        <f>IF(N194="základní",J194,0)</f>
        <v>0</v>
      </c>
      <c r="BF194" s="143">
        <f>IF(N194="snížená",J194,0)</f>
        <v>0</v>
      </c>
      <c r="BG194" s="143">
        <f>IF(N194="zákl. přenesená",J194,0)</f>
        <v>0</v>
      </c>
      <c r="BH194" s="143">
        <f>IF(N194="sníž. přenesená",J194,0)</f>
        <v>0</v>
      </c>
      <c r="BI194" s="143">
        <f>IF(N194="nulová",J194,0)</f>
        <v>0</v>
      </c>
      <c r="BJ194" s="16" t="s">
        <v>88</v>
      </c>
      <c r="BK194" s="143">
        <f>ROUND(I194*H194,2)</f>
        <v>0</v>
      </c>
      <c r="BL194" s="16" t="s">
        <v>134</v>
      </c>
      <c r="BM194" s="142" t="s">
        <v>881</v>
      </c>
    </row>
    <row r="195" spans="2:65" s="1" customFormat="1" ht="11.25">
      <c r="B195" s="31"/>
      <c r="D195" s="144" t="s">
        <v>136</v>
      </c>
      <c r="F195" s="145" t="s">
        <v>882</v>
      </c>
      <c r="I195" s="146"/>
      <c r="L195" s="31"/>
      <c r="M195" s="147"/>
      <c r="T195" s="55"/>
      <c r="AT195" s="16" t="s">
        <v>136</v>
      </c>
      <c r="AU195" s="16" t="s">
        <v>90</v>
      </c>
    </row>
    <row r="196" spans="2:65" s="13" customFormat="1" ht="11.25">
      <c r="B196" s="154"/>
      <c r="D196" s="144" t="s">
        <v>138</v>
      </c>
      <c r="E196" s="155" t="s">
        <v>1</v>
      </c>
      <c r="F196" s="156" t="s">
        <v>88</v>
      </c>
      <c r="H196" s="157">
        <v>1</v>
      </c>
      <c r="I196" s="158"/>
      <c r="L196" s="154"/>
      <c r="M196" s="159"/>
      <c r="T196" s="160"/>
      <c r="AT196" s="155" t="s">
        <v>138</v>
      </c>
      <c r="AU196" s="155" t="s">
        <v>90</v>
      </c>
      <c r="AV196" s="13" t="s">
        <v>90</v>
      </c>
      <c r="AW196" s="13" t="s">
        <v>36</v>
      </c>
      <c r="AX196" s="13" t="s">
        <v>80</v>
      </c>
      <c r="AY196" s="155" t="s">
        <v>127</v>
      </c>
    </row>
    <row r="197" spans="2:65" s="14" customFormat="1" ht="11.25">
      <c r="B197" s="161"/>
      <c r="D197" s="144" t="s">
        <v>138</v>
      </c>
      <c r="E197" s="162" t="s">
        <v>1</v>
      </c>
      <c r="F197" s="163" t="s">
        <v>144</v>
      </c>
      <c r="H197" s="164">
        <v>1</v>
      </c>
      <c r="I197" s="165"/>
      <c r="L197" s="161"/>
      <c r="M197" s="166"/>
      <c r="T197" s="167"/>
      <c r="AT197" s="162" t="s">
        <v>138</v>
      </c>
      <c r="AU197" s="162" t="s">
        <v>90</v>
      </c>
      <c r="AV197" s="14" t="s">
        <v>134</v>
      </c>
      <c r="AW197" s="14" t="s">
        <v>36</v>
      </c>
      <c r="AX197" s="14" t="s">
        <v>88</v>
      </c>
      <c r="AY197" s="162" t="s">
        <v>127</v>
      </c>
    </row>
    <row r="198" spans="2:65" s="1" customFormat="1" ht="16.5" customHeight="1">
      <c r="B198" s="31"/>
      <c r="C198" s="131" t="s">
        <v>240</v>
      </c>
      <c r="D198" s="131" t="s">
        <v>129</v>
      </c>
      <c r="E198" s="132" t="s">
        <v>883</v>
      </c>
      <c r="F198" s="133" t="s">
        <v>884</v>
      </c>
      <c r="G198" s="134" t="s">
        <v>753</v>
      </c>
      <c r="H198" s="135">
        <v>1</v>
      </c>
      <c r="I198" s="136"/>
      <c r="J198" s="137">
        <f>ROUND(I198*H198,2)</f>
        <v>0</v>
      </c>
      <c r="K198" s="133" t="s">
        <v>831</v>
      </c>
      <c r="L198" s="31"/>
      <c r="M198" s="138" t="s">
        <v>1</v>
      </c>
      <c r="N198" s="139" t="s">
        <v>45</v>
      </c>
      <c r="P198" s="140">
        <f>O198*H198</f>
        <v>0</v>
      </c>
      <c r="Q198" s="140">
        <v>0</v>
      </c>
      <c r="R198" s="140">
        <f>Q198*H198</f>
        <v>0</v>
      </c>
      <c r="S198" s="140">
        <v>0</v>
      </c>
      <c r="T198" s="141">
        <f>S198*H198</f>
        <v>0</v>
      </c>
      <c r="AR198" s="142" t="s">
        <v>134</v>
      </c>
      <c r="AT198" s="142" t="s">
        <v>129</v>
      </c>
      <c r="AU198" s="142" t="s">
        <v>90</v>
      </c>
      <c r="AY198" s="16" t="s">
        <v>127</v>
      </c>
      <c r="BE198" s="143">
        <f>IF(N198="základní",J198,0)</f>
        <v>0</v>
      </c>
      <c r="BF198" s="143">
        <f>IF(N198="snížená",J198,0)</f>
        <v>0</v>
      </c>
      <c r="BG198" s="143">
        <f>IF(N198="zákl. přenesená",J198,0)</f>
        <v>0</v>
      </c>
      <c r="BH198" s="143">
        <f>IF(N198="sníž. přenesená",J198,0)</f>
        <v>0</v>
      </c>
      <c r="BI198" s="143">
        <f>IF(N198="nulová",J198,0)</f>
        <v>0</v>
      </c>
      <c r="BJ198" s="16" t="s">
        <v>88</v>
      </c>
      <c r="BK198" s="143">
        <f>ROUND(I198*H198,2)</f>
        <v>0</v>
      </c>
      <c r="BL198" s="16" t="s">
        <v>134</v>
      </c>
      <c r="BM198" s="142" t="s">
        <v>885</v>
      </c>
    </row>
    <row r="199" spans="2:65" s="1" customFormat="1" ht="11.25">
      <c r="B199" s="31"/>
      <c r="D199" s="144" t="s">
        <v>136</v>
      </c>
      <c r="F199" s="145" t="s">
        <v>886</v>
      </c>
      <c r="I199" s="146"/>
      <c r="L199" s="31"/>
      <c r="M199" s="147"/>
      <c r="T199" s="55"/>
      <c r="AT199" s="16" t="s">
        <v>136</v>
      </c>
      <c r="AU199" s="16" t="s">
        <v>90</v>
      </c>
    </row>
    <row r="200" spans="2:65" s="13" customFormat="1" ht="11.25">
      <c r="B200" s="154"/>
      <c r="D200" s="144" t="s">
        <v>138</v>
      </c>
      <c r="E200" s="155" t="s">
        <v>1</v>
      </c>
      <c r="F200" s="156" t="s">
        <v>88</v>
      </c>
      <c r="H200" s="157">
        <v>1</v>
      </c>
      <c r="I200" s="158"/>
      <c r="L200" s="154"/>
      <c r="M200" s="159"/>
      <c r="T200" s="160"/>
      <c r="AT200" s="155" t="s">
        <v>138</v>
      </c>
      <c r="AU200" s="155" t="s">
        <v>90</v>
      </c>
      <c r="AV200" s="13" t="s">
        <v>90</v>
      </c>
      <c r="AW200" s="13" t="s">
        <v>36</v>
      </c>
      <c r="AX200" s="13" t="s">
        <v>80</v>
      </c>
      <c r="AY200" s="155" t="s">
        <v>127</v>
      </c>
    </row>
    <row r="201" spans="2:65" s="14" customFormat="1" ht="11.25">
      <c r="B201" s="161"/>
      <c r="D201" s="144" t="s">
        <v>138</v>
      </c>
      <c r="E201" s="162" t="s">
        <v>1</v>
      </c>
      <c r="F201" s="163" t="s">
        <v>144</v>
      </c>
      <c r="H201" s="164">
        <v>1</v>
      </c>
      <c r="I201" s="165"/>
      <c r="L201" s="161"/>
      <c r="M201" s="166"/>
      <c r="T201" s="167"/>
      <c r="AT201" s="162" t="s">
        <v>138</v>
      </c>
      <c r="AU201" s="162" t="s">
        <v>90</v>
      </c>
      <c r="AV201" s="14" t="s">
        <v>134</v>
      </c>
      <c r="AW201" s="14" t="s">
        <v>36</v>
      </c>
      <c r="AX201" s="14" t="s">
        <v>88</v>
      </c>
      <c r="AY201" s="162" t="s">
        <v>127</v>
      </c>
    </row>
    <row r="202" spans="2:65" s="11" customFormat="1" ht="22.9" customHeight="1">
      <c r="B202" s="119"/>
      <c r="D202" s="120" t="s">
        <v>79</v>
      </c>
      <c r="E202" s="129" t="s">
        <v>887</v>
      </c>
      <c r="F202" s="129" t="s">
        <v>888</v>
      </c>
      <c r="I202" s="122"/>
      <c r="J202" s="130">
        <f>BK202</f>
        <v>0</v>
      </c>
      <c r="L202" s="119"/>
      <c r="M202" s="124"/>
      <c r="P202" s="125">
        <f>SUM(P203:P209)</f>
        <v>0</v>
      </c>
      <c r="R202" s="125">
        <f>SUM(R203:R209)</f>
        <v>0</v>
      </c>
      <c r="T202" s="126">
        <f>SUM(T203:T209)</f>
        <v>0</v>
      </c>
      <c r="AR202" s="120" t="s">
        <v>168</v>
      </c>
      <c r="AT202" s="127" t="s">
        <v>79</v>
      </c>
      <c r="AU202" s="127" t="s">
        <v>88</v>
      </c>
      <c r="AY202" s="120" t="s">
        <v>127</v>
      </c>
      <c r="BK202" s="128">
        <f>SUM(BK203:BK209)</f>
        <v>0</v>
      </c>
    </row>
    <row r="203" spans="2:65" s="1" customFormat="1" ht="16.5" customHeight="1">
      <c r="B203" s="31"/>
      <c r="C203" s="131" t="s">
        <v>249</v>
      </c>
      <c r="D203" s="131" t="s">
        <v>129</v>
      </c>
      <c r="E203" s="132" t="s">
        <v>889</v>
      </c>
      <c r="F203" s="133" t="s">
        <v>890</v>
      </c>
      <c r="G203" s="134" t="s">
        <v>132</v>
      </c>
      <c r="H203" s="135">
        <v>28800</v>
      </c>
      <c r="I203" s="136"/>
      <c r="J203" s="137">
        <f>ROUND(I203*H203,2)</f>
        <v>0</v>
      </c>
      <c r="K203" s="133" t="s">
        <v>891</v>
      </c>
      <c r="L203" s="31"/>
      <c r="M203" s="138" t="s">
        <v>1</v>
      </c>
      <c r="N203" s="139" t="s">
        <v>45</v>
      </c>
      <c r="P203" s="140">
        <f>O203*H203</f>
        <v>0</v>
      </c>
      <c r="Q203" s="140">
        <v>0</v>
      </c>
      <c r="R203" s="140">
        <f>Q203*H203</f>
        <v>0</v>
      </c>
      <c r="S203" s="140">
        <v>0</v>
      </c>
      <c r="T203" s="141">
        <f>S203*H203</f>
        <v>0</v>
      </c>
      <c r="AR203" s="142" t="s">
        <v>836</v>
      </c>
      <c r="AT203" s="142" t="s">
        <v>129</v>
      </c>
      <c r="AU203" s="142" t="s">
        <v>90</v>
      </c>
      <c r="AY203" s="16" t="s">
        <v>127</v>
      </c>
      <c r="BE203" s="143">
        <f>IF(N203="základní",J203,0)</f>
        <v>0</v>
      </c>
      <c r="BF203" s="143">
        <f>IF(N203="snížená",J203,0)</f>
        <v>0</v>
      </c>
      <c r="BG203" s="143">
        <f>IF(N203="zákl. přenesená",J203,0)</f>
        <v>0</v>
      </c>
      <c r="BH203" s="143">
        <f>IF(N203="sníž. přenesená",J203,0)</f>
        <v>0</v>
      </c>
      <c r="BI203" s="143">
        <f>IF(N203="nulová",J203,0)</f>
        <v>0</v>
      </c>
      <c r="BJ203" s="16" t="s">
        <v>88</v>
      </c>
      <c r="BK203" s="143">
        <f>ROUND(I203*H203,2)</f>
        <v>0</v>
      </c>
      <c r="BL203" s="16" t="s">
        <v>836</v>
      </c>
      <c r="BM203" s="142" t="s">
        <v>892</v>
      </c>
    </row>
    <row r="204" spans="2:65" s="1" customFormat="1" ht="11.25">
      <c r="B204" s="31"/>
      <c r="D204" s="144" t="s">
        <v>136</v>
      </c>
      <c r="F204" s="145" t="s">
        <v>890</v>
      </c>
      <c r="I204" s="146"/>
      <c r="L204" s="31"/>
      <c r="M204" s="147"/>
      <c r="T204" s="55"/>
      <c r="AT204" s="16" t="s">
        <v>136</v>
      </c>
      <c r="AU204" s="16" t="s">
        <v>90</v>
      </c>
    </row>
    <row r="205" spans="2:65" s="1" customFormat="1" ht="11.25">
      <c r="B205" s="31"/>
      <c r="D205" s="178" t="s">
        <v>343</v>
      </c>
      <c r="F205" s="179" t="s">
        <v>893</v>
      </c>
      <c r="I205" s="146"/>
      <c r="L205" s="31"/>
      <c r="M205" s="147"/>
      <c r="T205" s="55"/>
      <c r="AT205" s="16" t="s">
        <v>343</v>
      </c>
      <c r="AU205" s="16" t="s">
        <v>90</v>
      </c>
    </row>
    <row r="206" spans="2:65" s="12" customFormat="1" ht="11.25">
      <c r="B206" s="148"/>
      <c r="D206" s="144" t="s">
        <v>138</v>
      </c>
      <c r="E206" s="149" t="s">
        <v>1</v>
      </c>
      <c r="F206" s="150" t="s">
        <v>894</v>
      </c>
      <c r="H206" s="149" t="s">
        <v>1</v>
      </c>
      <c r="I206" s="151"/>
      <c r="L206" s="148"/>
      <c r="M206" s="152"/>
      <c r="T206" s="153"/>
      <c r="AT206" s="149" t="s">
        <v>138</v>
      </c>
      <c r="AU206" s="149" t="s">
        <v>90</v>
      </c>
      <c r="AV206" s="12" t="s">
        <v>88</v>
      </c>
      <c r="AW206" s="12" t="s">
        <v>36</v>
      </c>
      <c r="AX206" s="12" t="s">
        <v>80</v>
      </c>
      <c r="AY206" s="149" t="s">
        <v>127</v>
      </c>
    </row>
    <row r="207" spans="2:65" s="12" customFormat="1" ht="11.25">
      <c r="B207" s="148"/>
      <c r="D207" s="144" t="s">
        <v>138</v>
      </c>
      <c r="E207" s="149" t="s">
        <v>1</v>
      </c>
      <c r="F207" s="150" t="s">
        <v>895</v>
      </c>
      <c r="H207" s="149" t="s">
        <v>1</v>
      </c>
      <c r="I207" s="151"/>
      <c r="L207" s="148"/>
      <c r="M207" s="152"/>
      <c r="T207" s="153"/>
      <c r="AT207" s="149" t="s">
        <v>138</v>
      </c>
      <c r="AU207" s="149" t="s">
        <v>90</v>
      </c>
      <c r="AV207" s="12" t="s">
        <v>88</v>
      </c>
      <c r="AW207" s="12" t="s">
        <v>36</v>
      </c>
      <c r="AX207" s="12" t="s">
        <v>80</v>
      </c>
      <c r="AY207" s="149" t="s">
        <v>127</v>
      </c>
    </row>
    <row r="208" spans="2:65" s="13" customFormat="1" ht="11.25">
      <c r="B208" s="154"/>
      <c r="D208" s="144" t="s">
        <v>138</v>
      </c>
      <c r="E208" s="155" t="s">
        <v>1</v>
      </c>
      <c r="F208" s="156" t="s">
        <v>896</v>
      </c>
      <c r="H208" s="157">
        <v>28800</v>
      </c>
      <c r="I208" s="158"/>
      <c r="L208" s="154"/>
      <c r="M208" s="159"/>
      <c r="T208" s="160"/>
      <c r="AT208" s="155" t="s">
        <v>138</v>
      </c>
      <c r="AU208" s="155" t="s">
        <v>90</v>
      </c>
      <c r="AV208" s="13" t="s">
        <v>90</v>
      </c>
      <c r="AW208" s="13" t="s">
        <v>36</v>
      </c>
      <c r="AX208" s="13" t="s">
        <v>80</v>
      </c>
      <c r="AY208" s="155" t="s">
        <v>127</v>
      </c>
    </row>
    <row r="209" spans="2:51" s="14" customFormat="1" ht="11.25">
      <c r="B209" s="161"/>
      <c r="D209" s="144" t="s">
        <v>138</v>
      </c>
      <c r="E209" s="162" t="s">
        <v>1</v>
      </c>
      <c r="F209" s="163" t="s">
        <v>144</v>
      </c>
      <c r="H209" s="164">
        <v>28800</v>
      </c>
      <c r="I209" s="165"/>
      <c r="L209" s="161"/>
      <c r="M209" s="183"/>
      <c r="N209" s="184"/>
      <c r="O209" s="184"/>
      <c r="P209" s="184"/>
      <c r="Q209" s="184"/>
      <c r="R209" s="184"/>
      <c r="S209" s="184"/>
      <c r="T209" s="185"/>
      <c r="AT209" s="162" t="s">
        <v>138</v>
      </c>
      <c r="AU209" s="162" t="s">
        <v>90</v>
      </c>
      <c r="AV209" s="14" t="s">
        <v>134</v>
      </c>
      <c r="AW209" s="14" t="s">
        <v>36</v>
      </c>
      <c r="AX209" s="14" t="s">
        <v>88</v>
      </c>
      <c r="AY209" s="162" t="s">
        <v>127</v>
      </c>
    </row>
    <row r="210" spans="2:51" s="1" customFormat="1" ht="6.95" customHeight="1">
      <c r="B210" s="43"/>
      <c r="C210" s="44"/>
      <c r="D210" s="44"/>
      <c r="E210" s="44"/>
      <c r="F210" s="44"/>
      <c r="G210" s="44"/>
      <c r="H210" s="44"/>
      <c r="I210" s="44"/>
      <c r="J210" s="44"/>
      <c r="K210" s="44"/>
      <c r="L210" s="31"/>
    </row>
  </sheetData>
  <sheetProtection algorithmName="SHA-512" hashValue="x97kfwPtwu4DNI7Sm5xqs1A+rvvauQgDvvfyA/9JdBRTZOwXTJqgz0z8dS7nSKISfSoLjQzbZS8/N/O9+uKmhg==" saltValue="twwprI9ZwH4lK17GuxNLXikYbwZ5ksMDa68iSaeU1AwyLuQ2Z1dXeE0a9wE7IlUklTCARoO+H6+8PrpMNM3EQw==" spinCount="100000" sheet="1" objects="1" scenarios="1" formatColumns="0" formatRows="0" autoFilter="0"/>
  <autoFilter ref="C123:K209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hyperlinks>
    <hyperlink ref="F205" r:id="rId1" xr:uid="{00000000-0004-0000-02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813-1 - IO 01 - Vodovod u...</vt:lpstr>
      <vt:lpstr>813-10 - VON 01 - Vedlejš...</vt:lpstr>
      <vt:lpstr>'813-1 - IO 01 - Vodovod u...'!Názvy_tisku</vt:lpstr>
      <vt:lpstr>'813-10 - VON 01 - Vedlejš...'!Názvy_tisku</vt:lpstr>
      <vt:lpstr>'Rekapitulace stavby'!Názvy_tisku</vt:lpstr>
      <vt:lpstr>'813-1 - IO 01 - Vodovod u...'!Oblast_tisku</vt:lpstr>
      <vt:lpstr>'813-10 - VON 01 - Vedlejš...'!Oblast_tisku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DESKTOP-SS04TDM\VK PROJEKT</dc:creator>
  <cp:lastModifiedBy>Ladislav Konvalina</cp:lastModifiedBy>
  <dcterms:created xsi:type="dcterms:W3CDTF">2024-07-19T09:07:27Z</dcterms:created>
  <dcterms:modified xsi:type="dcterms:W3CDTF">2024-07-19T09:08:01Z</dcterms:modified>
</cp:coreProperties>
</file>