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E:\Data\Pardubice\Přepojení kanalizace Dražkovice-Pardubice\NOVÁ TRASA_VE STEZCE\STAVEBNÍ ŘÍZENÍ_ZMĚNA MATERIÁLU\VÝKAZ VÝMĚR\"/>
    </mc:Choice>
  </mc:AlternateContent>
  <xr:revisionPtr revIDLastSave="0" documentId="8_{E5F4879A-B827-40D7-8284-0763E24FDE4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835-1 - IO 01 - Kanalizace" sheetId="2" r:id="rId2"/>
    <sheet name="835-10 - VON 01 - Vedlejš..." sheetId="3" r:id="rId3"/>
  </sheets>
  <definedNames>
    <definedName name="_xlnm._FilterDatabase" localSheetId="1" hidden="1">'835-1 - IO 01 - Kanalizace'!$C$126:$K$763</definedName>
    <definedName name="_xlnm._FilterDatabase" localSheetId="2" hidden="1">'835-10 - VON 01 - Vedlejš...'!$C$123:$K$177</definedName>
    <definedName name="_xlnm.Print_Titles" localSheetId="1">'835-1 - IO 01 - Kanalizace'!$126:$126</definedName>
    <definedName name="_xlnm.Print_Titles" localSheetId="2">'835-10 - VON 01 - Vedlejš...'!$123:$123</definedName>
    <definedName name="_xlnm.Print_Titles" localSheetId="0">'Rekapitulace stavby'!$92:$92</definedName>
    <definedName name="_xlnm.Print_Area" localSheetId="1">'835-1 - IO 01 - Kanalizace'!$C$4:$J$76,'835-1 - IO 01 - Kanalizace'!$C$82:$J$108,'835-1 - IO 01 - Kanalizace'!$C$114:$K$763</definedName>
    <definedName name="_xlnm.Print_Area" localSheetId="2">'835-10 - VON 01 - Vedlejš...'!$C$4:$J$76,'835-10 - VON 01 - Vedlejš...'!$C$82:$J$105,'835-10 - VON 01 - Vedlejš...'!$C$111:$K$177</definedName>
    <definedName name="_xlnm.Print_Area" localSheetId="0">'Rekapitulace stavby'!$D$4:$AO$76,'Rekapitulace stavby'!$C$82:$AQ$97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T170" i="3"/>
  <c r="R171" i="3"/>
  <c r="R170" i="3"/>
  <c r="P171" i="3"/>
  <c r="P170" i="3"/>
  <c r="BI166" i="3"/>
  <c r="BH166" i="3"/>
  <c r="BG166" i="3"/>
  <c r="BF166" i="3"/>
  <c r="T166" i="3"/>
  <c r="T165" i="3"/>
  <c r="R166" i="3"/>
  <c r="R165" i="3"/>
  <c r="P166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0" i="3"/>
  <c r="BH140" i="3"/>
  <c r="BG140" i="3"/>
  <c r="BF140" i="3"/>
  <c r="T140" i="3"/>
  <c r="T139" i="3"/>
  <c r="R140" i="3"/>
  <c r="R139" i="3"/>
  <c r="P140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J121" i="3"/>
  <c r="J120" i="3"/>
  <c r="F120" i="3"/>
  <c r="F118" i="3"/>
  <c r="E116" i="3"/>
  <c r="J92" i="3"/>
  <c r="J91" i="3"/>
  <c r="F91" i="3"/>
  <c r="F89" i="3"/>
  <c r="E87" i="3"/>
  <c r="J18" i="3"/>
  <c r="E18" i="3"/>
  <c r="F121" i="3" s="1"/>
  <c r="J17" i="3"/>
  <c r="J12" i="3"/>
  <c r="J89" i="3"/>
  <c r="E7" i="3"/>
  <c r="E114" i="3"/>
  <c r="J37" i="2"/>
  <c r="J36" i="2"/>
  <c r="AY95" i="1" s="1"/>
  <c r="J35" i="2"/>
  <c r="AX95" i="1"/>
  <c r="BI762" i="2"/>
  <c r="BH762" i="2"/>
  <c r="BG762" i="2"/>
  <c r="BF762" i="2"/>
  <c r="T762" i="2"/>
  <c r="T761" i="2" s="1"/>
  <c r="R762" i="2"/>
  <c r="R761" i="2"/>
  <c r="P762" i="2"/>
  <c r="P761" i="2" s="1"/>
  <c r="BI757" i="2"/>
  <c r="BH757" i="2"/>
  <c r="BG757" i="2"/>
  <c r="BF757" i="2"/>
  <c r="T757" i="2"/>
  <c r="R757" i="2"/>
  <c r="P757" i="2"/>
  <c r="BI753" i="2"/>
  <c r="BH753" i="2"/>
  <c r="BG753" i="2"/>
  <c r="BF753" i="2"/>
  <c r="T753" i="2"/>
  <c r="R753" i="2"/>
  <c r="P753" i="2"/>
  <c r="BI749" i="2"/>
  <c r="BH749" i="2"/>
  <c r="BG749" i="2"/>
  <c r="BF749" i="2"/>
  <c r="T749" i="2"/>
  <c r="R749" i="2"/>
  <c r="P749" i="2"/>
  <c r="BI747" i="2"/>
  <c r="BH747" i="2"/>
  <c r="BG747" i="2"/>
  <c r="BF747" i="2"/>
  <c r="T747" i="2"/>
  <c r="R747" i="2"/>
  <c r="P747" i="2"/>
  <c r="BI744" i="2"/>
  <c r="BH744" i="2"/>
  <c r="BG744" i="2"/>
  <c r="BF744" i="2"/>
  <c r="T744" i="2"/>
  <c r="R744" i="2"/>
  <c r="P744" i="2"/>
  <c r="BI742" i="2"/>
  <c r="BH742" i="2"/>
  <c r="BG742" i="2"/>
  <c r="BF742" i="2"/>
  <c r="T742" i="2"/>
  <c r="R742" i="2"/>
  <c r="P742" i="2"/>
  <c r="BI736" i="2"/>
  <c r="BH736" i="2"/>
  <c r="BG736" i="2"/>
  <c r="BF736" i="2"/>
  <c r="T736" i="2"/>
  <c r="R736" i="2"/>
  <c r="P736" i="2"/>
  <c r="BI728" i="2"/>
  <c r="BH728" i="2"/>
  <c r="BG728" i="2"/>
  <c r="BF728" i="2"/>
  <c r="T728" i="2"/>
  <c r="R728" i="2"/>
  <c r="P728" i="2"/>
  <c r="BI720" i="2"/>
  <c r="BH720" i="2"/>
  <c r="BG720" i="2"/>
  <c r="BF720" i="2"/>
  <c r="T720" i="2"/>
  <c r="R720" i="2"/>
  <c r="P720" i="2"/>
  <c r="BI712" i="2"/>
  <c r="BH712" i="2"/>
  <c r="BG712" i="2"/>
  <c r="BF712" i="2"/>
  <c r="T712" i="2"/>
  <c r="R712" i="2"/>
  <c r="P712" i="2"/>
  <c r="BI704" i="2"/>
  <c r="BH704" i="2"/>
  <c r="BG704" i="2"/>
  <c r="BF704" i="2"/>
  <c r="T704" i="2"/>
  <c r="R704" i="2"/>
  <c r="P704" i="2"/>
  <c r="BI699" i="2"/>
  <c r="BH699" i="2"/>
  <c r="BG699" i="2"/>
  <c r="BF699" i="2"/>
  <c r="T699" i="2"/>
  <c r="R699" i="2"/>
  <c r="P699" i="2"/>
  <c r="BI691" i="2"/>
  <c r="BH691" i="2"/>
  <c r="BG691" i="2"/>
  <c r="BF691" i="2"/>
  <c r="T691" i="2"/>
  <c r="R691" i="2"/>
  <c r="P691" i="2"/>
  <c r="BI683" i="2"/>
  <c r="BH683" i="2"/>
  <c r="BG683" i="2"/>
  <c r="BF683" i="2"/>
  <c r="T683" i="2"/>
  <c r="R683" i="2"/>
  <c r="P683" i="2"/>
  <c r="BI675" i="2"/>
  <c r="BH675" i="2"/>
  <c r="BG675" i="2"/>
  <c r="BF675" i="2"/>
  <c r="T675" i="2"/>
  <c r="R675" i="2"/>
  <c r="P675" i="2"/>
  <c r="BI669" i="2"/>
  <c r="BH669" i="2"/>
  <c r="BG669" i="2"/>
  <c r="BF669" i="2"/>
  <c r="T669" i="2"/>
  <c r="R669" i="2"/>
  <c r="P669" i="2"/>
  <c r="BI663" i="2"/>
  <c r="BH663" i="2"/>
  <c r="BG663" i="2"/>
  <c r="BF663" i="2"/>
  <c r="T663" i="2"/>
  <c r="R663" i="2"/>
  <c r="P663" i="2"/>
  <c r="BI657" i="2"/>
  <c r="BH657" i="2"/>
  <c r="BG657" i="2"/>
  <c r="BF657" i="2"/>
  <c r="T657" i="2"/>
  <c r="R657" i="2"/>
  <c r="P657" i="2"/>
  <c r="BI651" i="2"/>
  <c r="BH651" i="2"/>
  <c r="BG651" i="2"/>
  <c r="BF651" i="2"/>
  <c r="T651" i="2"/>
  <c r="R651" i="2"/>
  <c r="P651" i="2"/>
  <c r="BI645" i="2"/>
  <c r="BH645" i="2"/>
  <c r="BG645" i="2"/>
  <c r="BF645" i="2"/>
  <c r="T645" i="2"/>
  <c r="R645" i="2"/>
  <c r="P645" i="2"/>
  <c r="BI639" i="2"/>
  <c r="BH639" i="2"/>
  <c r="BG639" i="2"/>
  <c r="BF639" i="2"/>
  <c r="T639" i="2"/>
  <c r="R639" i="2"/>
  <c r="P639" i="2"/>
  <c r="BI634" i="2"/>
  <c r="BH634" i="2"/>
  <c r="BG634" i="2"/>
  <c r="BF634" i="2"/>
  <c r="T634" i="2"/>
  <c r="R634" i="2"/>
  <c r="P634" i="2"/>
  <c r="BI629" i="2"/>
  <c r="BH629" i="2"/>
  <c r="BG629" i="2"/>
  <c r="BF629" i="2"/>
  <c r="T629" i="2"/>
  <c r="R629" i="2"/>
  <c r="P629" i="2"/>
  <c r="BI627" i="2"/>
  <c r="BH627" i="2"/>
  <c r="BG627" i="2"/>
  <c r="BF627" i="2"/>
  <c r="T627" i="2"/>
  <c r="R627" i="2"/>
  <c r="P627" i="2"/>
  <c r="BI621" i="2"/>
  <c r="BH621" i="2"/>
  <c r="BG621" i="2"/>
  <c r="BF621" i="2"/>
  <c r="T621" i="2"/>
  <c r="R621" i="2"/>
  <c r="P621" i="2"/>
  <c r="BI615" i="2"/>
  <c r="BH615" i="2"/>
  <c r="BG615" i="2"/>
  <c r="BF615" i="2"/>
  <c r="T615" i="2"/>
  <c r="R615" i="2"/>
  <c r="P615" i="2"/>
  <c r="BI609" i="2"/>
  <c r="BH609" i="2"/>
  <c r="BG609" i="2"/>
  <c r="BF609" i="2"/>
  <c r="T609" i="2"/>
  <c r="R609" i="2"/>
  <c r="P609" i="2"/>
  <c r="BI603" i="2"/>
  <c r="BH603" i="2"/>
  <c r="BG603" i="2"/>
  <c r="BF603" i="2"/>
  <c r="T603" i="2"/>
  <c r="R603" i="2"/>
  <c r="P603" i="2"/>
  <c r="BI597" i="2"/>
  <c r="BH597" i="2"/>
  <c r="BG597" i="2"/>
  <c r="BF597" i="2"/>
  <c r="T597" i="2"/>
  <c r="R597" i="2"/>
  <c r="P597" i="2"/>
  <c r="BI593" i="2"/>
  <c r="BH593" i="2"/>
  <c r="BG593" i="2"/>
  <c r="BF593" i="2"/>
  <c r="T593" i="2"/>
  <c r="R593" i="2"/>
  <c r="P593" i="2"/>
  <c r="BI589" i="2"/>
  <c r="BH589" i="2"/>
  <c r="BG589" i="2"/>
  <c r="BF589" i="2"/>
  <c r="T589" i="2"/>
  <c r="R589" i="2"/>
  <c r="P589" i="2"/>
  <c r="BI585" i="2"/>
  <c r="BH585" i="2"/>
  <c r="BG585" i="2"/>
  <c r="BF585" i="2"/>
  <c r="T585" i="2"/>
  <c r="R585" i="2"/>
  <c r="P585" i="2"/>
  <c r="BI581" i="2"/>
  <c r="BH581" i="2"/>
  <c r="BG581" i="2"/>
  <c r="BF581" i="2"/>
  <c r="T581" i="2"/>
  <c r="R581" i="2"/>
  <c r="P581" i="2"/>
  <c r="BI573" i="2"/>
  <c r="BH573" i="2"/>
  <c r="BG573" i="2"/>
  <c r="BF573" i="2"/>
  <c r="T573" i="2"/>
  <c r="R573" i="2"/>
  <c r="P573" i="2"/>
  <c r="BI569" i="2"/>
  <c r="BH569" i="2"/>
  <c r="BG569" i="2"/>
  <c r="BF569" i="2"/>
  <c r="T569" i="2"/>
  <c r="R569" i="2"/>
  <c r="P569" i="2"/>
  <c r="BI565" i="2"/>
  <c r="BH565" i="2"/>
  <c r="BG565" i="2"/>
  <c r="BF565" i="2"/>
  <c r="T565" i="2"/>
  <c r="R565" i="2"/>
  <c r="P565" i="2"/>
  <c r="BI561" i="2"/>
  <c r="BH561" i="2"/>
  <c r="BG561" i="2"/>
  <c r="BF561" i="2"/>
  <c r="T561" i="2"/>
  <c r="R561" i="2"/>
  <c r="P561" i="2"/>
  <c r="BI557" i="2"/>
  <c r="BH557" i="2"/>
  <c r="BG557" i="2"/>
  <c r="BF557" i="2"/>
  <c r="T557" i="2"/>
  <c r="R557" i="2"/>
  <c r="P557" i="2"/>
  <c r="BI550" i="2"/>
  <c r="BH550" i="2"/>
  <c r="BG550" i="2"/>
  <c r="BF550" i="2"/>
  <c r="T550" i="2"/>
  <c r="R550" i="2"/>
  <c r="P550" i="2"/>
  <c r="BI546" i="2"/>
  <c r="BH546" i="2"/>
  <c r="BG546" i="2"/>
  <c r="BF546" i="2"/>
  <c r="T546" i="2"/>
  <c r="R546" i="2"/>
  <c r="P546" i="2"/>
  <c r="BI542" i="2"/>
  <c r="BH542" i="2"/>
  <c r="BG542" i="2"/>
  <c r="BF542" i="2"/>
  <c r="T542" i="2"/>
  <c r="R542" i="2"/>
  <c r="P542" i="2"/>
  <c r="BI538" i="2"/>
  <c r="BH538" i="2"/>
  <c r="BG538" i="2"/>
  <c r="BF538" i="2"/>
  <c r="T538" i="2"/>
  <c r="R538" i="2"/>
  <c r="P538" i="2"/>
  <c r="BI531" i="2"/>
  <c r="BH531" i="2"/>
  <c r="BG531" i="2"/>
  <c r="BF531" i="2"/>
  <c r="T531" i="2"/>
  <c r="R531" i="2"/>
  <c r="P531" i="2"/>
  <c r="BI527" i="2"/>
  <c r="BH527" i="2"/>
  <c r="BG527" i="2"/>
  <c r="BF527" i="2"/>
  <c r="T527" i="2"/>
  <c r="R527" i="2"/>
  <c r="P527" i="2"/>
  <c r="BI523" i="2"/>
  <c r="BH523" i="2"/>
  <c r="BG523" i="2"/>
  <c r="BF523" i="2"/>
  <c r="T523" i="2"/>
  <c r="R523" i="2"/>
  <c r="P523" i="2"/>
  <c r="BI519" i="2"/>
  <c r="BH519" i="2"/>
  <c r="BG519" i="2"/>
  <c r="BF519" i="2"/>
  <c r="T519" i="2"/>
  <c r="R519" i="2"/>
  <c r="P519" i="2"/>
  <c r="BI514" i="2"/>
  <c r="BH514" i="2"/>
  <c r="BG514" i="2"/>
  <c r="BF514" i="2"/>
  <c r="T514" i="2"/>
  <c r="R514" i="2"/>
  <c r="P514" i="2"/>
  <c r="BI506" i="2"/>
  <c r="BH506" i="2"/>
  <c r="BG506" i="2"/>
  <c r="BF506" i="2"/>
  <c r="T506" i="2"/>
  <c r="R506" i="2"/>
  <c r="P506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5" i="2"/>
  <c r="BH495" i="2"/>
  <c r="BG495" i="2"/>
  <c r="BF495" i="2"/>
  <c r="T495" i="2"/>
  <c r="R495" i="2"/>
  <c r="P495" i="2"/>
  <c r="BI491" i="2"/>
  <c r="BH491" i="2"/>
  <c r="BG491" i="2"/>
  <c r="BF491" i="2"/>
  <c r="T491" i="2"/>
  <c r="R491" i="2"/>
  <c r="P491" i="2"/>
  <c r="BI486" i="2"/>
  <c r="BH486" i="2"/>
  <c r="BG486" i="2"/>
  <c r="BF486" i="2"/>
  <c r="T486" i="2"/>
  <c r="R486" i="2"/>
  <c r="P486" i="2"/>
  <c r="BI481" i="2"/>
  <c r="BH481" i="2"/>
  <c r="BG481" i="2"/>
  <c r="BF481" i="2"/>
  <c r="T481" i="2"/>
  <c r="R481" i="2"/>
  <c r="P481" i="2"/>
  <c r="BI476" i="2"/>
  <c r="BH476" i="2"/>
  <c r="BG476" i="2"/>
  <c r="BF476" i="2"/>
  <c r="T476" i="2"/>
  <c r="R476" i="2"/>
  <c r="P476" i="2"/>
  <c r="BI472" i="2"/>
  <c r="BH472" i="2"/>
  <c r="BG472" i="2"/>
  <c r="BF472" i="2"/>
  <c r="T472" i="2"/>
  <c r="R472" i="2"/>
  <c r="P472" i="2"/>
  <c r="BI463" i="2"/>
  <c r="BH463" i="2"/>
  <c r="BG463" i="2"/>
  <c r="BF463" i="2"/>
  <c r="T463" i="2"/>
  <c r="T462" i="2"/>
  <c r="R463" i="2"/>
  <c r="R462" i="2" s="1"/>
  <c r="P463" i="2"/>
  <c r="P462" i="2"/>
  <c r="BI456" i="2"/>
  <c r="BH456" i="2"/>
  <c r="BG456" i="2"/>
  <c r="BF456" i="2"/>
  <c r="T456" i="2"/>
  <c r="R456" i="2"/>
  <c r="P456" i="2"/>
  <c r="BI450" i="2"/>
  <c r="BH450" i="2"/>
  <c r="BG450" i="2"/>
  <c r="BF450" i="2"/>
  <c r="T450" i="2"/>
  <c r="R450" i="2"/>
  <c r="P450" i="2"/>
  <c r="BI444" i="2"/>
  <c r="BH444" i="2"/>
  <c r="BG444" i="2"/>
  <c r="BF444" i="2"/>
  <c r="T444" i="2"/>
  <c r="R444" i="2"/>
  <c r="P444" i="2"/>
  <c r="BI438" i="2"/>
  <c r="BH438" i="2"/>
  <c r="BG438" i="2"/>
  <c r="BF438" i="2"/>
  <c r="T438" i="2"/>
  <c r="R438" i="2"/>
  <c r="P438" i="2"/>
  <c r="BI432" i="2"/>
  <c r="BH432" i="2"/>
  <c r="BG432" i="2"/>
  <c r="BF432" i="2"/>
  <c r="T432" i="2"/>
  <c r="R432" i="2"/>
  <c r="P432" i="2"/>
  <c r="BI424" i="2"/>
  <c r="BH424" i="2"/>
  <c r="BG424" i="2"/>
  <c r="BF424" i="2"/>
  <c r="T424" i="2"/>
  <c r="R424" i="2"/>
  <c r="P424" i="2"/>
  <c r="BI418" i="2"/>
  <c r="BH418" i="2"/>
  <c r="BG418" i="2"/>
  <c r="BF418" i="2"/>
  <c r="T418" i="2"/>
  <c r="R418" i="2"/>
  <c r="P418" i="2"/>
  <c r="BI412" i="2"/>
  <c r="BH412" i="2"/>
  <c r="BG412" i="2"/>
  <c r="BF412" i="2"/>
  <c r="T412" i="2"/>
  <c r="R412" i="2"/>
  <c r="P412" i="2"/>
  <c r="BI404" i="2"/>
  <c r="BH404" i="2"/>
  <c r="BG404" i="2"/>
  <c r="BF404" i="2"/>
  <c r="T404" i="2"/>
  <c r="R404" i="2"/>
  <c r="P404" i="2"/>
  <c r="BI398" i="2"/>
  <c r="BH398" i="2"/>
  <c r="BG398" i="2"/>
  <c r="BF398" i="2"/>
  <c r="T398" i="2"/>
  <c r="R398" i="2"/>
  <c r="P398" i="2"/>
  <c r="BI393" i="2"/>
  <c r="BH393" i="2"/>
  <c r="BG393" i="2"/>
  <c r="BF393" i="2"/>
  <c r="T393" i="2"/>
  <c r="R393" i="2"/>
  <c r="P393" i="2"/>
  <c r="BI388" i="2"/>
  <c r="BH388" i="2"/>
  <c r="BG388" i="2"/>
  <c r="BF388" i="2"/>
  <c r="T388" i="2"/>
  <c r="R388" i="2"/>
  <c r="P388" i="2"/>
  <c r="BI384" i="2"/>
  <c r="BH384" i="2"/>
  <c r="BG384" i="2"/>
  <c r="BF384" i="2"/>
  <c r="T384" i="2"/>
  <c r="R384" i="2"/>
  <c r="P384" i="2"/>
  <c r="BI380" i="2"/>
  <c r="BH380" i="2"/>
  <c r="BG380" i="2"/>
  <c r="BF380" i="2"/>
  <c r="T380" i="2"/>
  <c r="R380" i="2"/>
  <c r="P380" i="2"/>
  <c r="BI376" i="2"/>
  <c r="BH376" i="2"/>
  <c r="BG376" i="2"/>
  <c r="BF376" i="2"/>
  <c r="T376" i="2"/>
  <c r="R376" i="2"/>
  <c r="P376" i="2"/>
  <c r="BI368" i="2"/>
  <c r="BH368" i="2"/>
  <c r="BG368" i="2"/>
  <c r="BF368" i="2"/>
  <c r="T368" i="2"/>
  <c r="R368" i="2"/>
  <c r="P368" i="2"/>
  <c r="BI364" i="2"/>
  <c r="BH364" i="2"/>
  <c r="BG364" i="2"/>
  <c r="BF364" i="2"/>
  <c r="T364" i="2"/>
  <c r="R364" i="2"/>
  <c r="P364" i="2"/>
  <c r="BI356" i="2"/>
  <c r="BH356" i="2"/>
  <c r="BG356" i="2"/>
  <c r="BF356" i="2"/>
  <c r="T356" i="2"/>
  <c r="R356" i="2"/>
  <c r="P356" i="2"/>
  <c r="BI350" i="2"/>
  <c r="BH350" i="2"/>
  <c r="BG350" i="2"/>
  <c r="BF350" i="2"/>
  <c r="T350" i="2"/>
  <c r="R350" i="2"/>
  <c r="P350" i="2"/>
  <c r="BI344" i="2"/>
  <c r="BH344" i="2"/>
  <c r="BG344" i="2"/>
  <c r="BF344" i="2"/>
  <c r="T344" i="2"/>
  <c r="T343" i="2"/>
  <c r="R344" i="2"/>
  <c r="R343" i="2"/>
  <c r="P344" i="2"/>
  <c r="P343" i="2"/>
  <c r="BI338" i="2"/>
  <c r="BH338" i="2"/>
  <c r="BG338" i="2"/>
  <c r="BF338" i="2"/>
  <c r="T338" i="2"/>
  <c r="T337" i="2"/>
  <c r="R338" i="2"/>
  <c r="R337" i="2"/>
  <c r="P338" i="2"/>
  <c r="P337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08" i="2"/>
  <c r="BH308" i="2"/>
  <c r="BG308" i="2"/>
  <c r="BF308" i="2"/>
  <c r="T308" i="2"/>
  <c r="R308" i="2"/>
  <c r="P308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0" i="2"/>
  <c r="BH290" i="2"/>
  <c r="BG290" i="2"/>
  <c r="BF290" i="2"/>
  <c r="T290" i="2"/>
  <c r="R290" i="2"/>
  <c r="P290" i="2"/>
  <c r="BI283" i="2"/>
  <c r="BH283" i="2"/>
  <c r="BG283" i="2"/>
  <c r="BF283" i="2"/>
  <c r="T283" i="2"/>
  <c r="R283" i="2"/>
  <c r="P283" i="2"/>
  <c r="BI276" i="2"/>
  <c r="BH276" i="2"/>
  <c r="BG276" i="2"/>
  <c r="BF276" i="2"/>
  <c r="T276" i="2"/>
  <c r="R276" i="2"/>
  <c r="P276" i="2"/>
  <c r="BI268" i="2"/>
  <c r="BH268" i="2"/>
  <c r="BG268" i="2"/>
  <c r="BF268" i="2"/>
  <c r="T268" i="2"/>
  <c r="R268" i="2"/>
  <c r="P268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5" i="2"/>
  <c r="BH245" i="2"/>
  <c r="BG245" i="2"/>
  <c r="BF245" i="2"/>
  <c r="T245" i="2"/>
  <c r="R245" i="2"/>
  <c r="P245" i="2"/>
  <c r="BI239" i="2"/>
  <c r="BH239" i="2"/>
  <c r="BG239" i="2"/>
  <c r="BF239" i="2"/>
  <c r="T239" i="2"/>
  <c r="R239" i="2"/>
  <c r="P239" i="2"/>
  <c r="BI233" i="2"/>
  <c r="BH233" i="2"/>
  <c r="BG233" i="2"/>
  <c r="BF233" i="2"/>
  <c r="T233" i="2"/>
  <c r="R233" i="2"/>
  <c r="P233" i="2"/>
  <c r="BI227" i="2"/>
  <c r="BH227" i="2"/>
  <c r="BG227" i="2"/>
  <c r="BF227" i="2"/>
  <c r="T227" i="2"/>
  <c r="R227" i="2"/>
  <c r="P227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2" i="2"/>
  <c r="BH212" i="2"/>
  <c r="BG212" i="2"/>
  <c r="BF212" i="2"/>
  <c r="T212" i="2"/>
  <c r="R212" i="2"/>
  <c r="P212" i="2"/>
  <c r="BI205" i="2"/>
  <c r="BH205" i="2"/>
  <c r="BG205" i="2"/>
  <c r="BF205" i="2"/>
  <c r="T205" i="2"/>
  <c r="R205" i="2"/>
  <c r="P205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R180" i="2"/>
  <c r="P180" i="2"/>
  <c r="BI174" i="2"/>
  <c r="BH174" i="2"/>
  <c r="BG174" i="2"/>
  <c r="BF174" i="2"/>
  <c r="T174" i="2"/>
  <c r="R174" i="2"/>
  <c r="P174" i="2"/>
  <c r="BI168" i="2"/>
  <c r="BH168" i="2"/>
  <c r="BG168" i="2"/>
  <c r="BF168" i="2"/>
  <c r="T168" i="2"/>
  <c r="R168" i="2"/>
  <c r="P168" i="2"/>
  <c r="BI162" i="2"/>
  <c r="BH162" i="2"/>
  <c r="BG162" i="2"/>
  <c r="BF162" i="2"/>
  <c r="T162" i="2"/>
  <c r="R162" i="2"/>
  <c r="P162" i="2"/>
  <c r="BI156" i="2"/>
  <c r="BH156" i="2"/>
  <c r="BG156" i="2"/>
  <c r="BF156" i="2"/>
  <c r="T156" i="2"/>
  <c r="R156" i="2"/>
  <c r="P156" i="2"/>
  <c r="BI150" i="2"/>
  <c r="BH150" i="2"/>
  <c r="BG150" i="2"/>
  <c r="BF150" i="2"/>
  <c r="T150" i="2"/>
  <c r="R150" i="2"/>
  <c r="P150" i="2"/>
  <c r="BI144" i="2"/>
  <c r="BH144" i="2"/>
  <c r="BG144" i="2"/>
  <c r="BF144" i="2"/>
  <c r="T144" i="2"/>
  <c r="R144" i="2"/>
  <c r="P144" i="2"/>
  <c r="BI138" i="2"/>
  <c r="BH138" i="2"/>
  <c r="BG138" i="2"/>
  <c r="BF138" i="2"/>
  <c r="T138" i="2"/>
  <c r="R138" i="2"/>
  <c r="P138" i="2"/>
  <c r="BI130" i="2"/>
  <c r="BH130" i="2"/>
  <c r="BG130" i="2"/>
  <c r="BF130" i="2"/>
  <c r="T130" i="2"/>
  <c r="R130" i="2"/>
  <c r="P130" i="2"/>
  <c r="J124" i="2"/>
  <c r="J123" i="2"/>
  <c r="F123" i="2"/>
  <c r="F121" i="2"/>
  <c r="E119" i="2"/>
  <c r="J92" i="2"/>
  <c r="J91" i="2"/>
  <c r="F91" i="2"/>
  <c r="F89" i="2"/>
  <c r="E87" i="2"/>
  <c r="J18" i="2"/>
  <c r="E18" i="2"/>
  <c r="F124" i="2"/>
  <c r="J17" i="2"/>
  <c r="J12" i="2"/>
  <c r="J89" i="2"/>
  <c r="E7" i="2"/>
  <c r="E85" i="2"/>
  <c r="L90" i="1"/>
  <c r="AM90" i="1"/>
  <c r="AM89" i="1"/>
  <c r="L89" i="1"/>
  <c r="AM87" i="1"/>
  <c r="L87" i="1"/>
  <c r="L85" i="1"/>
  <c r="L84" i="1"/>
  <c r="BK742" i="2"/>
  <c r="BK704" i="2"/>
  <c r="J651" i="2"/>
  <c r="BK615" i="2"/>
  <c r="J573" i="2"/>
  <c r="J542" i="2"/>
  <c r="BK502" i="2"/>
  <c r="J486" i="2"/>
  <c r="BK463" i="2"/>
  <c r="BK418" i="2"/>
  <c r="BK384" i="2"/>
  <c r="J356" i="2"/>
  <c r="BK330" i="2"/>
  <c r="BK259" i="2"/>
  <c r="J227" i="2"/>
  <c r="J198" i="2"/>
  <c r="J762" i="2"/>
  <c r="J742" i="2"/>
  <c r="BK699" i="2"/>
  <c r="BK669" i="2"/>
  <c r="J597" i="2"/>
  <c r="J523" i="2"/>
  <c r="BK495" i="2"/>
  <c r="J481" i="2"/>
  <c r="J398" i="2"/>
  <c r="J350" i="2"/>
  <c r="BK314" i="2"/>
  <c r="J290" i="2"/>
  <c r="BK227" i="2"/>
  <c r="BK185" i="2"/>
  <c r="BK162" i="2"/>
  <c r="BK138" i="2"/>
  <c r="BK762" i="2"/>
  <c r="BK744" i="2"/>
  <c r="J699" i="2"/>
  <c r="J657" i="2"/>
  <c r="J629" i="2"/>
  <c r="J603" i="2"/>
  <c r="J565" i="2"/>
  <c r="J531" i="2"/>
  <c r="BK476" i="2"/>
  <c r="J424" i="2"/>
  <c r="J393" i="2"/>
  <c r="J344" i="2"/>
  <c r="J308" i="2"/>
  <c r="BK290" i="2"/>
  <c r="J257" i="2"/>
  <c r="J218" i="2"/>
  <c r="J185" i="2"/>
  <c r="BK634" i="2"/>
  <c r="J609" i="2"/>
  <c r="J581" i="2"/>
  <c r="J538" i="2"/>
  <c r="J514" i="2"/>
  <c r="BK456" i="2"/>
  <c r="J368" i="2"/>
  <c r="J333" i="2"/>
  <c r="BK283" i="2"/>
  <c r="J205" i="2"/>
  <c r="BK144" i="2"/>
  <c r="J171" i="3"/>
  <c r="BK140" i="3"/>
  <c r="BK176" i="3"/>
  <c r="J159" i="3"/>
  <c r="BK137" i="3"/>
  <c r="BK127" i="3"/>
  <c r="BK161" i="3"/>
  <c r="J137" i="3"/>
  <c r="J129" i="3"/>
  <c r="BK166" i="3"/>
  <c r="BK753" i="2"/>
  <c r="J683" i="2"/>
  <c r="J639" i="2"/>
  <c r="BK609" i="2"/>
  <c r="BK557" i="2"/>
  <c r="BK531" i="2"/>
  <c r="J495" i="2"/>
  <c r="J472" i="2"/>
  <c r="J432" i="2"/>
  <c r="BK398" i="2"/>
  <c r="J376" i="2"/>
  <c r="BK344" i="2"/>
  <c r="BK326" i="2"/>
  <c r="BK257" i="2"/>
  <c r="J222" i="2"/>
  <c r="J180" i="2"/>
  <c r="BK757" i="2"/>
  <c r="BK736" i="2"/>
  <c r="J691" i="2"/>
  <c r="J663" i="2"/>
  <c r="J621" i="2"/>
  <c r="J561" i="2"/>
  <c r="BK514" i="2"/>
  <c r="J491" i="2"/>
  <c r="J476" i="2"/>
  <c r="J412" i="2"/>
  <c r="J364" i="2"/>
  <c r="J317" i="2"/>
  <c r="J296" i="2"/>
  <c r="J251" i="2"/>
  <c r="BK212" i="2"/>
  <c r="BK168" i="2"/>
  <c r="J144" i="2"/>
  <c r="J757" i="2"/>
  <c r="J749" i="2"/>
  <c r="J712" i="2"/>
  <c r="BK663" i="2"/>
  <c r="J645" i="2"/>
  <c r="J615" i="2"/>
  <c r="BK585" i="2"/>
  <c r="BK546" i="2"/>
  <c r="J527" i="2"/>
  <c r="BK444" i="2"/>
  <c r="J418" i="2"/>
  <c r="J380" i="2"/>
  <c r="BK299" i="2"/>
  <c r="J283" i="2"/>
  <c r="BK251" i="2"/>
  <c r="BK205" i="2"/>
  <c r="J736" i="2"/>
  <c r="BK639" i="2"/>
  <c r="BK603" i="2"/>
  <c r="BK573" i="2"/>
  <c r="BK527" i="2"/>
  <c r="BK472" i="2"/>
  <c r="BK432" i="2"/>
  <c r="J384" i="2"/>
  <c r="BK323" i="2"/>
  <c r="J245" i="2"/>
  <c r="J212" i="2"/>
  <c r="J156" i="2"/>
  <c r="J156" i="3"/>
  <c r="J163" i="3"/>
  <c r="J140" i="3"/>
  <c r="BK131" i="3"/>
  <c r="BK171" i="3"/>
  <c r="J747" i="2"/>
  <c r="BK712" i="2"/>
  <c r="J675" i="2"/>
  <c r="J634" i="2"/>
  <c r="J585" i="2"/>
  <c r="BK550" i="2"/>
  <c r="J506" i="2"/>
  <c r="BK491" i="2"/>
  <c r="J438" i="2"/>
  <c r="J404" i="2"/>
  <c r="BK380" i="2"/>
  <c r="BK350" i="2"/>
  <c r="J314" i="2"/>
  <c r="J254" i="2"/>
  <c r="J150" i="2"/>
  <c r="BK747" i="2"/>
  <c r="J720" i="2"/>
  <c r="BK675" i="2"/>
  <c r="BK657" i="2"/>
  <c r="BK581" i="2"/>
  <c r="J557" i="2"/>
  <c r="BK506" i="2"/>
  <c r="BK486" i="2"/>
  <c r="J450" i="2"/>
  <c r="BK376" i="2"/>
  <c r="BK333" i="2"/>
  <c r="BK308" i="2"/>
  <c r="BK254" i="2"/>
  <c r="BK222" i="2"/>
  <c r="J194" i="2"/>
  <c r="BK174" i="2"/>
  <c r="BK150" i="2"/>
  <c r="AS94" i="1"/>
  <c r="BK621" i="2"/>
  <c r="BK589" i="2"/>
  <c r="J550" i="2"/>
  <c r="BK538" i="2"/>
  <c r="BK481" i="2"/>
  <c r="BK412" i="2"/>
  <c r="BK368" i="2"/>
  <c r="BK317" i="2"/>
  <c r="J268" i="2"/>
  <c r="BK245" i="2"/>
  <c r="BK198" i="2"/>
  <c r="J174" i="2"/>
  <c r="BK728" i="2"/>
  <c r="J627" i="2"/>
  <c r="J589" i="2"/>
  <c r="BK561" i="2"/>
  <c r="BK519" i="2"/>
  <c r="BK450" i="2"/>
  <c r="BK393" i="2"/>
  <c r="BK364" i="2"/>
  <c r="J326" i="2"/>
  <c r="J259" i="2"/>
  <c r="BK190" i="2"/>
  <c r="J138" i="2"/>
  <c r="J161" i="3"/>
  <c r="BK133" i="3"/>
  <c r="BK163" i="3"/>
  <c r="BK154" i="3"/>
  <c r="J135" i="3"/>
  <c r="J176" i="3"/>
  <c r="J154" i="3"/>
  <c r="BK135" i="3"/>
  <c r="J127" i="3"/>
  <c r="BK156" i="3"/>
  <c r="J744" i="2"/>
  <c r="BK691" i="2"/>
  <c r="BK645" i="2"/>
  <c r="BK593" i="2"/>
  <c r="J546" i="2"/>
  <c r="BK499" i="2"/>
  <c r="J456" i="2"/>
  <c r="BK424" i="2"/>
  <c r="J388" i="2"/>
  <c r="BK338" i="2"/>
  <c r="J276" i="2"/>
  <c r="J233" i="2"/>
  <c r="BK194" i="2"/>
  <c r="BK749" i="2"/>
  <c r="J728" i="2"/>
  <c r="BK683" i="2"/>
  <c r="BK651" i="2"/>
  <c r="BK565" i="2"/>
  <c r="J499" i="2"/>
  <c r="J463" i="2"/>
  <c r="BK356" i="2"/>
  <c r="J330" i="2"/>
  <c r="J299" i="2"/>
  <c r="BK233" i="2"/>
  <c r="BK218" i="2"/>
  <c r="BK180" i="2"/>
  <c r="BK156" i="2"/>
  <c r="J130" i="2"/>
  <c r="J753" i="2"/>
  <c r="BK720" i="2"/>
  <c r="J669" i="2"/>
  <c r="BK627" i="2"/>
  <c r="BK597" i="2"/>
  <c r="BK569" i="2"/>
  <c r="BK542" i="2"/>
  <c r="J519" i="2"/>
  <c r="BK438" i="2"/>
  <c r="BK404" i="2"/>
  <c r="J323" i="2"/>
  <c r="BK296" i="2"/>
  <c r="BK276" i="2"/>
  <c r="BK239" i="2"/>
  <c r="J190" i="2"/>
  <c r="J162" i="2"/>
  <c r="J704" i="2"/>
  <c r="BK629" i="2"/>
  <c r="J593" i="2"/>
  <c r="J569" i="2"/>
  <c r="BK523" i="2"/>
  <c r="J502" i="2"/>
  <c r="J444" i="2"/>
  <c r="BK388" i="2"/>
  <c r="J338" i="2"/>
  <c r="BK268" i="2"/>
  <c r="J239" i="2"/>
  <c r="J168" i="2"/>
  <c r="BK130" i="2"/>
  <c r="BK159" i="3"/>
  <c r="J131" i="3"/>
  <c r="BK174" i="3"/>
  <c r="J152" i="3"/>
  <c r="BK129" i="3"/>
  <c r="J166" i="3"/>
  <c r="BK152" i="3"/>
  <c r="J133" i="3"/>
  <c r="J174" i="3"/>
  <c r="BK129" i="2" l="1"/>
  <c r="J129" i="2" s="1"/>
  <c r="J98" i="2" s="1"/>
  <c r="BK349" i="2"/>
  <c r="J349" i="2"/>
  <c r="J101" i="2" s="1"/>
  <c r="T403" i="2"/>
  <c r="P471" i="2"/>
  <c r="P626" i="2"/>
  <c r="T129" i="2"/>
  <c r="R349" i="2"/>
  <c r="BK403" i="2"/>
  <c r="J403" i="2" s="1"/>
  <c r="J102" i="2" s="1"/>
  <c r="T471" i="2"/>
  <c r="T626" i="2"/>
  <c r="R741" i="2"/>
  <c r="BK126" i="3"/>
  <c r="T126" i="3"/>
  <c r="P151" i="3"/>
  <c r="P129" i="2"/>
  <c r="T349" i="2"/>
  <c r="P403" i="2"/>
  <c r="R471" i="2"/>
  <c r="R626" i="2"/>
  <c r="P741" i="2"/>
  <c r="R126" i="3"/>
  <c r="T151" i="3"/>
  <c r="P158" i="3"/>
  <c r="R129" i="2"/>
  <c r="R128" i="2" s="1"/>
  <c r="R127" i="2" s="1"/>
  <c r="P349" i="2"/>
  <c r="R403" i="2"/>
  <c r="BK471" i="2"/>
  <c r="J471" i="2" s="1"/>
  <c r="J104" i="2" s="1"/>
  <c r="BK626" i="2"/>
  <c r="J626" i="2" s="1"/>
  <c r="J105" i="2" s="1"/>
  <c r="BK741" i="2"/>
  <c r="J741" i="2"/>
  <c r="J106" i="2" s="1"/>
  <c r="T741" i="2"/>
  <c r="P126" i="3"/>
  <c r="BK151" i="3"/>
  <c r="J151" i="3" s="1"/>
  <c r="J100" i="3" s="1"/>
  <c r="R151" i="3"/>
  <c r="BK158" i="3"/>
  <c r="J158" i="3" s="1"/>
  <c r="J101" i="3" s="1"/>
  <c r="R158" i="3"/>
  <c r="T158" i="3"/>
  <c r="BK173" i="3"/>
  <c r="J173" i="3" s="1"/>
  <c r="J104" i="3" s="1"/>
  <c r="P173" i="3"/>
  <c r="R173" i="3"/>
  <c r="T173" i="3"/>
  <c r="BK337" i="2"/>
  <c r="J337" i="2"/>
  <c r="J99" i="2" s="1"/>
  <c r="BK462" i="2"/>
  <c r="J462" i="2"/>
  <c r="J103" i="2"/>
  <c r="BK761" i="2"/>
  <c r="J761" i="2" s="1"/>
  <c r="J107" i="2" s="1"/>
  <c r="BK165" i="3"/>
  <c r="J165" i="3" s="1"/>
  <c r="J102" i="3" s="1"/>
  <c r="BK343" i="2"/>
  <c r="J343" i="2"/>
  <c r="J100" i="2" s="1"/>
  <c r="BK139" i="3"/>
  <c r="J139" i="3"/>
  <c r="J99" i="3"/>
  <c r="BK170" i="3"/>
  <c r="J170" i="3" s="1"/>
  <c r="J103" i="3" s="1"/>
  <c r="J118" i="3"/>
  <c r="BE129" i="3"/>
  <c r="BE131" i="3"/>
  <c r="BE133" i="3"/>
  <c r="BE137" i="3"/>
  <c r="BE140" i="3"/>
  <c r="BE152" i="3"/>
  <c r="BE159" i="3"/>
  <c r="BE161" i="3"/>
  <c r="BE176" i="3"/>
  <c r="E85" i="3"/>
  <c r="BE156" i="3"/>
  <c r="BE163" i="3"/>
  <c r="BE174" i="3"/>
  <c r="F92" i="3"/>
  <c r="BE154" i="3"/>
  <c r="BE166" i="3"/>
  <c r="BE171" i="3"/>
  <c r="BE127" i="3"/>
  <c r="BE135" i="3"/>
  <c r="E117" i="2"/>
  <c r="BE180" i="2"/>
  <c r="BE194" i="2"/>
  <c r="BE198" i="2"/>
  <c r="BE212" i="2"/>
  <c r="BE233" i="2"/>
  <c r="BE251" i="2"/>
  <c r="BE257" i="2"/>
  <c r="BE296" i="2"/>
  <c r="BE314" i="2"/>
  <c r="BE368" i="2"/>
  <c r="BE404" i="2"/>
  <c r="BE476" i="2"/>
  <c r="BE481" i="2"/>
  <c r="BE486" i="2"/>
  <c r="BE491" i="2"/>
  <c r="BE495" i="2"/>
  <c r="BE499" i="2"/>
  <c r="BE531" i="2"/>
  <c r="BE542" i="2"/>
  <c r="BE546" i="2"/>
  <c r="BE557" i="2"/>
  <c r="BE561" i="2"/>
  <c r="BE593" i="2"/>
  <c r="BE609" i="2"/>
  <c r="BE615" i="2"/>
  <c r="BE651" i="2"/>
  <c r="BE657" i="2"/>
  <c r="BE669" i="2"/>
  <c r="BE683" i="2"/>
  <c r="BE699" i="2"/>
  <c r="BE712" i="2"/>
  <c r="BE720" i="2"/>
  <c r="F92" i="2"/>
  <c r="J121" i="2"/>
  <c r="BE130" i="2"/>
  <c r="BE144" i="2"/>
  <c r="BE150" i="2"/>
  <c r="BE222" i="2"/>
  <c r="BE227" i="2"/>
  <c r="BE254" i="2"/>
  <c r="BE259" i="2"/>
  <c r="BE308" i="2"/>
  <c r="BE330" i="2"/>
  <c r="BE344" i="2"/>
  <c r="BE376" i="2"/>
  <c r="BE456" i="2"/>
  <c r="BE463" i="2"/>
  <c r="BE502" i="2"/>
  <c r="BE506" i="2"/>
  <c r="BE519" i="2"/>
  <c r="BE550" i="2"/>
  <c r="BE573" i="2"/>
  <c r="BE629" i="2"/>
  <c r="BE634" i="2"/>
  <c r="BE645" i="2"/>
  <c r="BE675" i="2"/>
  <c r="BE736" i="2"/>
  <c r="BE742" i="2"/>
  <c r="BE747" i="2"/>
  <c r="BE749" i="2"/>
  <c r="BE757" i="2"/>
  <c r="BE762" i="2"/>
  <c r="BE239" i="2"/>
  <c r="BE268" i="2"/>
  <c r="BE276" i="2"/>
  <c r="BE326" i="2"/>
  <c r="BE338" i="2"/>
  <c r="BE350" i="2"/>
  <c r="BE380" i="2"/>
  <c r="BE384" i="2"/>
  <c r="BE388" i="2"/>
  <c r="BE393" i="2"/>
  <c r="BE398" i="2"/>
  <c r="BE418" i="2"/>
  <c r="BE424" i="2"/>
  <c r="BE432" i="2"/>
  <c r="BE438" i="2"/>
  <c r="BE444" i="2"/>
  <c r="BE527" i="2"/>
  <c r="BE585" i="2"/>
  <c r="BE589" i="2"/>
  <c r="BE603" i="2"/>
  <c r="BE621" i="2"/>
  <c r="BE639" i="2"/>
  <c r="BE704" i="2"/>
  <c r="BE753" i="2"/>
  <c r="BE138" i="2"/>
  <c r="BE156" i="2"/>
  <c r="BE162" i="2"/>
  <c r="BE168" i="2"/>
  <c r="BE174" i="2"/>
  <c r="BE185" i="2"/>
  <c r="BE190" i="2"/>
  <c r="BE205" i="2"/>
  <c r="BE218" i="2"/>
  <c r="BE245" i="2"/>
  <c r="BE283" i="2"/>
  <c r="BE290" i="2"/>
  <c r="BE299" i="2"/>
  <c r="BE317" i="2"/>
  <c r="BE323" i="2"/>
  <c r="BE333" i="2"/>
  <c r="BE356" i="2"/>
  <c r="BE364" i="2"/>
  <c r="BE412" i="2"/>
  <c r="BE450" i="2"/>
  <c r="BE472" i="2"/>
  <c r="BE514" i="2"/>
  <c r="BE523" i="2"/>
  <c r="BE538" i="2"/>
  <c r="BE565" i="2"/>
  <c r="BE569" i="2"/>
  <c r="BE581" i="2"/>
  <c r="BE597" i="2"/>
  <c r="BE627" i="2"/>
  <c r="BE663" i="2"/>
  <c r="BE691" i="2"/>
  <c r="BE728" i="2"/>
  <c r="BE744" i="2"/>
  <c r="F35" i="2"/>
  <c r="BB95" i="1" s="1"/>
  <c r="F36" i="2"/>
  <c r="BC95" i="1" s="1"/>
  <c r="J34" i="2"/>
  <c r="AW95" i="1" s="1"/>
  <c r="F34" i="2"/>
  <c r="BA95" i="1" s="1"/>
  <c r="F35" i="3"/>
  <c r="BB96" i="1" s="1"/>
  <c r="F36" i="3"/>
  <c r="BC96" i="1" s="1"/>
  <c r="J34" i="3"/>
  <c r="AW96" i="1" s="1"/>
  <c r="F37" i="3"/>
  <c r="BD96" i="1" s="1"/>
  <c r="F37" i="2"/>
  <c r="BD95" i="1" s="1"/>
  <c r="F34" i="3"/>
  <c r="BA96" i="1" s="1"/>
  <c r="R125" i="3" l="1"/>
  <c r="R124" i="3"/>
  <c r="T125" i="3"/>
  <c r="T124" i="3" s="1"/>
  <c r="T128" i="2"/>
  <c r="T127" i="2"/>
  <c r="P128" i="2"/>
  <c r="P127" i="2" s="1"/>
  <c r="AU95" i="1" s="1"/>
  <c r="P125" i="3"/>
  <c r="P124" i="3" s="1"/>
  <c r="AU96" i="1" s="1"/>
  <c r="BK125" i="3"/>
  <c r="J125" i="3"/>
  <c r="J97" i="3"/>
  <c r="J126" i="3"/>
  <c r="J98" i="3" s="1"/>
  <c r="BK128" i="2"/>
  <c r="J128" i="2" s="1"/>
  <c r="J97" i="2" s="1"/>
  <c r="F33" i="2"/>
  <c r="AZ95" i="1" s="1"/>
  <c r="BA94" i="1"/>
  <c r="W30" i="1" s="1"/>
  <c r="BC94" i="1"/>
  <c r="AY94" i="1" s="1"/>
  <c r="BD94" i="1"/>
  <c r="W33" i="1" s="1"/>
  <c r="BB94" i="1"/>
  <c r="AX94" i="1" s="1"/>
  <c r="F33" i="3"/>
  <c r="AZ96" i="1" s="1"/>
  <c r="J33" i="3"/>
  <c r="AV96" i="1" s="1"/>
  <c r="AT96" i="1" s="1"/>
  <c r="J33" i="2"/>
  <c r="AV95" i="1"/>
  <c r="AT95" i="1"/>
  <c r="BK127" i="2" l="1"/>
  <c r="J127" i="2"/>
  <c r="BK124" i="3"/>
  <c r="J124" i="3" s="1"/>
  <c r="J96" i="3" s="1"/>
  <c r="AU94" i="1"/>
  <c r="J30" i="2"/>
  <c r="AG95" i="1" s="1"/>
  <c r="AW94" i="1"/>
  <c r="AK30" i="1"/>
  <c r="W32" i="1"/>
  <c r="W31" i="1"/>
  <c r="AZ94" i="1"/>
  <c r="W29" i="1"/>
  <c r="J39" i="2" l="1"/>
  <c r="J96" i="2"/>
  <c r="AN95" i="1"/>
  <c r="J30" i="3"/>
  <c r="AG96" i="1" s="1"/>
  <c r="AG94" i="1" s="1"/>
  <c r="AK26" i="1" s="1"/>
  <c r="AK35" i="1" s="1"/>
  <c r="AV94" i="1"/>
  <c r="AK29" i="1" s="1"/>
  <c r="J39" i="3" l="1"/>
  <c r="AN96" i="1"/>
  <c r="AT94" i="1"/>
  <c r="AN94" i="1" l="1"/>
</calcChain>
</file>

<file path=xl/sharedStrings.xml><?xml version="1.0" encoding="utf-8"?>
<sst xmlns="http://schemas.openxmlformats.org/spreadsheetml/2006/main" count="6812" uniqueCount="873">
  <si>
    <t>Export Komplet</t>
  </si>
  <si>
    <t/>
  </si>
  <si>
    <t>2.0</t>
  </si>
  <si>
    <t>ZAMOK</t>
  </si>
  <si>
    <t>False</t>
  </si>
  <si>
    <t>{2d3ae42c-e80d-4ae3-8a7a-2fccb7b08373}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</si>
  <si>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</si>
  <si>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</si>
  <si>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</si>
  <si>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</si>
  <si>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</si>
  <si>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</si>
  <si>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</si>
  <si>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</si>
  <si>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835_1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</si>
  <si>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</si>
  <si>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</si>
  <si>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Pardubice, Dražkovice - převedení odpadních vod</t>
  </si>
  <si>
    <t>KSO:</t>
  </si>
  <si>
    <t>CC-CZ:</t>
  </si>
  <si>
    <t>Místo:</t>
  </si>
  <si>
    <t>Pardubice, Dražkovice</t>
  </si>
  <si>
    <t>Datum:</t>
  </si>
  <si>
    <t>30. 9. 2024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</si>
  <si>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</si>
  <si>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</si>
  <si>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</si>
  <si>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</si>
  <si>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</si>
  <si>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</si>
  <si>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</si>
  <si>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</si>
  <si>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</si>
  <si>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64826431</t>
  </si>
  <si>
    <t>VK PROJEKT, spol. s r.o.</t>
  </si>
  <si>
    <t>CZ64826431</t>
  </si>
  <si>
    <t>True</t>
  </si>
  <si>
    <t>Zpracovatel:</t>
  </si>
  <si>
    <t>Ladislav Konvalina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</si>
  <si>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</si>
  <si>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</si>
  <si>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</si>
  <si>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</si>
  <si>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</si>
  <si>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</si>
  <si>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</si>
  <si>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</si>
  <si>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</si>
  <si>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</si>
  <si>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</si>
  <si>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</si>
  <si>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</si>
  <si>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</si>
  <si>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</si>
  <si>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</si>
  <si>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</si>
  <si>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</si>
  <si>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</si>
  <si>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</si>
  <si>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</si>
  <si>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</si>
  <si>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</si>
  <si>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</si>
  <si>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</si>
  <si>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</si>
  <si>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</si>
  <si>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</si>
  <si>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</si>
  <si>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</si>
  <si>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</si>
  <si>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</si>
  <si>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</si>
  <si>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</si>
  <si>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</si>
  <si>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</si>
  <si>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</si>
  <si>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</si>
  <si>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</si>
  <si>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</si>
  <si>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</si>
  <si>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</si>
  <si>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</si>
  <si>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</si>
  <si>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</si>
  <si>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</si>
  <si>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835-1</t>
  </si>
  <si>
    <t>IO 01 - Kanalizace</t>
  </si>
  <si>
    <t>ING</t>
  </si>
  <si>
    <t>1</t>
  </si>
  <si>
    <t>{0e68a2d3-869e-48f5-91a1-5919b5f71342}</t>
  </si>
  <si>
    <t>2</t>
  </si>
  <si>
    <t>835-10</t>
  </si>
  <si>
    <t>VON 01 - Vedlejší a ostatní náklady</t>
  </si>
  <si>
    <t>VON</t>
  </si>
  <si>
    <t>{8b8ad71d-80e9-458e-b8cc-f56aa05b8cba}</t>
  </si>
  <si>
    <t>KRYCÍ LIST SOUPISU PRACÍ</t>
  </si>
  <si>
    <t>Objekt:</t>
  </si>
  <si>
    <t>835-1 - IO 01 -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</si>
  <si>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</si>
  <si>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</si>
  <si>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</si>
  <si>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</si>
  <si>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</si>
  <si>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</si>
  <si>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</si>
  <si>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</si>
  <si>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</si>
  <si>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</si>
  <si>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</si>
  <si>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6 - Úpravy povrchů, podlahy a osazování výplní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</si>
  <si>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</si>
  <si>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</si>
  <si>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</si>
  <si>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</si>
  <si>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</si>
  <si>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</si>
  <si>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</si>
  <si>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</si>
  <si>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</si>
  <si>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</si>
  <si>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</si>
  <si>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</si>
  <si>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</si>
  <si>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</si>
  <si>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</si>
  <si>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</si>
  <si>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</si>
  <si>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</si>
  <si>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</si>
  <si>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</si>
  <si>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</si>
  <si>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</si>
  <si>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</si>
  <si>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podkladu z kameniva drceného tl přes 200 do 300 mm strojně pl přes 200 m2</t>
  </si>
  <si>
    <t>m2</t>
  </si>
  <si>
    <t>CS ÚRS 2024 02</t>
  </si>
  <si>
    <t>4</t>
  </si>
  <si>
    <t>-877489345</t>
  </si>
  <si>
    <t>PP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</si>
  <si>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</si>
  <si>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VV</t>
  </si>
  <si>
    <t>př.č. C.3, D.1.01, D.1.02, D.1.03</t>
  </si>
  <si>
    <t>komunikace Chrudimská</t>
  </si>
  <si>
    <t>180,0*1,8</t>
  </si>
  <si>
    <t>cyklistická stezka</t>
  </si>
  <si>
    <t>355,0*4,0</t>
  </si>
  <si>
    <t>Součet</t>
  </si>
  <si>
    <t>113107230</t>
  </si>
  <si>
    <t>Odstranění podkladu z betonu prostého tl do 100 mm strojně pl přes 200 m2</t>
  </si>
  <si>
    <t>-2114829489</t>
  </si>
  <si>
    <t>Odstranění podkladů nebo krytů strojně plochy jednotlivě přes 200 m2 s přemístěním hmot na skládku na vzdálenost do 20 m nebo s naložením na dopravní prostředek z betonu prostého, o tl. vrstvy do 100 mm</t>
  </si>
  <si>
    <t>355,0*3,4</t>
  </si>
  <si>
    <t>3</t>
  </si>
  <si>
    <t>113107231</t>
  </si>
  <si>
    <t>Odstranění podkladu z betonu prostého tl 150 mm strojně pl přes 200 m2</t>
  </si>
  <si>
    <t>1902436402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</si>
  <si>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</si>
  <si>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180,0*2,3</t>
  </si>
  <si>
    <t>113154331</t>
  </si>
  <si>
    <t>Frézování živičného krytu tl do 30 mm pruh š přes 1 do 2 m pl přes 1000 do 10000 m2 bez překážek v trase</t>
  </si>
  <si>
    <t>CS ÚRS 2024 01</t>
  </si>
  <si>
    <t>-747619621</t>
  </si>
  <si>
    <t>Frézování živičného podkladu nebo krytu s naložením na dopravní prostředek plochy přes 1 000 do 10 000 m2 bez překážek v trase pruhu šířky přes 1 m do 2 m, tloušťky vrstvy do 30 mm</t>
  </si>
  <si>
    <t>355,0*3,0</t>
  </si>
  <si>
    <t>5</t>
  </si>
  <si>
    <t>113154353</t>
  </si>
  <si>
    <t>Frézování živičného krytu tl 50 mm pruh š přes 0,5 do 1 m pl přes 1000 do 10000 m2 s překážkami v trase</t>
  </si>
  <si>
    <t>-1640709686</t>
  </si>
  <si>
    <t>Frézování živičného podkladu nebo krytu s naložením na dopravní prostředek plochy přes 1 000 do 10 000 m2 s překážkami v trase pruhu šířky do 1 m, tloušťky vrstvy 50 mm</t>
  </si>
  <si>
    <t>180,0*12,0</t>
  </si>
  <si>
    <t>6</t>
  </si>
  <si>
    <t>113154354</t>
  </si>
  <si>
    <t>Frézování živičného krytu tl 100 mm pruh š přes 0,5 do 1 m pl přes 1000 do 10000 m2 s překážkami v trase</t>
  </si>
  <si>
    <t>716893021</t>
  </si>
  <si>
    <t>Frézování živičného podkladu nebo krytu s naložením na dopravní prostředek plochy přes 1 000 do 10 000 m2 s překážkami v trase pruhu šířky do 1 m, tloušťky vrstvy 100 mm</t>
  </si>
  <si>
    <t>180,0*2,8</t>
  </si>
  <si>
    <t>7</t>
  </si>
  <si>
    <t>115101201</t>
  </si>
  <si>
    <t>Čerpání vody na dopravní výšku do 10 m průměrný přítok do 500 l/min</t>
  </si>
  <si>
    <t>hod</t>
  </si>
  <si>
    <t>1808964959</t>
  </si>
  <si>
    <t>př.č.  D.1.01</t>
  </si>
  <si>
    <t>spodní voda</t>
  </si>
  <si>
    <t>120*24</t>
  </si>
  <si>
    <t>8</t>
  </si>
  <si>
    <t>115101301</t>
  </si>
  <si>
    <t>Pohotovost čerpací soupravy pro dopravní výšku do 10 m přítok do 500 l/min</t>
  </si>
  <si>
    <t>den</t>
  </si>
  <si>
    <t>-130461401</t>
  </si>
  <si>
    <t>120</t>
  </si>
  <si>
    <t>9</t>
  </si>
  <si>
    <t>119001401</t>
  </si>
  <si>
    <t>Dočasné zajištění potrubí ocelového nebo litinového DN do 200 mm</t>
  </si>
  <si>
    <t>m</t>
  </si>
  <si>
    <t>-2062073869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</si>
  <si>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</si>
  <si>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př.č. C.3, D.1.01, D.1.02</t>
  </si>
  <si>
    <t>3*1,5</t>
  </si>
  <si>
    <t>10</t>
  </si>
  <si>
    <t>119001421</t>
  </si>
  <si>
    <t>Dočasné zajištění kabelů a kabelových tratí ze 3 volně ložených kabelů</t>
  </si>
  <si>
    <t>-1095408738</t>
  </si>
  <si>
    <t>1*1,5</t>
  </si>
  <si>
    <t>11</t>
  </si>
  <si>
    <t>119002411</t>
  </si>
  <si>
    <t>Pojezdový ocelový plech pro zabezpčení výkopu  zřízení</t>
  </si>
  <si>
    <t>-931760343</t>
  </si>
  <si>
    <t>Pomocné konstrukce při zabezpečení výkopu vodorovné pojízdné z tlustého ocelového plechu šířky výkopu do 1,0 m zřízení</t>
  </si>
  <si>
    <t>1*(3*3)</t>
  </si>
  <si>
    <t>119002412</t>
  </si>
  <si>
    <t>Pojezdový ocelový plech pro zabezpčení výkopu odstranění</t>
  </si>
  <si>
    <t>754547290</t>
  </si>
  <si>
    <t>Pomocné konstrukce při zabezpečení výkopu vodorovné pojízdné z tlustého ocelového plechu šířky výkopu do 1,0 m odstranění</t>
  </si>
  <si>
    <t>13</t>
  </si>
  <si>
    <t>119003223</t>
  </si>
  <si>
    <t>Mobilní plotová zábrana s profilovaným plechem výšky do 2,2 m pro zabezpečení výkopu zřízení</t>
  </si>
  <si>
    <t>1507825493</t>
  </si>
  <si>
    <t>Pomocné konstrukce při zabezpečení výkopu svislé ocelové mobilní oplocení, výšky do 2,2 m panely vyplněné profilovaným plechem zřízení</t>
  </si>
  <si>
    <t>zajištění stoky v komunikaci</t>
  </si>
  <si>
    <t>180+180</t>
  </si>
  <si>
    <t>3+3</t>
  </si>
  <si>
    <t>14</t>
  </si>
  <si>
    <t>119003224</t>
  </si>
  <si>
    <t>Mobilní plotová zábrana s profilovaným plechem výšky do 2,2 m pro zabezpečení výkopu odstranění</t>
  </si>
  <si>
    <t>2035058151</t>
  </si>
  <si>
    <t>Pomocné konstrukce při zabezpečení výkopu svislé ocelové mobilní oplocení, výšky do 2,2 m panely vyplněné profilovaným plechem odstranění</t>
  </si>
  <si>
    <t>15</t>
  </si>
  <si>
    <t>121151103</t>
  </si>
  <si>
    <t>Sejmutí ornice plochy do 100 m2 tl vrstvy do 200 mm strojně</t>
  </si>
  <si>
    <t>-1279781272</t>
  </si>
  <si>
    <t>př.č. C.3, D.1.02,</t>
  </si>
  <si>
    <t>travnatý příkop</t>
  </si>
  <si>
    <t>4,0*12,0</t>
  </si>
  <si>
    <t>16</t>
  </si>
  <si>
    <t>121151125</t>
  </si>
  <si>
    <t>Sejmutí ornice plochy přes 500 m2 tl vrstvy přes 250 do 300 mm strojně</t>
  </si>
  <si>
    <t>1432925778</t>
  </si>
  <si>
    <t>Sejmutí ornice strojně při souvislé ploše přes 500 m2, tl. vrstvy přes 250 do 300 mm</t>
  </si>
  <si>
    <t>př.č. C.3, D.1.01, D.1.02, D.1.05</t>
  </si>
  <si>
    <t>355,0*8,0</t>
  </si>
  <si>
    <t>17</t>
  </si>
  <si>
    <t>130001101</t>
  </si>
  <si>
    <t>Příplatek za ztížení vykopávky v blízkosti podzemního vedení</t>
  </si>
  <si>
    <t>m3</t>
  </si>
  <si>
    <t>-1825374192</t>
  </si>
  <si>
    <t>př.č. C.3, D.1.02, D.1.03</t>
  </si>
  <si>
    <t>(2*1,5*2,8)*4</t>
  </si>
  <si>
    <t>18</t>
  </si>
  <si>
    <t>132154205</t>
  </si>
  <si>
    <t>Hloubení zapažených rýh š do 2000 mm v hornině třídy těžitelnosti I, skupiny 1 a 2 objem do 1000 m3</t>
  </si>
  <si>
    <t>-2095214644</t>
  </si>
  <si>
    <t>Hloubení zapažených rýh šířky přes 800 do 2 000 mm strojně s urovnáním dna do předepsaného profilu a spádu v hornině třídy těžitelnosti I skupiny 1 a 2 přes 500 do 1 000 m3</t>
  </si>
  <si>
    <t>363*1,3*3,0</t>
  </si>
  <si>
    <t>176*1,2*1,8</t>
  </si>
  <si>
    <t>19</t>
  </si>
  <si>
    <t>151811132</t>
  </si>
  <si>
    <t>Osazení pažicího boxu hl výkopu do 4 m š do 2,5 m</t>
  </si>
  <si>
    <t>632808632</t>
  </si>
  <si>
    <t>Zřízení pažicích boxů pro pažení a rozepření stěn rýh podzemního vedení hloubka výkopu do 4 m, šířka přes 1,2 do 2,5 m</t>
  </si>
  <si>
    <t>363*2*3,0</t>
  </si>
  <si>
    <t>176*2*1,8</t>
  </si>
  <si>
    <t>20</t>
  </si>
  <si>
    <t>151811232</t>
  </si>
  <si>
    <t>Odstranění pažicího boxu hl výkopu do 4 m š do 2,5 m</t>
  </si>
  <si>
    <t>1969063117</t>
  </si>
  <si>
    <t>Odstranění pažicích boxů pro pažení a rozepření stěn rýh podzemního vedení hloubka výkopu do 4 m, šířka přes 1,2 do 2,5 m</t>
  </si>
  <si>
    <t>162751117</t>
  </si>
  <si>
    <t>Vodorovné přemístění do 10000 m výkopku/sypaniny z horniny třídy těžitelnosti I, skupiny 1 až 3</t>
  </si>
  <si>
    <t>2080362759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</si>
  <si>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</si>
  <si>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22</t>
  </si>
  <si>
    <t>162751119</t>
  </si>
  <si>
    <t>Příplatek k vodorovnému přemístění výkopku/sypaniny z horniny třídy těžitelnosti I, skupiny 1 až 3 ZKD 1000 m přes 10000 m</t>
  </si>
  <si>
    <t>271545743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</si>
  <si>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</si>
  <si>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2263,8*11 'Přepočtené koeficientem množství</t>
  </si>
  <si>
    <t>23</t>
  </si>
  <si>
    <t>171201221</t>
  </si>
  <si>
    <t>Poplatek za uložení na skládce (skládkovné) zeminy a kamení kód odpadu 17 05 04</t>
  </si>
  <si>
    <t>t</t>
  </si>
  <si>
    <t>1440021673</t>
  </si>
  <si>
    <t>Poplatek za uložení stavebního odpadu na skládce (skládkovné) zeminy a kamení zatříděného do Katalogu odpadů pod kódem 17 05 04</t>
  </si>
  <si>
    <t>1795,86*2 'Přepočtené koeficientem množství</t>
  </si>
  <si>
    <t>24</t>
  </si>
  <si>
    <t>171251201</t>
  </si>
  <si>
    <t>Uložení sypaniny na skládky nebo meziskládky</t>
  </si>
  <si>
    <t>1994938462</t>
  </si>
  <si>
    <t>Uložení sypaniny na skládky nebo meziskládky bez hutnění s upravením uložené sypaniny do předepsaného tvaru</t>
  </si>
  <si>
    <t>25</t>
  </si>
  <si>
    <t>174151101</t>
  </si>
  <si>
    <t>Zásyp jam, šachet rýh nebo kolem objektů sypaninou se zhutněním</t>
  </si>
  <si>
    <t>1877381146</t>
  </si>
  <si>
    <t>Zásyp sypaninou z jakékoliv horniny strojně s uložením výkopku ve vrstvách se zhutněním jam, šachet, rýh nebo kolem objektů v těchto vykopávkách</t>
  </si>
  <si>
    <t>nahrazení nevhodné zeminy v komunikaci</t>
  </si>
  <si>
    <t>(180*1,3*3,0)-((180*1,3*0,7)+(180*1,3*0,1))</t>
  </si>
  <si>
    <t>nahrazení nevhodné zeminy ve stezce</t>
  </si>
  <si>
    <t>(183*1,3*3,0)-((183*1,3*0,7)+(183*1,3*0,1))</t>
  </si>
  <si>
    <t>(176*1,2*1,8)-((176*1,2*0,7)+(176*1,2*0,1))</t>
  </si>
  <si>
    <t>26</t>
  </si>
  <si>
    <t>M</t>
  </si>
  <si>
    <t>58331200</t>
  </si>
  <si>
    <t>štěrkopísek netříděný zásypový</t>
  </si>
  <si>
    <t>981531336</t>
  </si>
  <si>
    <t>734,58*2 'Přepočtené koeficientem množství</t>
  </si>
  <si>
    <t>27</t>
  </si>
  <si>
    <t>58333688</t>
  </si>
  <si>
    <t>kamenivo těžené hrubé frakce 32/63</t>
  </si>
  <si>
    <t>-1578550136</t>
  </si>
  <si>
    <t>(180*1,3*3,0)-((180*1,3*0,7)+(180*1,3*0,1)+(180*1,3*0,2))</t>
  </si>
  <si>
    <t>468*2 'Přepočtené koeficientem množství</t>
  </si>
  <si>
    <t>28</t>
  </si>
  <si>
    <t>58344197</t>
  </si>
  <si>
    <t>štěrkodrť frakce 0/63</t>
  </si>
  <si>
    <t>-25593299</t>
  </si>
  <si>
    <t>180*1,3*0,2</t>
  </si>
  <si>
    <t>46,8*2 'Přepočtené koeficientem množství</t>
  </si>
  <si>
    <t>29</t>
  </si>
  <si>
    <t>175111101</t>
  </si>
  <si>
    <t>Obsypání potrubí ručně sypaninou bez prohození, uloženou do 3 m</t>
  </si>
  <si>
    <t>-1227768301</t>
  </si>
  <si>
    <t>363*1,3*0,7</t>
  </si>
  <si>
    <t>176*1,2*0,7</t>
  </si>
  <si>
    <t>30</t>
  </si>
  <si>
    <t>58337331</t>
  </si>
  <si>
    <t>štěrkopísek frakce 0/22</t>
  </si>
  <si>
    <t>1888234755</t>
  </si>
  <si>
    <t>478,17*2 'Přepočtené koeficientem množství</t>
  </si>
  <si>
    <t>31</t>
  </si>
  <si>
    <t>181151331</t>
  </si>
  <si>
    <t>Plošná úprava terénu přes 500 m2 zemina skupiny 1 až 4 nerovnosti přes 150 do 200 mm v rovinně a svahu do 1:5</t>
  </si>
  <si>
    <t>1966356530</t>
  </si>
  <si>
    <t>Plošná úprava terénu v zemině skupiny 1 až 4 s urovnáním povrchu bez doplnění ornice souvislé plochy přes 500 m2 při nerovnostech terénu přes 150 do 200 mm v rovině nebo na svahu do 1:5</t>
  </si>
  <si>
    <t>P</t>
  </si>
  <si>
    <t>Poznámka k položce:_x000D_
Rozprostření ornice</t>
  </si>
  <si>
    <t>pole</t>
  </si>
  <si>
    <t>355,0*11,5</t>
  </si>
  <si>
    <t>32</t>
  </si>
  <si>
    <t>181311103</t>
  </si>
  <si>
    <t>Rozprostření ornice tl vrstvy do 200 mm v rovině nebo ve svahu do 1:5 ručně</t>
  </si>
  <si>
    <t>242328602</t>
  </si>
  <si>
    <t>Rozprostření a urovnání ornice v rovině nebo ve svahu sklonu do 1:5 ručně při souvislé ploše, tl. vrstvy do 200 mm</t>
  </si>
  <si>
    <t>117</t>
  </si>
  <si>
    <t>181351114</t>
  </si>
  <si>
    <t>Rozprostření ornice tl vrstvy přes 200 do 250 mm pl přes 500 m2 v rovině nebo ve svahu do 1:5 strojně</t>
  </si>
  <si>
    <t>1540006297</t>
  </si>
  <si>
    <t>Rozprostření a urovnání ornice v rovině nebo ve svahu sklonu do 1:5 strojně při souvislé ploše přes 500 m2, tl. vrstvy přes 200 do 250 mm</t>
  </si>
  <si>
    <t>2840</t>
  </si>
  <si>
    <t>33</t>
  </si>
  <si>
    <t>181411131</t>
  </si>
  <si>
    <t>Založení parkového trávníku výsevem plochy do 1000 m2 v rovině a ve svahu do 1:5</t>
  </si>
  <si>
    <t>-773143070</t>
  </si>
  <si>
    <t>Založení trávníku na půdě předem připravené plochy do 1000 m2 výsevem včetně utažení parkového v rovině nebo na svahu do 1:5</t>
  </si>
  <si>
    <t>34</t>
  </si>
  <si>
    <t>00572440</t>
  </si>
  <si>
    <t>osivo směs travní hřištní</t>
  </si>
  <si>
    <t>kg</t>
  </si>
  <si>
    <t>-16332297</t>
  </si>
  <si>
    <t>48*0,015 'Přepočtené koeficientem množství</t>
  </si>
  <si>
    <t>35</t>
  </si>
  <si>
    <t>181451121</t>
  </si>
  <si>
    <t>Založení lučního trávníku výsevem pl přes 1000 m2 v rovině a ve svahu do 1:5</t>
  </si>
  <si>
    <t>650403645</t>
  </si>
  <si>
    <t>Založení trávníku na půdě předem připravené plochy přes 1000 m2 výsevem včetně utažení lučního v rovině nebo na svahu do 1:5</t>
  </si>
  <si>
    <t>36</t>
  </si>
  <si>
    <t>00572472</t>
  </si>
  <si>
    <t>osivo směs travní krajinná-rovinná</t>
  </si>
  <si>
    <t>945342994</t>
  </si>
  <si>
    <t>4082,5*0,02 'Přepočtené koeficientem množství</t>
  </si>
  <si>
    <t>37</t>
  </si>
  <si>
    <t>181451121_1R</t>
  </si>
  <si>
    <t>Úprava ploch po rozprostření ornice</t>
  </si>
  <si>
    <t>1995254370</t>
  </si>
  <si>
    <t>Úprava ploch po rozprostření ornice, provede po dohodě se zhotovitelem nájemce pozemků za    10 Kč/m2.</t>
  </si>
  <si>
    <t>Zakládání</t>
  </si>
  <si>
    <t>38</t>
  </si>
  <si>
    <t>212752701</t>
  </si>
  <si>
    <t>Trativod z drenážních trubek tunelových PVC-U SN 4 perforace 220° včetně lože otevřený výkop DN 100 pro liniové stavby</t>
  </si>
  <si>
    <t>-876687075</t>
  </si>
  <si>
    <t>539</t>
  </si>
  <si>
    <t>Svislé a kompletní konstrukce</t>
  </si>
  <si>
    <t>39</t>
  </si>
  <si>
    <t>359901211</t>
  </si>
  <si>
    <t>Monitoring stoky jakékoli výšky na nové kanalizaci</t>
  </si>
  <si>
    <t>-521423393</t>
  </si>
  <si>
    <t>př.č. D.1.01</t>
  </si>
  <si>
    <t>Vodorovné konstrukce</t>
  </si>
  <si>
    <t>40</t>
  </si>
  <si>
    <t>451573111</t>
  </si>
  <si>
    <t>Lože pod potrubí otevřený výkop ze štěrkopísku</t>
  </si>
  <si>
    <t>-1131596739</t>
  </si>
  <si>
    <t>Lože pod potrubí, stoky a drobné objekty v otevřeném výkopu z písku a štěrkopísku do 63 mm</t>
  </si>
  <si>
    <t>př.č. C.3, D.1.01, D.1.02,</t>
  </si>
  <si>
    <t>363*1,3*0,1</t>
  </si>
  <si>
    <t>176*1,2*0,1</t>
  </si>
  <si>
    <t>41</t>
  </si>
  <si>
    <t>452112112</t>
  </si>
  <si>
    <t>Osazení betonových prstenců nebo rámů v do 100 mm pod poklopy a mříže</t>
  </si>
  <si>
    <t>kus</t>
  </si>
  <si>
    <t>-1949626921</t>
  </si>
  <si>
    <t>Osazení betonových dílců prstenců nebo rámů pod poklopy a mříže, výšky do 100 mm</t>
  </si>
  <si>
    <t>př.č. D.1.04</t>
  </si>
  <si>
    <t>nové šachty</t>
  </si>
  <si>
    <t>2+5+4</t>
  </si>
  <si>
    <t>stávající šachta</t>
  </si>
  <si>
    <t>42</t>
  </si>
  <si>
    <t>59224185</t>
  </si>
  <si>
    <t>prstenec šachtový vyrovnávací betonový 625x120x60mm</t>
  </si>
  <si>
    <t>1734882156</t>
  </si>
  <si>
    <t>43</t>
  </si>
  <si>
    <t>59224176</t>
  </si>
  <si>
    <t>prstenec šachtový vyrovnávací betonový 625x120x80mm</t>
  </si>
  <si>
    <t>-1402689339</t>
  </si>
  <si>
    <t>44</t>
  </si>
  <si>
    <t>59224187</t>
  </si>
  <si>
    <t>prstenec šachtový vyrovnávací betonový 625x120x100mm</t>
  </si>
  <si>
    <t>-485886366</t>
  </si>
  <si>
    <t>45</t>
  </si>
  <si>
    <t>452112122</t>
  </si>
  <si>
    <t>Osazení betonových prstenců nebo rámů v do 200 mm</t>
  </si>
  <si>
    <t>1666798729</t>
  </si>
  <si>
    <t>Osazení betonových dílců prstenců nebo rámů pod poklopy a mříže, výšky přes 100 do 200 mm</t>
  </si>
  <si>
    <t>46</t>
  </si>
  <si>
    <t>59224188</t>
  </si>
  <si>
    <t>prstenec šachtový vyrovnávací betonový 625x120x120mm</t>
  </si>
  <si>
    <t>-1963459965</t>
  </si>
  <si>
    <t>47</t>
  </si>
  <si>
    <t>452311131</t>
  </si>
  <si>
    <t>Podkladní desky z betonu prostého tř. C 12/15 otevřený výkop</t>
  </si>
  <si>
    <t>-1478808349</t>
  </si>
  <si>
    <t>př.č.D.1.01, D.1.04</t>
  </si>
  <si>
    <t>šachty</t>
  </si>
  <si>
    <t>(1,5*1,5*0,1)*8</t>
  </si>
  <si>
    <t>48</t>
  </si>
  <si>
    <t>452351111</t>
  </si>
  <si>
    <t>Bednění podkladních desek nebo sedlového lože pod potrubí, stoky a drobné objekty otevřený výkop zřízení</t>
  </si>
  <si>
    <t>921355142</t>
  </si>
  <si>
    <t>Bednění podkladních a zajišťovacích konstrukcí v otevřeném výkopu desek nebo sedlových loží pod potrubí, stoky a drobné objekty zřízení</t>
  </si>
  <si>
    <t>((1,5*4)*0,1)*8</t>
  </si>
  <si>
    <t>49</t>
  </si>
  <si>
    <t>452351112</t>
  </si>
  <si>
    <t>Bednění podkladních desek nebo sedlového lože pod potrubí, stoky a drobné objekty otevřený výkop odstranění</t>
  </si>
  <si>
    <t>864427709</t>
  </si>
  <si>
    <t>Bednění podkladních a zajišťovacích konstrukcí v otevřeném výkopu desek nebo sedlových loží pod potrubí, stoky a drobné objekty odstranění</t>
  </si>
  <si>
    <t>Komunikace</t>
  </si>
  <si>
    <t>50</t>
  </si>
  <si>
    <t>564861111</t>
  </si>
  <si>
    <t>Podklad ze štěrkodrtě ŠD tl 200 mm</t>
  </si>
  <si>
    <t>-54521680</t>
  </si>
  <si>
    <t>51</t>
  </si>
  <si>
    <t>567122111</t>
  </si>
  <si>
    <t>Podklad ze směsi stmelené cementem SC C 8/10 (KSC I) tl 120 mm</t>
  </si>
  <si>
    <t>-279487053</t>
  </si>
  <si>
    <t>Podklad ze směsi stmelené cementem SC bez dilatačních spár, s rozprostřením a zhutněním SC C 8/10 (KSC I), po zhutnění tl. 120 mm</t>
  </si>
  <si>
    <t>52</t>
  </si>
  <si>
    <t>573111113</t>
  </si>
  <si>
    <t>Postřik živičný infiltrační s posypem z asfaltu množství 1,5 kg/m2</t>
  </si>
  <si>
    <t>-472348664</t>
  </si>
  <si>
    <t>Postřik infiltrační PI z asfaltu silničního s posypem kamenivem, v množství 1,50 kg/m2</t>
  </si>
  <si>
    <t>53</t>
  </si>
  <si>
    <t>573231106</t>
  </si>
  <si>
    <t>Postřik živičný spojovací ze silniční emulze v množství 0,30 kg/m2</t>
  </si>
  <si>
    <t>-204893343</t>
  </si>
  <si>
    <t>Postřik spojovací PS bez posypu kamenivem ze silniční emulze, v množství 0,30 kg/m2</t>
  </si>
  <si>
    <t>54</t>
  </si>
  <si>
    <t>573231111</t>
  </si>
  <si>
    <t>Postřik živičný spojovací ze silniční emulze v množství do 0,7 kg/m2</t>
  </si>
  <si>
    <t>1755138153</t>
  </si>
  <si>
    <t>Postřik živičný spojovací bez posypu kamenivem ze silniční emulze, v množství od 0,50 do 0,80 kg/m2</t>
  </si>
  <si>
    <t>55</t>
  </si>
  <si>
    <t>577123111</t>
  </si>
  <si>
    <t>Asfaltový beton vrstva obrusná ACO 8 (ABJ) tl 30 mm š do 3 m z nemodifikovaného asfaltu</t>
  </si>
  <si>
    <t>-1615255393</t>
  </si>
  <si>
    <t>Asfaltový beton vrstva obrusná ACO 8 (ABJ) s rozprostřením a se zhutněním z nemodifikovaného asfaltu v pruhu šířky do 3 m, po zhutnění tl. 30 mm</t>
  </si>
  <si>
    <t>355,0*2,8</t>
  </si>
  <si>
    <t>56</t>
  </si>
  <si>
    <t>577134131</t>
  </si>
  <si>
    <t>Asfaltový beton vrstva obrusná ACO 11 (ABS) tř. I tl 40 mm š do 3 m z modifikovaného asfaltu</t>
  </si>
  <si>
    <t>1051800522</t>
  </si>
  <si>
    <t>Asfaltový beton vrstva obrusná ACO 11 (ABS) s rozprostřením a se zhutněním z modifikovaného asfaltu v pruhu šířky do 3 m, po zhutnění tl. 40 mm</t>
  </si>
  <si>
    <t>57</t>
  </si>
  <si>
    <t>577165132</t>
  </si>
  <si>
    <t>Asfaltový beton vrstva ložní ACL 16 (ABH) tl 70 mm š do 3 m z modifikovaného asfaltu</t>
  </si>
  <si>
    <t>-914839838</t>
  </si>
  <si>
    <t>Asfaltový beton vrstva ložní ACL 16 (ABH) s rozprostřením a zhutněním z modifikovaného asfaltu v pruhu šířky do 3 m, po zhutnění tl. 70 mm</t>
  </si>
  <si>
    <t>58</t>
  </si>
  <si>
    <t>577175132</t>
  </si>
  <si>
    <t>Asfaltový beton vrstva ložní ACL 16 (ABH) tl. 80 mm š do 3 m z modifikovaného asfaltu</t>
  </si>
  <si>
    <t>-1355019335</t>
  </si>
  <si>
    <t>Asfaltový beton vrstva ložní ACL 16 (ABH) s rozprostřením a zhutněním z modifikovaného asfaltu v pruhu šířky přes 1,5 do 3 m, po zhutnění tl. 80 mm</t>
  </si>
  <si>
    <t>Úpravy povrchů, podlahy a osazování výplní</t>
  </si>
  <si>
    <t>59</t>
  </si>
  <si>
    <t>616633111_1R</t>
  </si>
  <si>
    <t>Stěrka z vysokopevnostní kanalizační malty</t>
  </si>
  <si>
    <t>534083607</t>
  </si>
  <si>
    <t>Stěrka z vysokopevnostní kanalizační malty, zrnitosti do 4 mm, zatížitelnou vodou po cca 4 hodinách</t>
  </si>
  <si>
    <t>dno</t>
  </si>
  <si>
    <t>(0,3+0,3)+(3,14*1*0,6)</t>
  </si>
  <si>
    <t>stěny</t>
  </si>
  <si>
    <t>(3,14*1*3,5)</t>
  </si>
  <si>
    <t>Trubní vedení</t>
  </si>
  <si>
    <t>60</t>
  </si>
  <si>
    <t>871423123</t>
  </si>
  <si>
    <t>Montáž kanalizačního potrubí hladkého plnostěnného SN 12 z PVC-U DN 500</t>
  </si>
  <si>
    <t>-714000932</t>
  </si>
  <si>
    <t>Montáž kanalizačního potrubí z tvrdého PVC-U hladkého plnostěnného tuhost SN 12 DN 500</t>
  </si>
  <si>
    <t>př.č. C.2, C.3, D.1.01, D.1.02, D.1.03</t>
  </si>
  <si>
    <t>61</t>
  </si>
  <si>
    <t>28611111</t>
  </si>
  <si>
    <t>trubka kanalizační PVC-U plnostěnná jednovrstvá s rázovou odolností DN 500x6000mm SN12</t>
  </si>
  <si>
    <t>-1407200557</t>
  </si>
  <si>
    <t>539*1,03 'Přepočtené koeficientem množství</t>
  </si>
  <si>
    <t>62</t>
  </si>
  <si>
    <t>890311811</t>
  </si>
  <si>
    <t>Bourání šachet ze ŽB ručně obestavěného prostoru do 1,5 m3</t>
  </si>
  <si>
    <t>1246663827</t>
  </si>
  <si>
    <t>Bourání šachet a jímek ručně velikosti obestavěného prostoru do 1,5 m3 ze železobetonu</t>
  </si>
  <si>
    <t>Poznámka k položce:_x000D_
Vybourání betonové stěny šachty pod poklopem výšky 0,5 m.</t>
  </si>
  <si>
    <t>př. č. D.1.01</t>
  </si>
  <si>
    <t>(3,14*1,5*0,25)*0,5</t>
  </si>
  <si>
    <t>63</t>
  </si>
  <si>
    <t>891422322</t>
  </si>
  <si>
    <t>Montáž kanalizačních stavítek DN 500</t>
  </si>
  <si>
    <t>-342378947</t>
  </si>
  <si>
    <t>Montáž kanalizačních armatur na potrubí stavítek DN 500</t>
  </si>
  <si>
    <t>Poznámka k položce:_x000D_
Umísšní v Š4</t>
  </si>
  <si>
    <t>D.1.01</t>
  </si>
  <si>
    <t>64</t>
  </si>
  <si>
    <t>42221473</t>
  </si>
  <si>
    <t>stavítko kanálové do 1,2 bar DN 500-500</t>
  </si>
  <si>
    <t>-1117395023</t>
  </si>
  <si>
    <t>65</t>
  </si>
  <si>
    <t>892422121</t>
  </si>
  <si>
    <t>Tlaková zkouška vzduchem potrubí DN 500 těsnícím vakem ucpávkovým</t>
  </si>
  <si>
    <t>úsek</t>
  </si>
  <si>
    <t>-996082056</t>
  </si>
  <si>
    <t>Tlakové zkoušky vzduchem těsnícími vaky ucpávkovými DN 500</t>
  </si>
  <si>
    <t>př.č. C.2, D.1.01</t>
  </si>
  <si>
    <t>66</t>
  </si>
  <si>
    <t>894411141</t>
  </si>
  <si>
    <t>Zřízení šachet kanalizačních z betonových dílců na potrubí DN 500 dno beton tř. C 25/30</t>
  </si>
  <si>
    <t>-918003891</t>
  </si>
  <si>
    <t>Zřízení šachet kanalizačních z betonových dílců výšky vstupu do 1,50 m s obložením dna betonem tř. C 25/30, na potrubí DN 500</t>
  </si>
  <si>
    <t>67</t>
  </si>
  <si>
    <t>59224168</t>
  </si>
  <si>
    <t>skruž betonová přechodová 62,5/100x60x12cm, stupadla poplastovaná kapsová</t>
  </si>
  <si>
    <t>2093258048</t>
  </si>
  <si>
    <t>př.č. C.3, D.1.01, D.1.04</t>
  </si>
  <si>
    <t>68</t>
  </si>
  <si>
    <t>PFB.1121601</t>
  </si>
  <si>
    <t>Deska zákrytováTZK-Q.1 100-63/17</t>
  </si>
  <si>
    <t>-1588455362</t>
  </si>
  <si>
    <t>Poznámka k položce:_x000D_
1000/625/165</t>
  </si>
  <si>
    <t>69</t>
  </si>
  <si>
    <t>PFB.1121602</t>
  </si>
  <si>
    <t>Deska zákrytováTZK-Q.1 120-63/17</t>
  </si>
  <si>
    <t>-748579779</t>
  </si>
  <si>
    <t>Poznámka k položce:_x000D_
U šachty Š4 bude vynechán otvor pro vodící tyč kanálového šoupátka</t>
  </si>
  <si>
    <t>70</t>
  </si>
  <si>
    <t>59224354</t>
  </si>
  <si>
    <t>dno betonové šachty kanalizační jednolité 100x78x40cm</t>
  </si>
  <si>
    <t>-270220684</t>
  </si>
  <si>
    <t>71</t>
  </si>
  <si>
    <t>59224357</t>
  </si>
  <si>
    <t>dno betonové šachty kanalizační jednolité 120x113x80cm</t>
  </si>
  <si>
    <t>1575718656</t>
  </si>
  <si>
    <t>72</t>
  </si>
  <si>
    <t>59224160</t>
  </si>
  <si>
    <t>skruž betonová kanalizační se stupadly 100x25x12cm</t>
  </si>
  <si>
    <t>-1424437085</t>
  </si>
  <si>
    <t>73</t>
  </si>
  <si>
    <t>59224051</t>
  </si>
  <si>
    <t>skruž pro kanalizační šachty se zabudovanými stupadly 100x50x12cm</t>
  </si>
  <si>
    <t>186852531</t>
  </si>
  <si>
    <t>74</t>
  </si>
  <si>
    <t>59224052</t>
  </si>
  <si>
    <t>skruž pro kanalizační šachty se zabudovanými stupadly 100x100x12cm</t>
  </si>
  <si>
    <t>-423278576</t>
  </si>
  <si>
    <t>75</t>
  </si>
  <si>
    <t>59224424</t>
  </si>
  <si>
    <t>skruž betonové šachty DN 1200 kanalizační 120x50x13,5cm, stupadla poplastovaná</t>
  </si>
  <si>
    <t>-1325448318</t>
  </si>
  <si>
    <t>76</t>
  </si>
  <si>
    <t>59224425</t>
  </si>
  <si>
    <t>skruž betonové šachty DN 1200 kanalizační 120x108x13,5cm, bez stupadel</t>
  </si>
  <si>
    <t>-143811921</t>
  </si>
  <si>
    <t>77</t>
  </si>
  <si>
    <t>59224348</t>
  </si>
  <si>
    <t>těsnění elastomerové pro spojení šachetních dílů DN 1000</t>
  </si>
  <si>
    <t>-2123055697</t>
  </si>
  <si>
    <t>78</t>
  </si>
  <si>
    <t>59224341</t>
  </si>
  <si>
    <t>těsnění elastomerové pro spojení šachetních dílů DN 1200</t>
  </si>
  <si>
    <t>1967524620</t>
  </si>
  <si>
    <t>79</t>
  </si>
  <si>
    <t>899103211</t>
  </si>
  <si>
    <t>Demontáž poklopů litinových nebo ocelových včetně rámů hmotnosti přes 100 do 150 kg</t>
  </si>
  <si>
    <t>-471687855</t>
  </si>
  <si>
    <t>Demontáž poklopů litinových a ocelových včetně rámů, hmotnosti jednotlivě přes 100 do 150 Kg</t>
  </si>
  <si>
    <t>80</t>
  </si>
  <si>
    <t>899103211_2R</t>
  </si>
  <si>
    <t>Demontáž stupadel</t>
  </si>
  <si>
    <t>1663855997</t>
  </si>
  <si>
    <t xml:space="preserve">př.č. D.1.01, </t>
  </si>
  <si>
    <t>81</t>
  </si>
  <si>
    <t>899104112</t>
  </si>
  <si>
    <t>Osazení poklopů litinových nebo ocelových včetně rámů pro třídu zatížení D400, E600</t>
  </si>
  <si>
    <t>-300274522</t>
  </si>
  <si>
    <t>Osazení poklopů litinových a ocelových včetně rámů pro třídu zatížení D400, E600</t>
  </si>
  <si>
    <t>82</t>
  </si>
  <si>
    <t>KSI.KDM91B</t>
  </si>
  <si>
    <t>Kanalizační poklop Europa 9 PUR, rám samonivelační,bez vybrání pro lapač, D 400 bez odvětrání</t>
  </si>
  <si>
    <t>-1947631526</t>
  </si>
  <si>
    <t>83</t>
  </si>
  <si>
    <t>KSI.KAB01</t>
  </si>
  <si>
    <t>Kanalizační poklop Standard - betonolitinový, rám betonolitinový 75mm, A 15 bez odvětrání</t>
  </si>
  <si>
    <t>-1178308020</t>
  </si>
  <si>
    <t>84</t>
  </si>
  <si>
    <t>899401112</t>
  </si>
  <si>
    <t>Osazení poklopů litinových šoupátkových</t>
  </si>
  <si>
    <t>1007027295</t>
  </si>
  <si>
    <t>85</t>
  </si>
  <si>
    <t>42291352</t>
  </si>
  <si>
    <t>poklop litinový šoupátkový pro zemní soupravy osazení do terénu a do vozovky</t>
  </si>
  <si>
    <t>568037457</t>
  </si>
  <si>
    <t>86</t>
  </si>
  <si>
    <t>550348100000000_1R</t>
  </si>
  <si>
    <t>PODKLAD. DESKA  POD POKLOP</t>
  </si>
  <si>
    <t>KS</t>
  </si>
  <si>
    <t>-231862430</t>
  </si>
  <si>
    <t>87</t>
  </si>
  <si>
    <t>899501221</t>
  </si>
  <si>
    <t>Stupadla do šachet ocelová s PE povlakem vidlicová pro přímé zabudování do hmoždinek</t>
  </si>
  <si>
    <t>583650050</t>
  </si>
  <si>
    <t>Stupadla do šachet a drobných objektů ocelová s PE povlakem vidlicová pro přímé zabudování do hmoždinek</t>
  </si>
  <si>
    <t xml:space="preserve">př.č. C.3, D.1.01, </t>
  </si>
  <si>
    <t>88</t>
  </si>
  <si>
    <t>55243818</t>
  </si>
  <si>
    <t>stupadlo ocelové s PE povlakem forma D - P162mm</t>
  </si>
  <si>
    <t>908420313</t>
  </si>
  <si>
    <t>89</t>
  </si>
  <si>
    <t>55243832</t>
  </si>
  <si>
    <t>hmoždinka pro jednořadová šachtová stupadla levá</t>
  </si>
  <si>
    <t>401557617</t>
  </si>
  <si>
    <t>90</t>
  </si>
  <si>
    <t>55243834</t>
  </si>
  <si>
    <t>hmoždinka pro jednořadová šachtová stupadla pravá</t>
  </si>
  <si>
    <t>2097970073</t>
  </si>
  <si>
    <t>91</t>
  </si>
  <si>
    <t>899722114</t>
  </si>
  <si>
    <t>Krytí potrubí z plastů výstražnou fólií z PVC přes 34 do 40 cm</t>
  </si>
  <si>
    <t>-1365220409</t>
  </si>
  <si>
    <t>Krytí potrubí z plastů výstražnou fólií z PVC šířky přes 34 do 40 cm</t>
  </si>
  <si>
    <t xml:space="preserve">př.č. D.1.01,D.1.03 </t>
  </si>
  <si>
    <t>539,0</t>
  </si>
  <si>
    <t>Ostatní konstrukce a práce-bourání</t>
  </si>
  <si>
    <t>92</t>
  </si>
  <si>
    <t>10R</t>
  </si>
  <si>
    <t>Zajištění sloupu veřejného osvětlení</t>
  </si>
  <si>
    <t>-2020793059</t>
  </si>
  <si>
    <t>Zajištění sloupu dopravního podniku</t>
  </si>
  <si>
    <t>93</t>
  </si>
  <si>
    <t>915111112</t>
  </si>
  <si>
    <t>Vodorovné dopravní značení dělící čáry souvislé š 125 mm retroreflexní bílá barva</t>
  </si>
  <si>
    <t>-1312256329</t>
  </si>
  <si>
    <t>Vodorovné dopravní značení stříkané barvou dělící čára šířky 125 mm souvislá bílá retroreflexní</t>
  </si>
  <si>
    <t>180,0</t>
  </si>
  <si>
    <t>94</t>
  </si>
  <si>
    <t>915121112</t>
  </si>
  <si>
    <t>Vodorovné dopravní značení vodící čáry souvislé š 250 mm retroreflexní bílá barva</t>
  </si>
  <si>
    <t>-1838080252</t>
  </si>
  <si>
    <t>Vodorovné dopravní značení stříkané barvou vodící čára bílá šířky 250 mm souvislá retroreflexní</t>
  </si>
  <si>
    <t>180,0*2</t>
  </si>
  <si>
    <t>95</t>
  </si>
  <si>
    <t>919112212</t>
  </si>
  <si>
    <t>Řezání spár pro vytvoření komůrky š 10 mm hl 20 mm pro těsnící zálivku v živičném krytu</t>
  </si>
  <si>
    <t>-1916468137</t>
  </si>
  <si>
    <t>Řezání dilatačních spár v živičném krytu  vytvoření komůrky pro těsnící zálivku šířky 10 mm, hloubky 20 mm</t>
  </si>
  <si>
    <t xml:space="preserve">př.č. C.3, D.1.02, D.1.03, D.1.04, </t>
  </si>
  <si>
    <t>96</t>
  </si>
  <si>
    <t>919121132</t>
  </si>
  <si>
    <t>Těsnění spár zálivkou za studena pro komůrky š 20 mm hl 40 mm s těsnicím profilem</t>
  </si>
  <si>
    <t>215813179</t>
  </si>
  <si>
    <t>Utěsnění dilatačních spár zálivkou za studena v cementobetonovém nebo živičném krytu včetně adhezního nátěru s těsnicím profilem pod zálivkou, pro komůrky šířky 20 mm, hloubky 40 mm</t>
  </si>
  <si>
    <t>97</t>
  </si>
  <si>
    <t>919735112</t>
  </si>
  <si>
    <t>Řezání stávajícího živičného krytu hl do 100 mm</t>
  </si>
  <si>
    <t>1418591723</t>
  </si>
  <si>
    <t>Řezání stávajícího živičného krytu nebo podkladu hloubky přes 50 do 100 mm</t>
  </si>
  <si>
    <t>98</t>
  </si>
  <si>
    <t>938908411</t>
  </si>
  <si>
    <t>Čištění vozovek splachováním vodou</t>
  </si>
  <si>
    <t>-1978435270</t>
  </si>
  <si>
    <t>180,0*12</t>
  </si>
  <si>
    <t>99</t>
  </si>
  <si>
    <t>938909331</t>
  </si>
  <si>
    <t>Čištění vozovek metením ručně podkladu nebo krytu betonového nebo živičného</t>
  </si>
  <si>
    <t>-620551023</t>
  </si>
  <si>
    <t>100</t>
  </si>
  <si>
    <t>977151135</t>
  </si>
  <si>
    <t>Jádrové vrty diamantovými korunkami do stavebních materiálů D přes 550 do 600 mm</t>
  </si>
  <si>
    <t>-1415450912</t>
  </si>
  <si>
    <t>Jádrové vrty diamantovými korunkami do stavebních materiálů (železobetonu, betonu, cihel, obkladů, dlažeb, kamene) průměru přes 550 do 600 mm</t>
  </si>
  <si>
    <t>101</t>
  </si>
  <si>
    <t>985131111</t>
  </si>
  <si>
    <t>Očištění ploch stěn, rubu kleneb a podlah tlakovou vodou</t>
  </si>
  <si>
    <t>722585192</t>
  </si>
  <si>
    <t>102</t>
  </si>
  <si>
    <t>985131211</t>
  </si>
  <si>
    <t>Očištění ploch stěn, rubu kleneb a podlah sušeným křemičitým pískem</t>
  </si>
  <si>
    <t>-1973794104</t>
  </si>
  <si>
    <t>Očištění ploch stěn, rubu kleneb a podlah tryskání pískem sušeným</t>
  </si>
  <si>
    <t>103</t>
  </si>
  <si>
    <t>985139111</t>
  </si>
  <si>
    <t>Příplatek k očištění ploch za práci ve stísněném prostoru</t>
  </si>
  <si>
    <t>-7177598</t>
  </si>
  <si>
    <t>Očištění ploch Příplatek k cenám za práci ve stísněném prostoru</t>
  </si>
  <si>
    <t>104</t>
  </si>
  <si>
    <t>985141111</t>
  </si>
  <si>
    <t>Vyčištění trhlin a dutin ve zdivu š do 30 mm hl do 150 mm</t>
  </si>
  <si>
    <t>-2017427559</t>
  </si>
  <si>
    <t>Vyčištění trhlin nebo dutin ve zdivu šířky do 30 mm, hloubky do 150 mm</t>
  </si>
  <si>
    <t>stávající šachta na stoce</t>
  </si>
  <si>
    <t>105</t>
  </si>
  <si>
    <t>985311111</t>
  </si>
  <si>
    <t>Reprofilace stěn cementovými sanačními maltami tl 10 mm</t>
  </si>
  <si>
    <t>-88333050</t>
  </si>
  <si>
    <t>Reprofilace betonu sanačními maltami na cementové bázi ručně stěn, tloušťky do 10 mm</t>
  </si>
  <si>
    <t>106</t>
  </si>
  <si>
    <t>985311911</t>
  </si>
  <si>
    <t>Příplatek při reprofilaci sanačními maltami za práci ve stísněném prostoru</t>
  </si>
  <si>
    <t>-597233153</t>
  </si>
  <si>
    <t>Reprofilace betonu sanačními maltami na cementové bázi ručně Příplatek k cenám za práci ve stísněném prostoru</t>
  </si>
  <si>
    <t>107</t>
  </si>
  <si>
    <t>985323111</t>
  </si>
  <si>
    <t>Spojovací můstek reprofilovaného betonu na cementové bázi tl 1 mm</t>
  </si>
  <si>
    <t>-791202918</t>
  </si>
  <si>
    <t>Spojovací můstek reprofilovaného betonu na cementové bázi, tloušťky 1 mm</t>
  </si>
  <si>
    <t>108</t>
  </si>
  <si>
    <t>985323911</t>
  </si>
  <si>
    <t>Příplatek k cenám spojovacího můstku za práci ve stísněném prostoru</t>
  </si>
  <si>
    <t>921396401</t>
  </si>
  <si>
    <t>Spojovací můstek reprofilovaného betonu Příplatek k cenám za práci ve stísněném prostoru</t>
  </si>
  <si>
    <t>109</t>
  </si>
  <si>
    <t>985422321</t>
  </si>
  <si>
    <t>Injektáž trhlin š do 5 mm v ŽB kcích tl do 100 mm aktivovanou cementovou maltou včetně vrtů</t>
  </si>
  <si>
    <t>798654628</t>
  </si>
  <si>
    <t>Injektáž trhlin v betonových nebo železobetonových konstrukcích nízkotlaká do 0,6 MP s injektážními jehlami vloženými do vrtů včetně jejich vyvrtání aktivovanou cementovou maltou šířka trhlin přes 2 do 5 mm do 100 mm tloušťka konstrukce</t>
  </si>
  <si>
    <t>997</t>
  </si>
  <si>
    <t>Přesun sutě</t>
  </si>
  <si>
    <t>110</t>
  </si>
  <si>
    <t>997006512</t>
  </si>
  <si>
    <t>Vodorovné doprava suti s naložením a složením na skládku do 1 km</t>
  </si>
  <si>
    <t>2077606413</t>
  </si>
  <si>
    <t>111</t>
  </si>
  <si>
    <t>997006519</t>
  </si>
  <si>
    <t>Příplatek k vodorovnému přemístění suti na skládku ZKD 1 km přes 1 km</t>
  </si>
  <si>
    <t>-1230497520</t>
  </si>
  <si>
    <t>1696,793*20 'Přepočtené koeficientem množství</t>
  </si>
  <si>
    <t>112</t>
  </si>
  <si>
    <t>997006551</t>
  </si>
  <si>
    <t>Hrubé urovnání suti na skládce bez zhutnění</t>
  </si>
  <si>
    <t>232182277</t>
  </si>
  <si>
    <t>113</t>
  </si>
  <si>
    <t>997221615</t>
  </si>
  <si>
    <t>Poplatek za uložení na skládce (skládkovné) stavebního odpadu betonového kód odpadu 17 01 01</t>
  </si>
  <si>
    <t>-1863835267</t>
  </si>
  <si>
    <t>289,68+134,55+1,131+0,62+0,647+0,15+0,05</t>
  </si>
  <si>
    <t>114</t>
  </si>
  <si>
    <t>997221645</t>
  </si>
  <si>
    <t>Poplatek za uložení na skládce (skládkovné) odpadu asfaltového bez dehtu kód odpadu 17 03 02</t>
  </si>
  <si>
    <t>1685386834</t>
  </si>
  <si>
    <t>73,485+248,4+115,92</t>
  </si>
  <si>
    <t>115</t>
  </si>
  <si>
    <t>997221655</t>
  </si>
  <si>
    <t>-919346629</t>
  </si>
  <si>
    <t>767,36+21,6+43,2</t>
  </si>
  <si>
    <t>998</t>
  </si>
  <si>
    <t>Přesun hmot</t>
  </si>
  <si>
    <t>116</t>
  </si>
  <si>
    <t>998276101</t>
  </si>
  <si>
    <t>Přesun hmot pro trubní vedení z trub z plastických hmot otevřený výkop</t>
  </si>
  <si>
    <t>-1515529374</t>
  </si>
  <si>
    <t>Přesun hmot pro trubní vedení hloubené z trub z plastických hmot nebo sklolaminátových pro vodovody, kanalizace, teplovody, produktovody v otevřeném výkopu dopravní vzdálenost do 15 m</t>
  </si>
  <si>
    <t>835-10 - VON 01 -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</si>
  <si>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</si>
  <si>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</si>
  <si>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</si>
  <si>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</si>
  <si>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</si>
  <si>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</si>
  <si>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</si>
  <si>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</si>
  <si>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</si>
  <si>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</si>
  <si>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</si>
  <si>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</si>
  <si>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011603000</t>
  </si>
  <si>
    <t>Diagnostika komunikace</t>
  </si>
  <si>
    <t>soubor</t>
  </si>
  <si>
    <t>-706394603</t>
  </si>
  <si>
    <t>012103000</t>
  </si>
  <si>
    <t>Geodetické práce před výstavbou - vytyčení inženýrských sítí</t>
  </si>
  <si>
    <t>1376170271</t>
  </si>
  <si>
    <t>012203000</t>
  </si>
  <si>
    <t>Geodetické práce při provádění stavby - vytyčení stavby</t>
  </si>
  <si>
    <t>432969414</t>
  </si>
  <si>
    <t>012303000</t>
  </si>
  <si>
    <t>Geodetické práce po výstavbě - zaměření skutečného provedení</t>
  </si>
  <si>
    <t>-1659157280</t>
  </si>
  <si>
    <t>012414000</t>
  </si>
  <si>
    <t>Geometrický plán</t>
  </si>
  <si>
    <t>1024</t>
  </si>
  <si>
    <t>1540543618</t>
  </si>
  <si>
    <t>Geometrický plán, zanesení věcných břemen do katastru nemovitostí</t>
  </si>
  <si>
    <t>013254000</t>
  </si>
  <si>
    <t>Dokumentace skutečného provedení stavby</t>
  </si>
  <si>
    <t>1611823423</t>
  </si>
  <si>
    <t>VRN2</t>
  </si>
  <si>
    <t>Příprava staveniště</t>
  </si>
  <si>
    <t>022002000</t>
  </si>
  <si>
    <t>Přeložení konstrukcí</t>
  </si>
  <si>
    <t>kpl</t>
  </si>
  <si>
    <t>89156964</t>
  </si>
  <si>
    <t>Poznámka k položce:_x000D_
Odstranění a znou zřízení billboardů - 3 ks</t>
  </si>
  <si>
    <t>př.č.D.1.01</t>
  </si>
  <si>
    <t>odstranění reklamních ploch</t>
  </si>
  <si>
    <t>jeřáb na odstranění jedné plochy</t>
  </si>
  <si>
    <t>přáce techniků</t>
  </si>
  <si>
    <t>instalace reklamních ploch</t>
  </si>
  <si>
    <t>odvezení a přivedení reklamních ploch</t>
  </si>
  <si>
    <t>uslý nájem za jede měsíc osmi reklamních ploch</t>
  </si>
  <si>
    <t>VRN3</t>
  </si>
  <si>
    <t>Zařízení staveniště</t>
  </si>
  <si>
    <t>031002000</t>
  </si>
  <si>
    <t>-432033430</t>
  </si>
  <si>
    <t>034103000</t>
  </si>
  <si>
    <t>Oplocení staveniště</t>
  </si>
  <si>
    <t>-1644052865</t>
  </si>
  <si>
    <t>039103000</t>
  </si>
  <si>
    <t>Rozebrání, bourání a odvoz zařízení staveniště</t>
  </si>
  <si>
    <t>-444751188</t>
  </si>
  <si>
    <t>VRN4</t>
  </si>
  <si>
    <t>Inženýrská činnost</t>
  </si>
  <si>
    <t>041403000</t>
  </si>
  <si>
    <t>Koordinátor BOZP na staveništi</t>
  </si>
  <si>
    <t>2021370398</t>
  </si>
  <si>
    <t>041903000</t>
  </si>
  <si>
    <t>Dozor jiné osoby</t>
  </si>
  <si>
    <t>1734878687</t>
  </si>
  <si>
    <t>dozor geologa investora</t>
  </si>
  <si>
    <t>045002000</t>
  </si>
  <si>
    <t>Kompletační a koordinační činnost</t>
  </si>
  <si>
    <t>1766590754</t>
  </si>
  <si>
    <t>VRN5</t>
  </si>
  <si>
    <t>Finanční náklady</t>
  </si>
  <si>
    <t>053002000</t>
  </si>
  <si>
    <t>Poplatky za zábory</t>
  </si>
  <si>
    <t>-2118633696</t>
  </si>
  <si>
    <t>Poznámka k položce:_x000D_
Poplatek za ušlou produkci</t>
  </si>
  <si>
    <t>4082,5</t>
  </si>
  <si>
    <t>VRN6</t>
  </si>
  <si>
    <t>Územní vlivy</t>
  </si>
  <si>
    <t>063503025</t>
  </si>
  <si>
    <t>Územní a provozní vlivy</t>
  </si>
  <si>
    <t>-229652789</t>
  </si>
  <si>
    <t>VRN7</t>
  </si>
  <si>
    <t>Provozní vlivy</t>
  </si>
  <si>
    <t>072002000</t>
  </si>
  <si>
    <t>DIO</t>
  </si>
  <si>
    <t>640993273</t>
  </si>
  <si>
    <t>072103221</t>
  </si>
  <si>
    <t>Náhrady Dopravnímu podniku</t>
  </si>
  <si>
    <t>-1104760077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</si>
</sst>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5" t="s">
        <v>14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R5" s="19"/>
      <c r="BE5" s="182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87" t="s">
        <v>17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R6" s="19"/>
      <c r="BE6" s="183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3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3"/>
      <c r="BS8" s="16" t="s">
        <v>6</v>
      </c>
    </row>
    <row r="9" spans="1:74" ht="14.45" customHeight="1">
      <c r="B9" s="19"/>
      <c r="AR9" s="19"/>
      <c r="BE9" s="183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183"/>
      <c r="BS10" s="16" t="s">
        <v>6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29</v>
      </c>
      <c r="AR11" s="19"/>
      <c r="BE11" s="183"/>
      <c r="BS11" s="16" t="s">
        <v>6</v>
      </c>
    </row>
    <row r="12" spans="1:74" ht="6.95" customHeight="1">
      <c r="B12" s="19"/>
      <c r="AR12" s="19"/>
      <c r="BE12" s="183"/>
      <c r="BS12" s="16" t="s">
        <v>6</v>
      </c>
    </row>
    <row r="13" spans="1:74" ht="12" customHeight="1">
      <c r="B13" s="19"/>
      <c r="D13" s="26" t="s">
        <v>30</v>
      </c>
      <c r="AK13" s="26" t="s">
        <v>25</v>
      </c>
      <c r="AN13" s="28" t="s">
        <v>31</v>
      </c>
      <c r="AR13" s="19"/>
      <c r="BE13" s="183"/>
      <c r="BS13" s="16" t="s">
        <v>6</v>
      </c>
    </row>
    <row r="14" spans="1:74" ht="12.75">
      <c r="B14" s="19"/>
      <c r="E14" s="188" t="s">
        <v>31</v>
      </c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26" t="s">
        <v>28</v>
      </c>
      <c r="AN14" s="28" t="s">
        <v>31</v>
      </c>
      <c r="AR14" s="19"/>
      <c r="BE14" s="183"/>
      <c r="BS14" s="16" t="s">
        <v>6</v>
      </c>
    </row>
    <row r="15" spans="1:74" ht="6.95" customHeight="1">
      <c r="B15" s="19"/>
      <c r="AR15" s="19"/>
      <c r="BE15" s="183"/>
      <c r="BS15" s="16" t="s">
        <v>4</v>
      </c>
    </row>
    <row r="16" spans="1:74" ht="12" customHeight="1">
      <c r="B16" s="19"/>
      <c r="D16" s="26" t="s">
        <v>32</v>
      </c>
      <c r="AK16" s="26" t="s">
        <v>25</v>
      </c>
      <c r="AN16" s="24" t="s">
        <v>33</v>
      </c>
      <c r="AR16" s="19"/>
      <c r="BE16" s="183"/>
      <c r="BS16" s="16" t="s">
        <v>4</v>
      </c>
    </row>
    <row r="17" spans="2:71" ht="18.399999999999999" customHeight="1">
      <c r="B17" s="19"/>
      <c r="E17" s="24" t="s">
        <v>34</v>
      </c>
      <c r="AK17" s="26" t="s">
        <v>28</v>
      </c>
      <c r="AN17" s="24" t="s">
        <v>35</v>
      </c>
      <c r="AR17" s="19"/>
      <c r="BE17" s="183"/>
      <c r="BS17" s="16" t="s">
        <v>36</v>
      </c>
    </row>
    <row r="18" spans="2:71" ht="6.95" customHeight="1">
      <c r="B18" s="19"/>
      <c r="AR18" s="19"/>
      <c r="BE18" s="183"/>
      <c r="BS18" s="16" t="s">
        <v>6</v>
      </c>
    </row>
    <row r="19" spans="2:71" ht="12" customHeight="1">
      <c r="B19" s="19"/>
      <c r="D19" s="26" t="s">
        <v>37</v>
      </c>
      <c r="AK19" s="26" t="s">
        <v>25</v>
      </c>
      <c r="AN19" s="24" t="s">
        <v>1</v>
      </c>
      <c r="AR19" s="19"/>
      <c r="BE19" s="183"/>
      <c r="BS19" s="16" t="s">
        <v>6</v>
      </c>
    </row>
    <row r="20" spans="2:71" ht="18.399999999999999" customHeight="1">
      <c r="B20" s="19"/>
      <c r="E20" s="24" t="s">
        <v>38</v>
      </c>
      <c r="AK20" s="26" t="s">
        <v>28</v>
      </c>
      <c r="AN20" s="24" t="s">
        <v>1</v>
      </c>
      <c r="AR20" s="19"/>
      <c r="BE20" s="183"/>
      <c r="BS20" s="16" t="s">
        <v>36</v>
      </c>
    </row>
    <row r="21" spans="2:71" ht="6.95" customHeight="1">
      <c r="B21" s="19"/>
      <c r="AR21" s="19"/>
      <c r="BE21" s="183"/>
    </row>
    <row r="22" spans="2:71" ht="12" customHeight="1">
      <c r="B22" s="19"/>
      <c r="D22" s="26" t="s">
        <v>39</v>
      </c>
      <c r="AR22" s="19"/>
      <c r="BE22" s="183"/>
    </row>
    <row r="23" spans="2:71" ht="16.5" customHeight="1">
      <c r="B23" s="19"/>
      <c r="E23" s="190" t="s">
        <v>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R23" s="19"/>
      <c r="BE23" s="183"/>
    </row>
    <row r="24" spans="2:71" ht="6.95" customHeight="1">
      <c r="B24" s="19"/>
      <c r="AR24" s="19"/>
      <c r="BE24" s="183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3"/>
    </row>
    <row r="26" spans="2:71" s="1" customFormat="1" ht="25.9" customHeight="1">
      <c r="B26" s="31"/>
      <c r="D26" s="32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1">
        <f>ROUND(AG94,2)</f>
        <v>0</v>
      </c>
      <c r="AL26" s="192"/>
      <c r="AM26" s="192"/>
      <c r="AN26" s="192"/>
      <c r="AO26" s="192"/>
      <c r="AR26" s="31"/>
      <c r="BE26" s="183"/>
    </row>
    <row r="27" spans="2:71" s="1" customFormat="1" ht="6.95" customHeight="1">
      <c r="B27" s="31"/>
      <c r="AR27" s="31"/>
      <c r="BE27" s="183"/>
    </row>
    <row r="28" spans="2:71" s="1" customFormat="1" ht="12.75">
      <c r="B28" s="31"/>
      <c r="L28" s="193" t="s">
        <v>41</v>
      </c>
      <c r="M28" s="193"/>
      <c r="N28" s="193"/>
      <c r="O28" s="193"/>
      <c r="P28" s="193"/>
      <c r="W28" s="193" t="s">
        <v>42</v>
      </c>
      <c r="X28" s="193"/>
      <c r="Y28" s="193"/>
      <c r="Z28" s="193"/>
      <c r="AA28" s="193"/>
      <c r="AB28" s="193"/>
      <c r="AC28" s="193"/>
      <c r="AD28" s="193"/>
      <c r="AE28" s="193"/>
      <c r="AK28" s="193" t="s">
        <v>43</v>
      </c>
      <c r="AL28" s="193"/>
      <c r="AM28" s="193"/>
      <c r="AN28" s="193"/>
      <c r="AO28" s="193"/>
      <c r="AR28" s="31"/>
      <c r="BE28" s="183"/>
    </row>
    <row r="29" spans="2:71" s="2" customFormat="1" ht="14.45" customHeight="1">
      <c r="B29" s="35"/>
      <c r="D29" s="26" t="s">
        <v>44</v>
      </c>
      <c r="F29" s="26" t="s">
        <v>45</v>
      </c>
      <c r="L29" s="196">
        <v>0.21</v>
      </c>
      <c r="M29" s="195"/>
      <c r="N29" s="195"/>
      <c r="O29" s="195"/>
      <c r="P29" s="195"/>
      <c r="W29" s="194">
        <f>ROUND(AZ94,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194">
        <f>ROUND(AV94, 2)</f>
        <v>0</v>
      </c>
      <c r="AL29" s="195"/>
      <c r="AM29" s="195"/>
      <c r="AN29" s="195"/>
      <c r="AO29" s="195"/>
      <c r="AR29" s="35"/>
      <c r="BE29" s="184"/>
    </row>
    <row r="30" spans="2:71" s="2" customFormat="1" ht="14.45" customHeight="1">
      <c r="B30" s="35"/>
      <c r="F30" s="26" t="s">
        <v>46</v>
      </c>
      <c r="L30" s="196">
        <v>0.12</v>
      </c>
      <c r="M30" s="195"/>
      <c r="N30" s="195"/>
      <c r="O30" s="195"/>
      <c r="P30" s="195"/>
      <c r="W30" s="194">
        <f>ROUND(BA94,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194">
        <f>ROUND(AW94, 2)</f>
        <v>0</v>
      </c>
      <c r="AL30" s="195"/>
      <c r="AM30" s="195"/>
      <c r="AN30" s="195"/>
      <c r="AO30" s="195"/>
      <c r="AR30" s="35"/>
      <c r="BE30" s="184"/>
    </row>
    <row r="31" spans="2:71" s="2" customFormat="1" ht="14.45" hidden="1" customHeight="1">
      <c r="B31" s="35"/>
      <c r="F31" s="26" t="s">
        <v>47</v>
      </c>
      <c r="L31" s="196">
        <v>0.21</v>
      </c>
      <c r="M31" s="195"/>
      <c r="N31" s="195"/>
      <c r="O31" s="195"/>
      <c r="P31" s="195"/>
      <c r="W31" s="194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4">
        <v>0</v>
      </c>
      <c r="AL31" s="195"/>
      <c r="AM31" s="195"/>
      <c r="AN31" s="195"/>
      <c r="AO31" s="195"/>
      <c r="AR31" s="35"/>
      <c r="BE31" s="184"/>
    </row>
    <row r="32" spans="2:71" s="2" customFormat="1" ht="14.45" hidden="1" customHeight="1">
      <c r="B32" s="35"/>
      <c r="F32" s="26" t="s">
        <v>48</v>
      </c>
      <c r="L32" s="196">
        <v>0.12</v>
      </c>
      <c r="M32" s="195"/>
      <c r="N32" s="195"/>
      <c r="O32" s="195"/>
      <c r="P32" s="195"/>
      <c r="W32" s="194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4">
        <v>0</v>
      </c>
      <c r="AL32" s="195"/>
      <c r="AM32" s="195"/>
      <c r="AN32" s="195"/>
      <c r="AO32" s="195"/>
      <c r="AR32" s="35"/>
      <c r="BE32" s="184"/>
    </row>
    <row r="33" spans="2:57" s="2" customFormat="1" ht="14.45" hidden="1" customHeight="1">
      <c r="B33" s="35"/>
      <c r="F33" s="26" t="s">
        <v>49</v>
      </c>
      <c r="L33" s="196">
        <v>0</v>
      </c>
      <c r="M33" s="195"/>
      <c r="N33" s="195"/>
      <c r="O33" s="195"/>
      <c r="P33" s="195"/>
      <c r="W33" s="194">
        <f>ROUND(BD94,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194">
        <v>0</v>
      </c>
      <c r="AL33" s="195"/>
      <c r="AM33" s="195"/>
      <c r="AN33" s="195"/>
      <c r="AO33" s="195"/>
      <c r="AR33" s="35"/>
      <c r="BE33" s="184"/>
    </row>
    <row r="34" spans="2:57" s="1" customFormat="1" ht="6.95" customHeight="1">
      <c r="B34" s="31"/>
      <c r="AR34" s="31"/>
      <c r="BE34" s="183"/>
    </row>
    <row r="35" spans="2:57" s="1" customFormat="1" ht="25.9" customHeight="1">
      <c r="B35" s="31"/>
      <c r="C35" s="36"/>
      <c r="D35" s="37" t="s">
        <v>50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51</v>
      </c>
      <c r="U35" s="38"/>
      <c r="V35" s="38"/>
      <c r="W35" s="38"/>
      <c r="X35" s="197" t="s">
        <v>52</v>
      </c>
      <c r="Y35" s="198"/>
      <c r="Z35" s="198"/>
      <c r="AA35" s="198"/>
      <c r="AB35" s="198"/>
      <c r="AC35" s="38"/>
      <c r="AD35" s="38"/>
      <c r="AE35" s="38"/>
      <c r="AF35" s="38"/>
      <c r="AG35" s="38"/>
      <c r="AH35" s="38"/>
      <c r="AI35" s="38"/>
      <c r="AJ35" s="38"/>
      <c r="AK35" s="199">
        <f>SUM(AK26:AK33)</f>
        <v>0</v>
      </c>
      <c r="AL35" s="198"/>
      <c r="AM35" s="198"/>
      <c r="AN35" s="198"/>
      <c r="AO35" s="200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54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55</v>
      </c>
      <c r="AI60" s="33"/>
      <c r="AJ60" s="33"/>
      <c r="AK60" s="33"/>
      <c r="AL60" s="33"/>
      <c r="AM60" s="42" t="s">
        <v>56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57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58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55</v>
      </c>
      <c r="AI75" s="33"/>
      <c r="AJ75" s="33"/>
      <c r="AK75" s="33"/>
      <c r="AL75" s="33"/>
      <c r="AM75" s="42" t="s">
        <v>56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59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835_1</v>
      </c>
      <c r="AR84" s="47"/>
    </row>
    <row r="85" spans="1:91" s="4" customFormat="1" ht="36.950000000000003" customHeight="1">
      <c r="B85" s="48"/>
      <c r="C85" s="49" t="s">
        <v>16</v>
      </c>
      <c r="L85" s="201" t="str">
        <f>K6</f>
        <v>Pardubice, Dražkovice - převedení odpadních vod</v>
      </c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Pardubice, Dražkovice</v>
      </c>
      <c r="AI87" s="26" t="s">
        <v>22</v>
      </c>
      <c r="AM87" s="203" t="str">
        <f>IF(AN8= "","",AN8)</f>
        <v>30. 9. 2024</v>
      </c>
      <c r="AN87" s="203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Vodovody a kanalizace Pardubice, a.s.</v>
      </c>
      <c r="AI89" s="26" t="s">
        <v>32</v>
      </c>
      <c r="AM89" s="204" t="str">
        <f>IF(E17="","",E17)</f>
        <v>VK PROJEKT, spol. s r.o.</v>
      </c>
      <c r="AN89" s="205"/>
      <c r="AO89" s="205"/>
      <c r="AP89" s="205"/>
      <c r="AR89" s="31"/>
      <c r="AS89" s="206" t="s">
        <v>60</v>
      </c>
      <c r="AT89" s="207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30</v>
      </c>
      <c r="L90" s="3" t="str">
        <f>IF(E14= "Vyplň údaj","",E14)</f>
        <v/>
      </c>
      <c r="AI90" s="26" t="s">
        <v>37</v>
      </c>
      <c r="AM90" s="204" t="str">
        <f>IF(E20="","",E20)</f>
        <v>Ladislav Konvalina</v>
      </c>
      <c r="AN90" s="205"/>
      <c r="AO90" s="205"/>
      <c r="AP90" s="205"/>
      <c r="AR90" s="31"/>
      <c r="AS90" s="208"/>
      <c r="AT90" s="209"/>
      <c r="BD90" s="55"/>
    </row>
    <row r="91" spans="1:91" s="1" customFormat="1" ht="10.9" customHeight="1">
      <c r="B91" s="31"/>
      <c r="AR91" s="31"/>
      <c r="AS91" s="208"/>
      <c r="AT91" s="209"/>
      <c r="BD91" s="55"/>
    </row>
    <row r="92" spans="1:91" s="1" customFormat="1" ht="29.25" customHeight="1">
      <c r="B92" s="31"/>
      <c r="C92" s="210" t="s">
        <v>61</v>
      </c>
      <c r="D92" s="211"/>
      <c r="E92" s="211"/>
      <c r="F92" s="211"/>
      <c r="G92" s="211"/>
      <c r="H92" s="56"/>
      <c r="I92" s="212" t="s">
        <v>62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3" t="s">
        <v>63</v>
      </c>
      <c r="AH92" s="211"/>
      <c r="AI92" s="211"/>
      <c r="AJ92" s="211"/>
      <c r="AK92" s="211"/>
      <c r="AL92" s="211"/>
      <c r="AM92" s="211"/>
      <c r="AN92" s="212" t="s">
        <v>64</v>
      </c>
      <c r="AO92" s="211"/>
      <c r="AP92" s="214"/>
      <c r="AQ92" s="57" t="s">
        <v>65</v>
      </c>
      <c r="AR92" s="31"/>
      <c r="AS92" s="58" t="s">
        <v>66</v>
      </c>
      <c r="AT92" s="59" t="s">
        <v>67</v>
      </c>
      <c r="AU92" s="59" t="s">
        <v>68</v>
      </c>
      <c r="AV92" s="59" t="s">
        <v>69</v>
      </c>
      <c r="AW92" s="59" t="s">
        <v>70</v>
      </c>
      <c r="AX92" s="59" t="s">
        <v>71</v>
      </c>
      <c r="AY92" s="59" t="s">
        <v>72</v>
      </c>
      <c r="AZ92" s="59" t="s">
        <v>73</v>
      </c>
      <c r="BA92" s="59" t="s">
        <v>74</v>
      </c>
      <c r="BB92" s="59" t="s">
        <v>75</v>
      </c>
      <c r="BC92" s="59" t="s">
        <v>76</v>
      </c>
      <c r="BD92" s="60" t="s">
        <v>77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8">
        <f>ROUND(SUM(AG95:AG96),2)</f>
        <v>0</v>
      </c>
      <c r="AH94" s="218"/>
      <c r="AI94" s="218"/>
      <c r="AJ94" s="218"/>
      <c r="AK94" s="218"/>
      <c r="AL94" s="218"/>
      <c r="AM94" s="218"/>
      <c r="AN94" s="219">
        <f>SUM(AG94,AT94)</f>
        <v>0</v>
      </c>
      <c r="AO94" s="219"/>
      <c r="AP94" s="219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>
        <f>ROUND(SUM(AU95:AU96),5)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79</v>
      </c>
      <c r="BT94" s="71" t="s">
        <v>80</v>
      </c>
      <c r="BU94" s="72" t="s">
        <v>81</v>
      </c>
      <c r="BV94" s="71" t="s">
        <v>82</v>
      </c>
      <c r="BW94" s="71" t="s">
        <v>5</v>
      </c>
      <c r="BX94" s="71" t="s">
        <v>83</v>
      </c>
      <c r="CL94" s="71" t="s">
        <v>1</v>
      </c>
    </row>
    <row r="95" spans="1:91" s="6" customFormat="1" ht="16.5" customHeight="1">
      <c r="A95" s="73" t="s">
        <v>84</v>
      </c>
      <c r="B95" s="74"/>
      <c r="C95" s="75"/>
      <c r="D95" s="217" t="s">
        <v>85</v>
      </c>
      <c r="E95" s="217"/>
      <c r="F95" s="217"/>
      <c r="G95" s="217"/>
      <c r="H95" s="217"/>
      <c r="I95" s="76"/>
      <c r="J95" s="217" t="s">
        <v>86</v>
      </c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5">
        <f>'835-1 - IO 01 - Kanalizace'!J30</f>
        <v>0</v>
      </c>
      <c r="AH95" s="216"/>
      <c r="AI95" s="216"/>
      <c r="AJ95" s="216"/>
      <c r="AK95" s="216"/>
      <c r="AL95" s="216"/>
      <c r="AM95" s="216"/>
      <c r="AN95" s="215">
        <f>SUM(AG95,AT95)</f>
        <v>0</v>
      </c>
      <c r="AO95" s="216"/>
      <c r="AP95" s="216"/>
      <c r="AQ95" s="77" t="s">
        <v>87</v>
      </c>
      <c r="AR95" s="74"/>
      <c r="AS95" s="78">
        <v>0</v>
      </c>
      <c r="AT95" s="79">
        <f>ROUND(SUM(AV95:AW95),2)</f>
        <v>0</v>
      </c>
      <c r="AU95" s="80">
        <f>'835-1 - IO 01 - Kanalizace'!P127</f>
        <v>0</v>
      </c>
      <c r="AV95" s="79">
        <f>'835-1 - IO 01 - Kanalizace'!J33</f>
        <v>0</v>
      </c>
      <c r="AW95" s="79">
        <f>'835-1 - IO 01 - Kanalizace'!J34</f>
        <v>0</v>
      </c>
      <c r="AX95" s="79">
        <f>'835-1 - IO 01 - Kanalizace'!J35</f>
        <v>0</v>
      </c>
      <c r="AY95" s="79">
        <f>'835-1 - IO 01 - Kanalizace'!J36</f>
        <v>0</v>
      </c>
      <c r="AZ95" s="79">
        <f>'835-1 - IO 01 - Kanalizace'!F33</f>
        <v>0</v>
      </c>
      <c r="BA95" s="79">
        <f>'835-1 - IO 01 - Kanalizace'!F34</f>
        <v>0</v>
      </c>
      <c r="BB95" s="79">
        <f>'835-1 - IO 01 - Kanalizace'!F35</f>
        <v>0</v>
      </c>
      <c r="BC95" s="79">
        <f>'835-1 - IO 01 - Kanalizace'!F36</f>
        <v>0</v>
      </c>
      <c r="BD95" s="81">
        <f>'835-1 - IO 01 - Kanalizace'!F37</f>
        <v>0</v>
      </c>
      <c r="BT95" s="82" t="s">
        <v>88</v>
      </c>
      <c r="BV95" s="82" t="s">
        <v>82</v>
      </c>
      <c r="BW95" s="82" t="s">
        <v>89</v>
      </c>
      <c r="BX95" s="82" t="s">
        <v>5</v>
      </c>
      <c r="CL95" s="82" t="s">
        <v>1</v>
      </c>
      <c r="CM95" s="82" t="s">
        <v>90</v>
      </c>
    </row>
    <row r="96" spans="1:91" s="6" customFormat="1" ht="16.5" customHeight="1">
      <c r="A96" s="73" t="s">
        <v>84</v>
      </c>
      <c r="B96" s="74"/>
      <c r="C96" s="75"/>
      <c r="D96" s="217" t="s">
        <v>91</v>
      </c>
      <c r="E96" s="217"/>
      <c r="F96" s="217"/>
      <c r="G96" s="217"/>
      <c r="H96" s="217"/>
      <c r="I96" s="76"/>
      <c r="J96" s="217" t="s">
        <v>92</v>
      </c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15">
        <f>'835-10 - VON 01 - Vedlejš...'!J30</f>
        <v>0</v>
      </c>
      <c r="AH96" s="216"/>
      <c r="AI96" s="216"/>
      <c r="AJ96" s="216"/>
      <c r="AK96" s="216"/>
      <c r="AL96" s="216"/>
      <c r="AM96" s="216"/>
      <c r="AN96" s="215">
        <f>SUM(AG96,AT96)</f>
        <v>0</v>
      </c>
      <c r="AO96" s="216"/>
      <c r="AP96" s="216"/>
      <c r="AQ96" s="77" t="s">
        <v>93</v>
      </c>
      <c r="AR96" s="74"/>
      <c r="AS96" s="83">
        <v>0</v>
      </c>
      <c r="AT96" s="84">
        <f>ROUND(SUM(AV96:AW96),2)</f>
        <v>0</v>
      </c>
      <c r="AU96" s="85">
        <f>'835-10 - VON 01 - Vedlejš...'!P124</f>
        <v>0</v>
      </c>
      <c r="AV96" s="84">
        <f>'835-10 - VON 01 - Vedlejš...'!J33</f>
        <v>0</v>
      </c>
      <c r="AW96" s="84">
        <f>'835-10 - VON 01 - Vedlejš...'!J34</f>
        <v>0</v>
      </c>
      <c r="AX96" s="84">
        <f>'835-10 - VON 01 - Vedlejš...'!J35</f>
        <v>0</v>
      </c>
      <c r="AY96" s="84">
        <f>'835-10 - VON 01 - Vedlejš...'!J36</f>
        <v>0</v>
      </c>
      <c r="AZ96" s="84">
        <f>'835-10 - VON 01 - Vedlejš...'!F33</f>
        <v>0</v>
      </c>
      <c r="BA96" s="84">
        <f>'835-10 - VON 01 - Vedlejš...'!F34</f>
        <v>0</v>
      </c>
      <c r="BB96" s="84">
        <f>'835-10 - VON 01 - Vedlejš...'!F35</f>
        <v>0</v>
      </c>
      <c r="BC96" s="84">
        <f>'835-10 - VON 01 - Vedlejš...'!F36</f>
        <v>0</v>
      </c>
      <c r="BD96" s="86">
        <f>'835-10 - VON 01 - Vedlejš...'!F37</f>
        <v>0</v>
      </c>
      <c r="BT96" s="82" t="s">
        <v>88</v>
      </c>
      <c r="BV96" s="82" t="s">
        <v>82</v>
      </c>
      <c r="BW96" s="82" t="s">
        <v>94</v>
      </c>
      <c r="BX96" s="82" t="s">
        <v>5</v>
      </c>
      <c r="CL96" s="82" t="s">
        <v>1</v>
      </c>
      <c r="CM96" s="82" t="s">
        <v>90</v>
      </c>
    </row>
    <row r="97" spans="2:44" s="1" customFormat="1" ht="30" customHeight="1">
      <c r="B97" s="31"/>
      <c r="AR97" s="31"/>
    </row>
    <row r="98" spans="2:44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31"/>
    </row>
  </sheetData>
  <sheetProtection algorithmName="SHA-512" hashValue="MFk9sk7ao3QtUFsxUT36IT3BSEnRQpSdSAg8Z1bjjgbaeX0M3rPHR8RrmdYlhFE6RSOp/jE0yyg87erUKE+q/A==" saltValue="/IRxvjefI7WSTxIduC5SmvasGbL+HVyQsI31RhhyA0inBhZplNoaAwWG4l+1vNZPl7ykVnmsMhBGdjx47BXJXw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835-1 - IO 01 - Kanalizace'!C2" display="/" xr:uid="{00000000-0004-0000-0000-000000000000}"/>
    <hyperlink ref="A96" location="'835-10 - VON 01 - Vedlejš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76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90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0" t="str">
        <f>'Rekapitulace stavby'!K6</f>
        <v>Pardubice, Dražkovice - převedení odpadních vod</v>
      </c>
      <c r="F7" s="221"/>
      <c r="G7" s="221"/>
      <c r="H7" s="221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01" t="s">
        <v>97</v>
      </c>
      <c r="F9" s="222"/>
      <c r="G9" s="222"/>
      <c r="H9" s="222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30. 9. 2024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3" t="str">
        <f>'Rekapitulace stavby'!E14</f>
        <v>Vyplň údaj</v>
      </c>
      <c r="F18" s="185"/>
      <c r="G18" s="185"/>
      <c r="H18" s="185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8"/>
      <c r="E27" s="190" t="s">
        <v>1</v>
      </c>
      <c r="F27" s="190"/>
      <c r="G27" s="190"/>
      <c r="H27" s="190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40</v>
      </c>
      <c r="J30" s="65">
        <f>ROUND(J127,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4" t="s">
        <v>44</v>
      </c>
      <c r="E33" s="26" t="s">
        <v>45</v>
      </c>
      <c r="F33" s="90">
        <f>ROUND((SUM(BE127:BE763)),  2)</f>
        <v>0</v>
      </c>
      <c r="I33" s="91">
        <v>0.21</v>
      </c>
      <c r="J33" s="90">
        <f>ROUND(((SUM(BE127:BE763))*I33),  2)</f>
        <v>0</v>
      </c>
      <c r="L33" s="31"/>
    </row>
    <row r="34" spans="2:12" s="1" customFormat="1" ht="14.45" customHeight="1">
      <c r="B34" s="31"/>
      <c r="E34" s="26" t="s">
        <v>46</v>
      </c>
      <c r="F34" s="90">
        <f>ROUND((SUM(BF127:BF763)),  2)</f>
        <v>0</v>
      </c>
      <c r="I34" s="91">
        <v>0.12</v>
      </c>
      <c r="J34" s="90">
        <f>ROUND(((SUM(BF127:BF763))*I34),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90">
        <f>ROUND((SUM(BG127:BG763)),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90">
        <f>ROUND((SUM(BH127:BH763)),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90">
        <f>ROUND((SUM(BI127:BI763)),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50</v>
      </c>
      <c r="E39" s="56"/>
      <c r="F39" s="56"/>
      <c r="G39" s="94" t="s">
        <v>51</v>
      </c>
      <c r="H39" s="95" t="s">
        <v>52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98" t="s">
        <v>56</v>
      </c>
      <c r="G61" s="42" t="s">
        <v>55</v>
      </c>
      <c r="H61" s="33"/>
      <c r="I61" s="33"/>
      <c r="J61" s="99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98" t="s">
        <v>56</v>
      </c>
      <c r="G76" s="42" t="s">
        <v>55</v>
      </c>
      <c r="H76" s="33"/>
      <c r="I76" s="33"/>
      <c r="J76" s="99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0" t="str">
        <f>E7</f>
        <v>Pardubice, Dražkovice - převedení odpadních vod</v>
      </c>
      <c r="F85" s="221"/>
      <c r="G85" s="221"/>
      <c r="H85" s="221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201" t="str">
        <f>E9</f>
        <v>835-1 - IO 01 - Kanalizace</v>
      </c>
      <c r="F87" s="222"/>
      <c r="G87" s="222"/>
      <c r="H87" s="22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Pardubice, Dražkovice</v>
      </c>
      <c r="I89" s="26" t="s">
        <v>22</v>
      </c>
      <c r="J89" s="51" t="str">
        <f>IF(J12="","",J12)</f>
        <v>30. 9. 2024</v>
      </c>
      <c r="L89" s="31"/>
    </row>
    <row r="90" spans="2:47" s="1" customFormat="1" ht="6.95" customHeight="1">
      <c r="B90" s="31"/>
      <c r="L90" s="31"/>
    </row>
    <row r="91" spans="2:47" s="1" customFormat="1" ht="25.7" customHeight="1">
      <c r="B91" s="31"/>
      <c r="C91" s="26" t="s">
        <v>24</v>
      </c>
      <c r="F91" s="24" t="str">
        <f>E15</f>
        <v>Vodovody a kanalizace Pardubice, a.s.</v>
      </c>
      <c r="I91" s="26" t="s">
        <v>32</v>
      </c>
      <c r="J91" s="29" t="str">
        <f>E21</f>
        <v>VK PROJEKT, spol. s r.o.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37</v>
      </c>
      <c r="J92" s="29" t="str">
        <f>E24</f>
        <v>Ladislav Konvalina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J127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103</v>
      </c>
      <c r="E97" s="105"/>
      <c r="F97" s="105"/>
      <c r="G97" s="105"/>
      <c r="H97" s="105"/>
      <c r="I97" s="105"/>
      <c r="J97" s="106">
        <f>J128</f>
        <v>0</v>
      </c>
      <c r="L97" s="103"/>
    </row>
    <row r="98" spans="2:12" s="9" customFormat="1" ht="19.899999999999999" customHeight="1">
      <c r="B98" s="107"/>
      <c r="D98" s="108" t="s">
        <v>104</v>
      </c>
      <c r="E98" s="109"/>
      <c r="F98" s="109"/>
      <c r="G98" s="109"/>
      <c r="H98" s="109"/>
      <c r="I98" s="109"/>
      <c r="J98" s="110">
        <f>J129</f>
        <v>0</v>
      </c>
      <c r="L98" s="107"/>
    </row>
    <row r="99" spans="2:12" s="9" customFormat="1" ht="19.899999999999999" customHeight="1">
      <c r="B99" s="107"/>
      <c r="D99" s="108" t="s">
        <v>105</v>
      </c>
      <c r="E99" s="109"/>
      <c r="F99" s="109"/>
      <c r="G99" s="109"/>
      <c r="H99" s="109"/>
      <c r="I99" s="109"/>
      <c r="J99" s="110">
        <f>J337</f>
        <v>0</v>
      </c>
      <c r="L99" s="107"/>
    </row>
    <row r="100" spans="2:12" s="9" customFormat="1" ht="19.899999999999999" customHeight="1">
      <c r="B100" s="107"/>
      <c r="D100" s="108" t="s">
        <v>106</v>
      </c>
      <c r="E100" s="109"/>
      <c r="F100" s="109"/>
      <c r="G100" s="109"/>
      <c r="H100" s="109"/>
      <c r="I100" s="109"/>
      <c r="J100" s="110">
        <f>J343</f>
        <v>0</v>
      </c>
      <c r="L100" s="107"/>
    </row>
    <row r="101" spans="2:12" s="9" customFormat="1" ht="19.899999999999999" customHeight="1">
      <c r="B101" s="107"/>
      <c r="D101" s="108" t="s">
        <v>107</v>
      </c>
      <c r="E101" s="109"/>
      <c r="F101" s="109"/>
      <c r="G101" s="109"/>
      <c r="H101" s="109"/>
      <c r="I101" s="109"/>
      <c r="J101" s="110">
        <f>J349</f>
        <v>0</v>
      </c>
      <c r="L101" s="107"/>
    </row>
    <row r="102" spans="2:12" s="9" customFormat="1" ht="19.899999999999999" customHeight="1">
      <c r="B102" s="107"/>
      <c r="D102" s="108" t="s">
        <v>108</v>
      </c>
      <c r="E102" s="109"/>
      <c r="F102" s="109"/>
      <c r="G102" s="109"/>
      <c r="H102" s="109"/>
      <c r="I102" s="109"/>
      <c r="J102" s="110">
        <f>J403</f>
        <v>0</v>
      </c>
      <c r="L102" s="107"/>
    </row>
    <row r="103" spans="2:12" s="9" customFormat="1" ht="19.899999999999999" customHeight="1">
      <c r="B103" s="107"/>
      <c r="D103" s="108" t="s">
        <v>109</v>
      </c>
      <c r="E103" s="109"/>
      <c r="F103" s="109"/>
      <c r="G103" s="109"/>
      <c r="H103" s="109"/>
      <c r="I103" s="109"/>
      <c r="J103" s="110">
        <f>J462</f>
        <v>0</v>
      </c>
      <c r="L103" s="107"/>
    </row>
    <row r="104" spans="2:12" s="9" customFormat="1" ht="19.899999999999999" customHeight="1">
      <c r="B104" s="107"/>
      <c r="D104" s="108" t="s">
        <v>110</v>
      </c>
      <c r="E104" s="109"/>
      <c r="F104" s="109"/>
      <c r="G104" s="109"/>
      <c r="H104" s="109"/>
      <c r="I104" s="109"/>
      <c r="J104" s="110">
        <f>J471</f>
        <v>0</v>
      </c>
      <c r="L104" s="107"/>
    </row>
    <row r="105" spans="2:12" s="9" customFormat="1" ht="19.899999999999999" customHeight="1">
      <c r="B105" s="107"/>
      <c r="D105" s="108" t="s">
        <v>111</v>
      </c>
      <c r="E105" s="109"/>
      <c r="F105" s="109"/>
      <c r="G105" s="109"/>
      <c r="H105" s="109"/>
      <c r="I105" s="109"/>
      <c r="J105" s="110">
        <f>J626</f>
        <v>0</v>
      </c>
      <c r="L105" s="107"/>
    </row>
    <row r="106" spans="2:12" s="9" customFormat="1" ht="19.899999999999999" customHeight="1">
      <c r="B106" s="107"/>
      <c r="D106" s="108" t="s">
        <v>112</v>
      </c>
      <c r="E106" s="109"/>
      <c r="F106" s="109"/>
      <c r="G106" s="109"/>
      <c r="H106" s="109"/>
      <c r="I106" s="109"/>
      <c r="J106" s="110">
        <f>J741</f>
        <v>0</v>
      </c>
      <c r="L106" s="107"/>
    </row>
    <row r="107" spans="2:12" s="9" customFormat="1" ht="19.899999999999999" customHeight="1">
      <c r="B107" s="107"/>
      <c r="D107" s="108" t="s">
        <v>113</v>
      </c>
      <c r="E107" s="109"/>
      <c r="F107" s="109"/>
      <c r="G107" s="109"/>
      <c r="H107" s="109"/>
      <c r="I107" s="109"/>
      <c r="J107" s="110">
        <f>J761</f>
        <v>0</v>
      </c>
      <c r="L107" s="107"/>
    </row>
    <row r="108" spans="2:12" s="1" customFormat="1" ht="21.75" customHeight="1">
      <c r="B108" s="31"/>
      <c r="L108" s="31"/>
    </row>
    <row r="109" spans="2:12" s="1" customFormat="1" ht="6.95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1"/>
    </row>
    <row r="113" spans="2:63" s="1" customFormat="1" ht="6.95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1"/>
    </row>
    <row r="114" spans="2:63" s="1" customFormat="1" ht="24.95" customHeight="1">
      <c r="B114" s="31"/>
      <c r="C114" s="20" t="s">
        <v>114</v>
      </c>
      <c r="L114" s="31"/>
    </row>
    <row r="115" spans="2:63" s="1" customFormat="1" ht="6.95" customHeight="1">
      <c r="B115" s="31"/>
      <c r="L115" s="31"/>
    </row>
    <row r="116" spans="2:63" s="1" customFormat="1" ht="12" customHeight="1">
      <c r="B116" s="31"/>
      <c r="C116" s="26" t="s">
        <v>16</v>
      </c>
      <c r="L116" s="31"/>
    </row>
    <row r="117" spans="2:63" s="1" customFormat="1" ht="16.5" customHeight="1">
      <c r="B117" s="31"/>
      <c r="E117" s="220" t="str">
        <f>E7</f>
        <v>Pardubice, Dražkovice - převedení odpadních vod</v>
      </c>
      <c r="F117" s="221"/>
      <c r="G117" s="221"/>
      <c r="H117" s="221"/>
      <c r="L117" s="31"/>
    </row>
    <row r="118" spans="2:63" s="1" customFormat="1" ht="12" customHeight="1">
      <c r="B118" s="31"/>
      <c r="C118" s="26" t="s">
        <v>96</v>
      </c>
      <c r="L118" s="31"/>
    </row>
    <row r="119" spans="2:63" s="1" customFormat="1" ht="16.5" customHeight="1">
      <c r="B119" s="31"/>
      <c r="E119" s="201" t="str">
        <f>E9</f>
        <v>835-1 - IO 01 - Kanalizace</v>
      </c>
      <c r="F119" s="222"/>
      <c r="G119" s="222"/>
      <c r="H119" s="222"/>
      <c r="L119" s="31"/>
    </row>
    <row r="120" spans="2:63" s="1" customFormat="1" ht="6.95" customHeight="1">
      <c r="B120" s="31"/>
      <c r="L120" s="31"/>
    </row>
    <row r="121" spans="2:63" s="1" customFormat="1" ht="12" customHeight="1">
      <c r="B121" s="31"/>
      <c r="C121" s="26" t="s">
        <v>20</v>
      </c>
      <c r="F121" s="24" t="str">
        <f>F12</f>
        <v>Pardubice, Dražkovice</v>
      </c>
      <c r="I121" s="26" t="s">
        <v>22</v>
      </c>
      <c r="J121" s="51" t="str">
        <f>IF(J12="","",J12)</f>
        <v>30. 9. 2024</v>
      </c>
      <c r="L121" s="31"/>
    </row>
    <row r="122" spans="2:63" s="1" customFormat="1" ht="6.95" customHeight="1">
      <c r="B122" s="31"/>
      <c r="L122" s="31"/>
    </row>
    <row r="123" spans="2:63" s="1" customFormat="1" ht="25.7" customHeight="1">
      <c r="B123" s="31"/>
      <c r="C123" s="26" t="s">
        <v>24</v>
      </c>
      <c r="F123" s="24" t="str">
        <f>E15</f>
        <v>Vodovody a kanalizace Pardubice, a.s.</v>
      </c>
      <c r="I123" s="26" t="s">
        <v>32</v>
      </c>
      <c r="J123" s="29" t="str">
        <f>E21</f>
        <v>VK PROJEKT, spol. s r.o.</v>
      </c>
      <c r="L123" s="31"/>
    </row>
    <row r="124" spans="2:63" s="1" customFormat="1" ht="15.2" customHeight="1">
      <c r="B124" s="31"/>
      <c r="C124" s="26" t="s">
        <v>30</v>
      </c>
      <c r="F124" s="24" t="str">
        <f>IF(E18="","",E18)</f>
        <v>Vyplň údaj</v>
      </c>
      <c r="I124" s="26" t="s">
        <v>37</v>
      </c>
      <c r="J124" s="29" t="str">
        <f>E24</f>
        <v>Ladislav Konvalina</v>
      </c>
      <c r="L124" s="31"/>
    </row>
    <row r="125" spans="2:63" s="1" customFormat="1" ht="10.35" customHeight="1">
      <c r="B125" s="31"/>
      <c r="L125" s="31"/>
    </row>
    <row r="126" spans="2:63" s="10" customFormat="1" ht="29.25" customHeight="1">
      <c r="B126" s="111"/>
      <c r="C126" s="112" t="s">
        <v>115</v>
      </c>
      <c r="D126" s="113" t="s">
        <v>65</v>
      </c>
      <c r="E126" s="113" t="s">
        <v>61</v>
      </c>
      <c r="F126" s="113" t="s">
        <v>62</v>
      </c>
      <c r="G126" s="113" t="s">
        <v>116</v>
      </c>
      <c r="H126" s="113" t="s">
        <v>117</v>
      </c>
      <c r="I126" s="113" t="s">
        <v>118</v>
      </c>
      <c r="J126" s="113" t="s">
        <v>100</v>
      </c>
      <c r="K126" s="114" t="s">
        <v>119</v>
      </c>
      <c r="L126" s="111"/>
      <c r="M126" s="58" t="s">
        <v>1</v>
      </c>
      <c r="N126" s="59" t="s">
        <v>44</v>
      </c>
      <c r="O126" s="59" t="s">
        <v>120</v>
      </c>
      <c r="P126" s="59" t="s">
        <v>121</v>
      </c>
      <c r="Q126" s="59" t="s">
        <v>122</v>
      </c>
      <c r="R126" s="59" t="s">
        <v>123</v>
      </c>
      <c r="S126" s="59" t="s">
        <v>124</v>
      </c>
      <c r="T126" s="60" t="s">
        <v>125</v>
      </c>
    </row>
    <row r="127" spans="2:63" s="1" customFormat="1" ht="22.9" customHeight="1">
      <c r="B127" s="31"/>
      <c r="C127" s="63" t="s">
        <v>126</v>
      </c>
      <c r="J127" s="115">
        <f>BK127</f>
        <v>0</v>
      </c>
      <c r="L127" s="31"/>
      <c r="M127" s="61"/>
      <c r="N127" s="52"/>
      <c r="O127" s="52"/>
      <c r="P127" s="116">
        <f>P128</f>
        <v>0</v>
      </c>
      <c r="Q127" s="52"/>
      <c r="R127" s="116">
        <f>R128</f>
        <v>3651.3368788600001</v>
      </c>
      <c r="S127" s="52"/>
      <c r="T127" s="117">
        <f>T128</f>
        <v>1696.7926319999999</v>
      </c>
      <c r="AT127" s="16" t="s">
        <v>79</v>
      </c>
      <c r="AU127" s="16" t="s">
        <v>102</v>
      </c>
      <c r="BK127" s="118">
        <f>BK128</f>
        <v>0</v>
      </c>
    </row>
    <row r="128" spans="2:63" s="11" customFormat="1" ht="25.9" customHeight="1">
      <c r="B128" s="119"/>
      <c r="D128" s="120" t="s">
        <v>79</v>
      </c>
      <c r="E128" s="121" t="s">
        <v>127</v>
      </c>
      <c r="F128" s="121" t="s">
        <v>128</v>
      </c>
      <c r="I128" s="122"/>
      <c r="J128" s="123">
        <f>BK128</f>
        <v>0</v>
      </c>
      <c r="L128" s="119"/>
      <c r="M128" s="124"/>
      <c r="P128" s="125">
        <f>P129+P337+P343+P349+P403+P462+P471+P626+P741+P761</f>
        <v>0</v>
      </c>
      <c r="R128" s="125">
        <f>R129+R337+R343+R349+R403+R462+R471+R626+R741+R761</f>
        <v>3651.3368788600001</v>
      </c>
      <c r="T128" s="126">
        <f>T129+T337+T343+T349+T403+T462+T471+T626+T741+T761</f>
        <v>1696.7926319999999</v>
      </c>
      <c r="AR128" s="120" t="s">
        <v>88</v>
      </c>
      <c r="AT128" s="127" t="s">
        <v>79</v>
      </c>
      <c r="AU128" s="127" t="s">
        <v>80</v>
      </c>
      <c r="AY128" s="120" t="s">
        <v>129</v>
      </c>
      <c r="BK128" s="128">
        <f>BK129+BK337+BK343+BK349+BK403+BK462+BK471+BK626+BK741+BK761</f>
        <v>0</v>
      </c>
    </row>
    <row r="129" spans="2:65" s="11" customFormat="1" ht="22.9" customHeight="1">
      <c r="B129" s="119"/>
      <c r="D129" s="120" t="s">
        <v>79</v>
      </c>
      <c r="E129" s="129" t="s">
        <v>88</v>
      </c>
      <c r="F129" s="129" t="s">
        <v>130</v>
      </c>
      <c r="I129" s="122"/>
      <c r="J129" s="130">
        <f>BK129</f>
        <v>0</v>
      </c>
      <c r="L129" s="119"/>
      <c r="M129" s="124"/>
      <c r="P129" s="125">
        <f>SUM(P130:P336)</f>
        <v>0</v>
      </c>
      <c r="R129" s="125">
        <f>SUM(R130:R336)</f>
        <v>3457.3809140000003</v>
      </c>
      <c r="T129" s="126">
        <f>SUM(T130:T336)</f>
        <v>1629.395</v>
      </c>
      <c r="AR129" s="120" t="s">
        <v>88</v>
      </c>
      <c r="AT129" s="127" t="s">
        <v>79</v>
      </c>
      <c r="AU129" s="127" t="s">
        <v>88</v>
      </c>
      <c r="AY129" s="120" t="s">
        <v>129</v>
      </c>
      <c r="BK129" s="128">
        <f>SUM(BK130:BK336)</f>
        <v>0</v>
      </c>
    </row>
    <row r="130" spans="2:65" s="1" customFormat="1" ht="24.2" customHeight="1">
      <c r="B130" s="31"/>
      <c r="C130" s="131" t="s">
        <v>88</v>
      </c>
      <c r="D130" s="131" t="s">
        <v>131</v>
      </c>
      <c r="E130" s="132" t="s">
        <v>132</v>
      </c>
      <c r="F130" s="133" t="s">
        <v>133</v>
      </c>
      <c r="G130" s="134" t="s">
        <v>134</v>
      </c>
      <c r="H130" s="135">
        <v>1744</v>
      </c>
      <c r="I130" s="136"/>
      <c r="J130" s="137">
        <f>ROUND(I130*H130,2)</f>
        <v>0</v>
      </c>
      <c r="K130" s="133" t="s">
        <v>135</v>
      </c>
      <c r="L130" s="31"/>
      <c r="M130" s="138" t="s">
        <v>1</v>
      </c>
      <c r="N130" s="139" t="s">
        <v>45</v>
      </c>
      <c r="P130" s="140">
        <f>O130*H130</f>
        <v>0</v>
      </c>
      <c r="Q130" s="140">
        <v>0</v>
      </c>
      <c r="R130" s="140">
        <f>Q130*H130</f>
        <v>0</v>
      </c>
      <c r="S130" s="140">
        <v>0.44</v>
      </c>
      <c r="T130" s="141">
        <f>S130*H130</f>
        <v>767.36</v>
      </c>
      <c r="AR130" s="142" t="s">
        <v>136</v>
      </c>
      <c r="AT130" s="142" t="s">
        <v>131</v>
      </c>
      <c r="AU130" s="142" t="s">
        <v>90</v>
      </c>
      <c r="AY130" s="16" t="s">
        <v>129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6" t="s">
        <v>88</v>
      </c>
      <c r="BK130" s="143">
        <f>ROUND(I130*H130,2)</f>
        <v>0</v>
      </c>
      <c r="BL130" s="16" t="s">
        <v>136</v>
      </c>
      <c r="BM130" s="142" t="s">
        <v>137</v>
      </c>
    </row>
    <row r="131" spans="2:65" s="1" customFormat="1" ht="39">
      <c r="B131" s="31"/>
      <c r="D131" s="144" t="s">
        <v>138</v>
      </c>
      <c r="F131" s="145" t="s">
        <v>139</v>
      </c>
      <c r="I131" s="146"/>
      <c r="L131" s="31"/>
      <c r="M131" s="147"/>
      <c r="T131" s="55"/>
      <c r="AT131" s="16" t="s">
        <v>138</v>
      </c>
      <c r="AU131" s="16" t="s">
        <v>90</v>
      </c>
    </row>
    <row r="132" spans="2:65" s="12" customFormat="1" ht="11.25">
      <c r="B132" s="148"/>
      <c r="D132" s="144" t="s">
        <v>140</v>
      </c>
      <c r="E132" s="149" t="s">
        <v>1</v>
      </c>
      <c r="F132" s="150" t="s">
        <v>141</v>
      </c>
      <c r="H132" s="149" t="s">
        <v>1</v>
      </c>
      <c r="I132" s="151"/>
      <c r="L132" s="148"/>
      <c r="M132" s="152"/>
      <c r="T132" s="153"/>
      <c r="AT132" s="149" t="s">
        <v>140</v>
      </c>
      <c r="AU132" s="149" t="s">
        <v>90</v>
      </c>
      <c r="AV132" s="12" t="s">
        <v>88</v>
      </c>
      <c r="AW132" s="12" t="s">
        <v>36</v>
      </c>
      <c r="AX132" s="12" t="s">
        <v>80</v>
      </c>
      <c r="AY132" s="149" t="s">
        <v>129</v>
      </c>
    </row>
    <row r="133" spans="2:65" s="12" customFormat="1" ht="11.25">
      <c r="B133" s="148"/>
      <c r="D133" s="144" t="s">
        <v>140</v>
      </c>
      <c r="E133" s="149" t="s">
        <v>1</v>
      </c>
      <c r="F133" s="150" t="s">
        <v>142</v>
      </c>
      <c r="H133" s="149" t="s">
        <v>1</v>
      </c>
      <c r="I133" s="151"/>
      <c r="L133" s="148"/>
      <c r="M133" s="152"/>
      <c r="T133" s="153"/>
      <c r="AT133" s="149" t="s">
        <v>140</v>
      </c>
      <c r="AU133" s="149" t="s">
        <v>90</v>
      </c>
      <c r="AV133" s="12" t="s">
        <v>88</v>
      </c>
      <c r="AW133" s="12" t="s">
        <v>36</v>
      </c>
      <c r="AX133" s="12" t="s">
        <v>80</v>
      </c>
      <c r="AY133" s="149" t="s">
        <v>129</v>
      </c>
    </row>
    <row r="134" spans="2:65" s="13" customFormat="1" ht="11.25">
      <c r="B134" s="154"/>
      <c r="D134" s="144" t="s">
        <v>140</v>
      </c>
      <c r="E134" s="155" t="s">
        <v>1</v>
      </c>
      <c r="F134" s="156" t="s">
        <v>143</v>
      </c>
      <c r="H134" s="157">
        <v>324</v>
      </c>
      <c r="I134" s="158"/>
      <c r="L134" s="154"/>
      <c r="M134" s="159"/>
      <c r="T134" s="160"/>
      <c r="AT134" s="155" t="s">
        <v>140</v>
      </c>
      <c r="AU134" s="155" t="s">
        <v>90</v>
      </c>
      <c r="AV134" s="13" t="s">
        <v>90</v>
      </c>
      <c r="AW134" s="13" t="s">
        <v>36</v>
      </c>
      <c r="AX134" s="13" t="s">
        <v>80</v>
      </c>
      <c r="AY134" s="155" t="s">
        <v>129</v>
      </c>
    </row>
    <row r="135" spans="2:65" s="12" customFormat="1" ht="11.25">
      <c r="B135" s="148"/>
      <c r="D135" s="144" t="s">
        <v>140</v>
      </c>
      <c r="E135" s="149" t="s">
        <v>1</v>
      </c>
      <c r="F135" s="150" t="s">
        <v>144</v>
      </c>
      <c r="H135" s="149" t="s">
        <v>1</v>
      </c>
      <c r="I135" s="151"/>
      <c r="L135" s="148"/>
      <c r="M135" s="152"/>
      <c r="T135" s="153"/>
      <c r="AT135" s="149" t="s">
        <v>140</v>
      </c>
      <c r="AU135" s="149" t="s">
        <v>90</v>
      </c>
      <c r="AV135" s="12" t="s">
        <v>88</v>
      </c>
      <c r="AW135" s="12" t="s">
        <v>36</v>
      </c>
      <c r="AX135" s="12" t="s">
        <v>80</v>
      </c>
      <c r="AY135" s="149" t="s">
        <v>129</v>
      </c>
    </row>
    <row r="136" spans="2:65" s="13" customFormat="1" ht="11.25">
      <c r="B136" s="154"/>
      <c r="D136" s="144" t="s">
        <v>140</v>
      </c>
      <c r="E136" s="155" t="s">
        <v>1</v>
      </c>
      <c r="F136" s="156" t="s">
        <v>145</v>
      </c>
      <c r="H136" s="157">
        <v>1420</v>
      </c>
      <c r="I136" s="158"/>
      <c r="L136" s="154"/>
      <c r="M136" s="159"/>
      <c r="T136" s="160"/>
      <c r="AT136" s="155" t="s">
        <v>140</v>
      </c>
      <c r="AU136" s="155" t="s">
        <v>90</v>
      </c>
      <c r="AV136" s="13" t="s">
        <v>90</v>
      </c>
      <c r="AW136" s="13" t="s">
        <v>36</v>
      </c>
      <c r="AX136" s="13" t="s">
        <v>80</v>
      </c>
      <c r="AY136" s="155" t="s">
        <v>129</v>
      </c>
    </row>
    <row r="137" spans="2:65" s="14" customFormat="1" ht="11.25">
      <c r="B137" s="161"/>
      <c r="D137" s="144" t="s">
        <v>140</v>
      </c>
      <c r="E137" s="162" t="s">
        <v>1</v>
      </c>
      <c r="F137" s="163" t="s">
        <v>146</v>
      </c>
      <c r="H137" s="164">
        <v>1744</v>
      </c>
      <c r="I137" s="165"/>
      <c r="L137" s="161"/>
      <c r="M137" s="166"/>
      <c r="T137" s="167"/>
      <c r="AT137" s="162" t="s">
        <v>140</v>
      </c>
      <c r="AU137" s="162" t="s">
        <v>90</v>
      </c>
      <c r="AV137" s="14" t="s">
        <v>136</v>
      </c>
      <c r="AW137" s="14" t="s">
        <v>36</v>
      </c>
      <c r="AX137" s="14" t="s">
        <v>88</v>
      </c>
      <c r="AY137" s="162" t="s">
        <v>129</v>
      </c>
    </row>
    <row r="138" spans="2:65" s="1" customFormat="1" ht="24.2" customHeight="1">
      <c r="B138" s="31"/>
      <c r="C138" s="131" t="s">
        <v>90</v>
      </c>
      <c r="D138" s="131" t="s">
        <v>131</v>
      </c>
      <c r="E138" s="132" t="s">
        <v>147</v>
      </c>
      <c r="F138" s="133" t="s">
        <v>148</v>
      </c>
      <c r="G138" s="134" t="s">
        <v>134</v>
      </c>
      <c r="H138" s="135">
        <v>1207</v>
      </c>
      <c r="I138" s="136"/>
      <c r="J138" s="137">
        <f>ROUND(I138*H138,2)</f>
        <v>0</v>
      </c>
      <c r="K138" s="133" t="s">
        <v>135</v>
      </c>
      <c r="L138" s="31"/>
      <c r="M138" s="138" t="s">
        <v>1</v>
      </c>
      <c r="N138" s="139" t="s">
        <v>45</v>
      </c>
      <c r="P138" s="140">
        <f>O138*H138</f>
        <v>0</v>
      </c>
      <c r="Q138" s="140">
        <v>0</v>
      </c>
      <c r="R138" s="140">
        <f>Q138*H138</f>
        <v>0</v>
      </c>
      <c r="S138" s="140">
        <v>0.24</v>
      </c>
      <c r="T138" s="141">
        <f>S138*H138</f>
        <v>289.68</v>
      </c>
      <c r="AR138" s="142" t="s">
        <v>136</v>
      </c>
      <c r="AT138" s="142" t="s">
        <v>131</v>
      </c>
      <c r="AU138" s="142" t="s">
        <v>90</v>
      </c>
      <c r="AY138" s="16" t="s">
        <v>129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88</v>
      </c>
      <c r="BK138" s="143">
        <f>ROUND(I138*H138,2)</f>
        <v>0</v>
      </c>
      <c r="BL138" s="16" t="s">
        <v>136</v>
      </c>
      <c r="BM138" s="142" t="s">
        <v>149</v>
      </c>
    </row>
    <row r="139" spans="2:65" s="1" customFormat="1" ht="39">
      <c r="B139" s="31"/>
      <c r="D139" s="144" t="s">
        <v>138</v>
      </c>
      <c r="F139" s="145" t="s">
        <v>150</v>
      </c>
      <c r="I139" s="146"/>
      <c r="L139" s="31"/>
      <c r="M139" s="147"/>
      <c r="T139" s="55"/>
      <c r="AT139" s="16" t="s">
        <v>138</v>
      </c>
      <c r="AU139" s="16" t="s">
        <v>90</v>
      </c>
    </row>
    <row r="140" spans="2:65" s="12" customFormat="1" ht="11.25">
      <c r="B140" s="148"/>
      <c r="D140" s="144" t="s">
        <v>140</v>
      </c>
      <c r="E140" s="149" t="s">
        <v>1</v>
      </c>
      <c r="F140" s="150" t="s">
        <v>141</v>
      </c>
      <c r="H140" s="149" t="s">
        <v>1</v>
      </c>
      <c r="I140" s="151"/>
      <c r="L140" s="148"/>
      <c r="M140" s="152"/>
      <c r="T140" s="153"/>
      <c r="AT140" s="149" t="s">
        <v>140</v>
      </c>
      <c r="AU140" s="149" t="s">
        <v>90</v>
      </c>
      <c r="AV140" s="12" t="s">
        <v>88</v>
      </c>
      <c r="AW140" s="12" t="s">
        <v>36</v>
      </c>
      <c r="AX140" s="12" t="s">
        <v>80</v>
      </c>
      <c r="AY140" s="149" t="s">
        <v>129</v>
      </c>
    </row>
    <row r="141" spans="2:65" s="12" customFormat="1" ht="11.25">
      <c r="B141" s="148"/>
      <c r="D141" s="144" t="s">
        <v>140</v>
      </c>
      <c r="E141" s="149" t="s">
        <v>1</v>
      </c>
      <c r="F141" s="150" t="s">
        <v>144</v>
      </c>
      <c r="H141" s="149" t="s">
        <v>1</v>
      </c>
      <c r="I141" s="151"/>
      <c r="L141" s="148"/>
      <c r="M141" s="152"/>
      <c r="T141" s="153"/>
      <c r="AT141" s="149" t="s">
        <v>140</v>
      </c>
      <c r="AU141" s="149" t="s">
        <v>90</v>
      </c>
      <c r="AV141" s="12" t="s">
        <v>88</v>
      </c>
      <c r="AW141" s="12" t="s">
        <v>36</v>
      </c>
      <c r="AX141" s="12" t="s">
        <v>80</v>
      </c>
      <c r="AY141" s="149" t="s">
        <v>129</v>
      </c>
    </row>
    <row r="142" spans="2:65" s="13" customFormat="1" ht="11.25">
      <c r="B142" s="154"/>
      <c r="D142" s="144" t="s">
        <v>140</v>
      </c>
      <c r="E142" s="155" t="s">
        <v>1</v>
      </c>
      <c r="F142" s="156" t="s">
        <v>151</v>
      </c>
      <c r="H142" s="157">
        <v>1207</v>
      </c>
      <c r="I142" s="158"/>
      <c r="L142" s="154"/>
      <c r="M142" s="159"/>
      <c r="T142" s="160"/>
      <c r="AT142" s="155" t="s">
        <v>140</v>
      </c>
      <c r="AU142" s="155" t="s">
        <v>90</v>
      </c>
      <c r="AV142" s="13" t="s">
        <v>90</v>
      </c>
      <c r="AW142" s="13" t="s">
        <v>36</v>
      </c>
      <c r="AX142" s="13" t="s">
        <v>80</v>
      </c>
      <c r="AY142" s="155" t="s">
        <v>129</v>
      </c>
    </row>
    <row r="143" spans="2:65" s="14" customFormat="1" ht="11.25">
      <c r="B143" s="161"/>
      <c r="D143" s="144" t="s">
        <v>140</v>
      </c>
      <c r="E143" s="162" t="s">
        <v>1</v>
      </c>
      <c r="F143" s="163" t="s">
        <v>146</v>
      </c>
      <c r="H143" s="164">
        <v>1207</v>
      </c>
      <c r="I143" s="165"/>
      <c r="L143" s="161"/>
      <c r="M143" s="166"/>
      <c r="T143" s="167"/>
      <c r="AT143" s="162" t="s">
        <v>140</v>
      </c>
      <c r="AU143" s="162" t="s">
        <v>90</v>
      </c>
      <c r="AV143" s="14" t="s">
        <v>136</v>
      </c>
      <c r="AW143" s="14" t="s">
        <v>36</v>
      </c>
      <c r="AX143" s="14" t="s">
        <v>88</v>
      </c>
      <c r="AY143" s="162" t="s">
        <v>129</v>
      </c>
    </row>
    <row r="144" spans="2:65" s="1" customFormat="1" ht="24.2" customHeight="1">
      <c r="B144" s="31"/>
      <c r="C144" s="131" t="s">
        <v>152</v>
      </c>
      <c r="D144" s="131" t="s">
        <v>131</v>
      </c>
      <c r="E144" s="132" t="s">
        <v>153</v>
      </c>
      <c r="F144" s="133" t="s">
        <v>154</v>
      </c>
      <c r="G144" s="134" t="s">
        <v>134</v>
      </c>
      <c r="H144" s="135">
        <v>414</v>
      </c>
      <c r="I144" s="136"/>
      <c r="J144" s="137">
        <f>ROUND(I144*H144,2)</f>
        <v>0</v>
      </c>
      <c r="K144" s="133" t="s">
        <v>135</v>
      </c>
      <c r="L144" s="31"/>
      <c r="M144" s="138" t="s">
        <v>1</v>
      </c>
      <c r="N144" s="139" t="s">
        <v>45</v>
      </c>
      <c r="P144" s="140">
        <f>O144*H144</f>
        <v>0</v>
      </c>
      <c r="Q144" s="140">
        <v>0</v>
      </c>
      <c r="R144" s="140">
        <f>Q144*H144</f>
        <v>0</v>
      </c>
      <c r="S144" s="140">
        <v>0.32500000000000001</v>
      </c>
      <c r="T144" s="141">
        <f>S144*H144</f>
        <v>134.55000000000001</v>
      </c>
      <c r="AR144" s="142" t="s">
        <v>136</v>
      </c>
      <c r="AT144" s="142" t="s">
        <v>131</v>
      </c>
      <c r="AU144" s="142" t="s">
        <v>90</v>
      </c>
      <c r="AY144" s="16" t="s">
        <v>129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88</v>
      </c>
      <c r="BK144" s="143">
        <f>ROUND(I144*H144,2)</f>
        <v>0</v>
      </c>
      <c r="BL144" s="16" t="s">
        <v>136</v>
      </c>
      <c r="BM144" s="142" t="s">
        <v>155</v>
      </c>
    </row>
    <row r="145" spans="2:65" s="1" customFormat="1" ht="39">
      <c r="B145" s="31"/>
      <c r="D145" s="144" t="s">
        <v>138</v>
      </c>
      <c r="F145" s="145" t="s">
        <v>156</v>
      </c>
      <c r="I145" s="146"/>
      <c r="L145" s="31"/>
      <c r="M145" s="147"/>
      <c r="T145" s="55"/>
      <c r="AT145" s="16" t="s">
        <v>138</v>
      </c>
      <c r="AU145" s="16" t="s">
        <v>90</v>
      </c>
    </row>
    <row r="146" spans="2:65" s="12" customFormat="1" ht="11.25">
      <c r="B146" s="148"/>
      <c r="D146" s="144" t="s">
        <v>140</v>
      </c>
      <c r="E146" s="149" t="s">
        <v>1</v>
      </c>
      <c r="F146" s="150" t="s">
        <v>141</v>
      </c>
      <c r="H146" s="149" t="s">
        <v>1</v>
      </c>
      <c r="I146" s="151"/>
      <c r="L146" s="148"/>
      <c r="M146" s="152"/>
      <c r="T146" s="153"/>
      <c r="AT146" s="149" t="s">
        <v>140</v>
      </c>
      <c r="AU146" s="149" t="s">
        <v>90</v>
      </c>
      <c r="AV146" s="12" t="s">
        <v>88</v>
      </c>
      <c r="AW146" s="12" t="s">
        <v>36</v>
      </c>
      <c r="AX146" s="12" t="s">
        <v>80</v>
      </c>
      <c r="AY146" s="149" t="s">
        <v>129</v>
      </c>
    </row>
    <row r="147" spans="2:65" s="12" customFormat="1" ht="11.25">
      <c r="B147" s="148"/>
      <c r="D147" s="144" t="s">
        <v>140</v>
      </c>
      <c r="E147" s="149" t="s">
        <v>1</v>
      </c>
      <c r="F147" s="150" t="s">
        <v>142</v>
      </c>
      <c r="H147" s="149" t="s">
        <v>1</v>
      </c>
      <c r="I147" s="151"/>
      <c r="L147" s="148"/>
      <c r="M147" s="152"/>
      <c r="T147" s="153"/>
      <c r="AT147" s="149" t="s">
        <v>140</v>
      </c>
      <c r="AU147" s="149" t="s">
        <v>90</v>
      </c>
      <c r="AV147" s="12" t="s">
        <v>88</v>
      </c>
      <c r="AW147" s="12" t="s">
        <v>36</v>
      </c>
      <c r="AX147" s="12" t="s">
        <v>80</v>
      </c>
      <c r="AY147" s="149" t="s">
        <v>129</v>
      </c>
    </row>
    <row r="148" spans="2:65" s="13" customFormat="1" ht="11.25">
      <c r="B148" s="154"/>
      <c r="D148" s="144" t="s">
        <v>140</v>
      </c>
      <c r="E148" s="155" t="s">
        <v>1</v>
      </c>
      <c r="F148" s="156" t="s">
        <v>157</v>
      </c>
      <c r="H148" s="157">
        <v>414</v>
      </c>
      <c r="I148" s="158"/>
      <c r="L148" s="154"/>
      <c r="M148" s="159"/>
      <c r="T148" s="160"/>
      <c r="AT148" s="155" t="s">
        <v>140</v>
      </c>
      <c r="AU148" s="155" t="s">
        <v>90</v>
      </c>
      <c r="AV148" s="13" t="s">
        <v>90</v>
      </c>
      <c r="AW148" s="13" t="s">
        <v>36</v>
      </c>
      <c r="AX148" s="13" t="s">
        <v>80</v>
      </c>
      <c r="AY148" s="155" t="s">
        <v>129</v>
      </c>
    </row>
    <row r="149" spans="2:65" s="14" customFormat="1" ht="11.25">
      <c r="B149" s="161"/>
      <c r="D149" s="144" t="s">
        <v>140</v>
      </c>
      <c r="E149" s="162" t="s">
        <v>1</v>
      </c>
      <c r="F149" s="163" t="s">
        <v>146</v>
      </c>
      <c r="H149" s="164">
        <v>414</v>
      </c>
      <c r="I149" s="165"/>
      <c r="L149" s="161"/>
      <c r="M149" s="166"/>
      <c r="T149" s="167"/>
      <c r="AT149" s="162" t="s">
        <v>140</v>
      </c>
      <c r="AU149" s="162" t="s">
        <v>90</v>
      </c>
      <c r="AV149" s="14" t="s">
        <v>136</v>
      </c>
      <c r="AW149" s="14" t="s">
        <v>36</v>
      </c>
      <c r="AX149" s="14" t="s">
        <v>88</v>
      </c>
      <c r="AY149" s="162" t="s">
        <v>129</v>
      </c>
    </row>
    <row r="150" spans="2:65" s="1" customFormat="1" ht="33" customHeight="1">
      <c r="B150" s="31"/>
      <c r="C150" s="131" t="s">
        <v>136</v>
      </c>
      <c r="D150" s="131" t="s">
        <v>131</v>
      </c>
      <c r="E150" s="132" t="s">
        <v>158</v>
      </c>
      <c r="F150" s="133" t="s">
        <v>159</v>
      </c>
      <c r="G150" s="134" t="s">
        <v>134</v>
      </c>
      <c r="H150" s="135">
        <v>1065</v>
      </c>
      <c r="I150" s="136"/>
      <c r="J150" s="137">
        <f>ROUND(I150*H150,2)</f>
        <v>0</v>
      </c>
      <c r="K150" s="133" t="s">
        <v>160</v>
      </c>
      <c r="L150" s="31"/>
      <c r="M150" s="138" t="s">
        <v>1</v>
      </c>
      <c r="N150" s="139" t="s">
        <v>45</v>
      </c>
      <c r="P150" s="140">
        <f>O150*H150</f>
        <v>0</v>
      </c>
      <c r="Q150" s="140">
        <v>5.0000000000000002E-5</v>
      </c>
      <c r="R150" s="140">
        <f>Q150*H150</f>
        <v>5.3250000000000006E-2</v>
      </c>
      <c r="S150" s="140">
        <v>6.9000000000000006E-2</v>
      </c>
      <c r="T150" s="141">
        <f>S150*H150</f>
        <v>73.484999999999999</v>
      </c>
      <c r="AR150" s="142" t="s">
        <v>136</v>
      </c>
      <c r="AT150" s="142" t="s">
        <v>131</v>
      </c>
      <c r="AU150" s="142" t="s">
        <v>90</v>
      </c>
      <c r="AY150" s="16" t="s">
        <v>129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88</v>
      </c>
      <c r="BK150" s="143">
        <f>ROUND(I150*H150,2)</f>
        <v>0</v>
      </c>
      <c r="BL150" s="16" t="s">
        <v>136</v>
      </c>
      <c r="BM150" s="142" t="s">
        <v>161</v>
      </c>
    </row>
    <row r="151" spans="2:65" s="1" customFormat="1" ht="29.25">
      <c r="B151" s="31"/>
      <c r="D151" s="144" t="s">
        <v>138</v>
      </c>
      <c r="F151" s="145" t="s">
        <v>162</v>
      </c>
      <c r="I151" s="146"/>
      <c r="L151" s="31"/>
      <c r="M151" s="147"/>
      <c r="T151" s="55"/>
      <c r="AT151" s="16" t="s">
        <v>138</v>
      </c>
      <c r="AU151" s="16" t="s">
        <v>90</v>
      </c>
    </row>
    <row r="152" spans="2:65" s="12" customFormat="1" ht="11.25">
      <c r="B152" s="148"/>
      <c r="D152" s="144" t="s">
        <v>140</v>
      </c>
      <c r="E152" s="149" t="s">
        <v>1</v>
      </c>
      <c r="F152" s="150" t="s">
        <v>141</v>
      </c>
      <c r="H152" s="149" t="s">
        <v>1</v>
      </c>
      <c r="I152" s="151"/>
      <c r="L152" s="148"/>
      <c r="M152" s="152"/>
      <c r="T152" s="153"/>
      <c r="AT152" s="149" t="s">
        <v>140</v>
      </c>
      <c r="AU152" s="149" t="s">
        <v>90</v>
      </c>
      <c r="AV152" s="12" t="s">
        <v>88</v>
      </c>
      <c r="AW152" s="12" t="s">
        <v>36</v>
      </c>
      <c r="AX152" s="12" t="s">
        <v>80</v>
      </c>
      <c r="AY152" s="149" t="s">
        <v>129</v>
      </c>
    </row>
    <row r="153" spans="2:65" s="12" customFormat="1" ht="11.25">
      <c r="B153" s="148"/>
      <c r="D153" s="144" t="s">
        <v>140</v>
      </c>
      <c r="E153" s="149" t="s">
        <v>1</v>
      </c>
      <c r="F153" s="150" t="s">
        <v>144</v>
      </c>
      <c r="H153" s="149" t="s">
        <v>1</v>
      </c>
      <c r="I153" s="151"/>
      <c r="L153" s="148"/>
      <c r="M153" s="152"/>
      <c r="T153" s="153"/>
      <c r="AT153" s="149" t="s">
        <v>140</v>
      </c>
      <c r="AU153" s="149" t="s">
        <v>90</v>
      </c>
      <c r="AV153" s="12" t="s">
        <v>88</v>
      </c>
      <c r="AW153" s="12" t="s">
        <v>36</v>
      </c>
      <c r="AX153" s="12" t="s">
        <v>80</v>
      </c>
      <c r="AY153" s="149" t="s">
        <v>129</v>
      </c>
    </row>
    <row r="154" spans="2:65" s="13" customFormat="1" ht="11.25">
      <c r="B154" s="154"/>
      <c r="D154" s="144" t="s">
        <v>140</v>
      </c>
      <c r="E154" s="155" t="s">
        <v>1</v>
      </c>
      <c r="F154" s="156" t="s">
        <v>163</v>
      </c>
      <c r="H154" s="157">
        <v>1065</v>
      </c>
      <c r="I154" s="158"/>
      <c r="L154" s="154"/>
      <c r="M154" s="159"/>
      <c r="T154" s="160"/>
      <c r="AT154" s="155" t="s">
        <v>140</v>
      </c>
      <c r="AU154" s="155" t="s">
        <v>90</v>
      </c>
      <c r="AV154" s="13" t="s">
        <v>90</v>
      </c>
      <c r="AW154" s="13" t="s">
        <v>36</v>
      </c>
      <c r="AX154" s="13" t="s">
        <v>80</v>
      </c>
      <c r="AY154" s="155" t="s">
        <v>129</v>
      </c>
    </row>
    <row r="155" spans="2:65" s="14" customFormat="1" ht="11.25">
      <c r="B155" s="161"/>
      <c r="D155" s="144" t="s">
        <v>140</v>
      </c>
      <c r="E155" s="162" t="s">
        <v>1</v>
      </c>
      <c r="F155" s="163" t="s">
        <v>146</v>
      </c>
      <c r="H155" s="164">
        <v>1065</v>
      </c>
      <c r="I155" s="165"/>
      <c r="L155" s="161"/>
      <c r="M155" s="166"/>
      <c r="T155" s="167"/>
      <c r="AT155" s="162" t="s">
        <v>140</v>
      </c>
      <c r="AU155" s="162" t="s">
        <v>90</v>
      </c>
      <c r="AV155" s="14" t="s">
        <v>136</v>
      </c>
      <c r="AW155" s="14" t="s">
        <v>36</v>
      </c>
      <c r="AX155" s="14" t="s">
        <v>88</v>
      </c>
      <c r="AY155" s="162" t="s">
        <v>129</v>
      </c>
    </row>
    <row r="156" spans="2:65" s="1" customFormat="1" ht="33" customHeight="1">
      <c r="B156" s="31"/>
      <c r="C156" s="131" t="s">
        <v>164</v>
      </c>
      <c r="D156" s="131" t="s">
        <v>131</v>
      </c>
      <c r="E156" s="132" t="s">
        <v>165</v>
      </c>
      <c r="F156" s="133" t="s">
        <v>166</v>
      </c>
      <c r="G156" s="134" t="s">
        <v>134</v>
      </c>
      <c r="H156" s="135">
        <v>2160</v>
      </c>
      <c r="I156" s="136"/>
      <c r="J156" s="137">
        <f>ROUND(I156*H156,2)</f>
        <v>0</v>
      </c>
      <c r="K156" s="133" t="s">
        <v>160</v>
      </c>
      <c r="L156" s="31"/>
      <c r="M156" s="138" t="s">
        <v>1</v>
      </c>
      <c r="N156" s="139" t="s">
        <v>45</v>
      </c>
      <c r="P156" s="140">
        <f>O156*H156</f>
        <v>0</v>
      </c>
      <c r="Q156" s="140">
        <v>6.0000000000000002E-5</v>
      </c>
      <c r="R156" s="140">
        <f>Q156*H156</f>
        <v>0.12959999999999999</v>
      </c>
      <c r="S156" s="140">
        <v>0.115</v>
      </c>
      <c r="T156" s="141">
        <f>S156*H156</f>
        <v>248.4</v>
      </c>
      <c r="AR156" s="142" t="s">
        <v>136</v>
      </c>
      <c r="AT156" s="142" t="s">
        <v>131</v>
      </c>
      <c r="AU156" s="142" t="s">
        <v>90</v>
      </c>
      <c r="AY156" s="16" t="s">
        <v>129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6" t="s">
        <v>88</v>
      </c>
      <c r="BK156" s="143">
        <f>ROUND(I156*H156,2)</f>
        <v>0</v>
      </c>
      <c r="BL156" s="16" t="s">
        <v>136</v>
      </c>
      <c r="BM156" s="142" t="s">
        <v>167</v>
      </c>
    </row>
    <row r="157" spans="2:65" s="1" customFormat="1" ht="29.25">
      <c r="B157" s="31"/>
      <c r="D157" s="144" t="s">
        <v>138</v>
      </c>
      <c r="F157" s="145" t="s">
        <v>168</v>
      </c>
      <c r="I157" s="146"/>
      <c r="L157" s="31"/>
      <c r="M157" s="147"/>
      <c r="T157" s="55"/>
      <c r="AT157" s="16" t="s">
        <v>138</v>
      </c>
      <c r="AU157" s="16" t="s">
        <v>90</v>
      </c>
    </row>
    <row r="158" spans="2:65" s="12" customFormat="1" ht="11.25">
      <c r="B158" s="148"/>
      <c r="D158" s="144" t="s">
        <v>140</v>
      </c>
      <c r="E158" s="149" t="s">
        <v>1</v>
      </c>
      <c r="F158" s="150" t="s">
        <v>141</v>
      </c>
      <c r="H158" s="149" t="s">
        <v>1</v>
      </c>
      <c r="I158" s="151"/>
      <c r="L158" s="148"/>
      <c r="M158" s="152"/>
      <c r="T158" s="153"/>
      <c r="AT158" s="149" t="s">
        <v>140</v>
      </c>
      <c r="AU158" s="149" t="s">
        <v>90</v>
      </c>
      <c r="AV158" s="12" t="s">
        <v>88</v>
      </c>
      <c r="AW158" s="12" t="s">
        <v>36</v>
      </c>
      <c r="AX158" s="12" t="s">
        <v>80</v>
      </c>
      <c r="AY158" s="149" t="s">
        <v>129</v>
      </c>
    </row>
    <row r="159" spans="2:65" s="12" customFormat="1" ht="11.25">
      <c r="B159" s="148"/>
      <c r="D159" s="144" t="s">
        <v>140</v>
      </c>
      <c r="E159" s="149" t="s">
        <v>1</v>
      </c>
      <c r="F159" s="150" t="s">
        <v>142</v>
      </c>
      <c r="H159" s="149" t="s">
        <v>1</v>
      </c>
      <c r="I159" s="151"/>
      <c r="L159" s="148"/>
      <c r="M159" s="152"/>
      <c r="T159" s="153"/>
      <c r="AT159" s="149" t="s">
        <v>140</v>
      </c>
      <c r="AU159" s="149" t="s">
        <v>90</v>
      </c>
      <c r="AV159" s="12" t="s">
        <v>88</v>
      </c>
      <c r="AW159" s="12" t="s">
        <v>36</v>
      </c>
      <c r="AX159" s="12" t="s">
        <v>80</v>
      </c>
      <c r="AY159" s="149" t="s">
        <v>129</v>
      </c>
    </row>
    <row r="160" spans="2:65" s="13" customFormat="1" ht="11.25">
      <c r="B160" s="154"/>
      <c r="D160" s="144" t="s">
        <v>140</v>
      </c>
      <c r="E160" s="155" t="s">
        <v>1</v>
      </c>
      <c r="F160" s="156" t="s">
        <v>169</v>
      </c>
      <c r="H160" s="157">
        <v>2160</v>
      </c>
      <c r="I160" s="158"/>
      <c r="L160" s="154"/>
      <c r="M160" s="159"/>
      <c r="T160" s="160"/>
      <c r="AT160" s="155" t="s">
        <v>140</v>
      </c>
      <c r="AU160" s="155" t="s">
        <v>90</v>
      </c>
      <c r="AV160" s="13" t="s">
        <v>90</v>
      </c>
      <c r="AW160" s="13" t="s">
        <v>36</v>
      </c>
      <c r="AX160" s="13" t="s">
        <v>80</v>
      </c>
      <c r="AY160" s="155" t="s">
        <v>129</v>
      </c>
    </row>
    <row r="161" spans="2:65" s="14" customFormat="1" ht="11.25">
      <c r="B161" s="161"/>
      <c r="D161" s="144" t="s">
        <v>140</v>
      </c>
      <c r="E161" s="162" t="s">
        <v>1</v>
      </c>
      <c r="F161" s="163" t="s">
        <v>146</v>
      </c>
      <c r="H161" s="164">
        <v>2160</v>
      </c>
      <c r="I161" s="165"/>
      <c r="L161" s="161"/>
      <c r="M161" s="166"/>
      <c r="T161" s="167"/>
      <c r="AT161" s="162" t="s">
        <v>140</v>
      </c>
      <c r="AU161" s="162" t="s">
        <v>90</v>
      </c>
      <c r="AV161" s="14" t="s">
        <v>136</v>
      </c>
      <c r="AW161" s="14" t="s">
        <v>36</v>
      </c>
      <c r="AX161" s="14" t="s">
        <v>88</v>
      </c>
      <c r="AY161" s="162" t="s">
        <v>129</v>
      </c>
    </row>
    <row r="162" spans="2:65" s="1" customFormat="1" ht="33" customHeight="1">
      <c r="B162" s="31"/>
      <c r="C162" s="131" t="s">
        <v>170</v>
      </c>
      <c r="D162" s="131" t="s">
        <v>131</v>
      </c>
      <c r="E162" s="132" t="s">
        <v>171</v>
      </c>
      <c r="F162" s="133" t="s">
        <v>172</v>
      </c>
      <c r="G162" s="134" t="s">
        <v>134</v>
      </c>
      <c r="H162" s="135">
        <v>504</v>
      </c>
      <c r="I162" s="136"/>
      <c r="J162" s="137">
        <f>ROUND(I162*H162,2)</f>
        <v>0</v>
      </c>
      <c r="K162" s="133" t="s">
        <v>160</v>
      </c>
      <c r="L162" s="31"/>
      <c r="M162" s="138" t="s">
        <v>1</v>
      </c>
      <c r="N162" s="139" t="s">
        <v>45</v>
      </c>
      <c r="P162" s="140">
        <f>O162*H162</f>
        <v>0</v>
      </c>
      <c r="Q162" s="140">
        <v>1.2E-4</v>
      </c>
      <c r="R162" s="140">
        <f>Q162*H162</f>
        <v>6.0479999999999999E-2</v>
      </c>
      <c r="S162" s="140">
        <v>0.23</v>
      </c>
      <c r="T162" s="141">
        <f>S162*H162</f>
        <v>115.92</v>
      </c>
      <c r="AR162" s="142" t="s">
        <v>136</v>
      </c>
      <c r="AT162" s="142" t="s">
        <v>131</v>
      </c>
      <c r="AU162" s="142" t="s">
        <v>90</v>
      </c>
      <c r="AY162" s="16" t="s">
        <v>129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6" t="s">
        <v>88</v>
      </c>
      <c r="BK162" s="143">
        <f>ROUND(I162*H162,2)</f>
        <v>0</v>
      </c>
      <c r="BL162" s="16" t="s">
        <v>136</v>
      </c>
      <c r="BM162" s="142" t="s">
        <v>173</v>
      </c>
    </row>
    <row r="163" spans="2:65" s="1" customFormat="1" ht="29.25">
      <c r="B163" s="31"/>
      <c r="D163" s="144" t="s">
        <v>138</v>
      </c>
      <c r="F163" s="145" t="s">
        <v>174</v>
      </c>
      <c r="I163" s="146"/>
      <c r="L163" s="31"/>
      <c r="M163" s="147"/>
      <c r="T163" s="55"/>
      <c r="AT163" s="16" t="s">
        <v>138</v>
      </c>
      <c r="AU163" s="16" t="s">
        <v>90</v>
      </c>
    </row>
    <row r="164" spans="2:65" s="12" customFormat="1" ht="11.25">
      <c r="B164" s="148"/>
      <c r="D164" s="144" t="s">
        <v>140</v>
      </c>
      <c r="E164" s="149" t="s">
        <v>1</v>
      </c>
      <c r="F164" s="150" t="s">
        <v>141</v>
      </c>
      <c r="H164" s="149" t="s">
        <v>1</v>
      </c>
      <c r="I164" s="151"/>
      <c r="L164" s="148"/>
      <c r="M164" s="152"/>
      <c r="T164" s="153"/>
      <c r="AT164" s="149" t="s">
        <v>140</v>
      </c>
      <c r="AU164" s="149" t="s">
        <v>90</v>
      </c>
      <c r="AV164" s="12" t="s">
        <v>88</v>
      </c>
      <c r="AW164" s="12" t="s">
        <v>36</v>
      </c>
      <c r="AX164" s="12" t="s">
        <v>80</v>
      </c>
      <c r="AY164" s="149" t="s">
        <v>129</v>
      </c>
    </row>
    <row r="165" spans="2:65" s="12" customFormat="1" ht="11.25">
      <c r="B165" s="148"/>
      <c r="D165" s="144" t="s">
        <v>140</v>
      </c>
      <c r="E165" s="149" t="s">
        <v>1</v>
      </c>
      <c r="F165" s="150" t="s">
        <v>142</v>
      </c>
      <c r="H165" s="149" t="s">
        <v>1</v>
      </c>
      <c r="I165" s="151"/>
      <c r="L165" s="148"/>
      <c r="M165" s="152"/>
      <c r="T165" s="153"/>
      <c r="AT165" s="149" t="s">
        <v>140</v>
      </c>
      <c r="AU165" s="149" t="s">
        <v>90</v>
      </c>
      <c r="AV165" s="12" t="s">
        <v>88</v>
      </c>
      <c r="AW165" s="12" t="s">
        <v>36</v>
      </c>
      <c r="AX165" s="12" t="s">
        <v>80</v>
      </c>
      <c r="AY165" s="149" t="s">
        <v>129</v>
      </c>
    </row>
    <row r="166" spans="2:65" s="13" customFormat="1" ht="11.25">
      <c r="B166" s="154"/>
      <c r="D166" s="144" t="s">
        <v>140</v>
      </c>
      <c r="E166" s="155" t="s">
        <v>1</v>
      </c>
      <c r="F166" s="156" t="s">
        <v>175</v>
      </c>
      <c r="H166" s="157">
        <v>504</v>
      </c>
      <c r="I166" s="158"/>
      <c r="L166" s="154"/>
      <c r="M166" s="159"/>
      <c r="T166" s="160"/>
      <c r="AT166" s="155" t="s">
        <v>140</v>
      </c>
      <c r="AU166" s="155" t="s">
        <v>90</v>
      </c>
      <c r="AV166" s="13" t="s">
        <v>90</v>
      </c>
      <c r="AW166" s="13" t="s">
        <v>36</v>
      </c>
      <c r="AX166" s="13" t="s">
        <v>80</v>
      </c>
      <c r="AY166" s="155" t="s">
        <v>129</v>
      </c>
    </row>
    <row r="167" spans="2:65" s="14" customFormat="1" ht="11.25">
      <c r="B167" s="161"/>
      <c r="D167" s="144" t="s">
        <v>140</v>
      </c>
      <c r="E167" s="162" t="s">
        <v>1</v>
      </c>
      <c r="F167" s="163" t="s">
        <v>146</v>
      </c>
      <c r="H167" s="164">
        <v>504</v>
      </c>
      <c r="I167" s="165"/>
      <c r="L167" s="161"/>
      <c r="M167" s="166"/>
      <c r="T167" s="167"/>
      <c r="AT167" s="162" t="s">
        <v>140</v>
      </c>
      <c r="AU167" s="162" t="s">
        <v>90</v>
      </c>
      <c r="AV167" s="14" t="s">
        <v>136</v>
      </c>
      <c r="AW167" s="14" t="s">
        <v>36</v>
      </c>
      <c r="AX167" s="14" t="s">
        <v>88</v>
      </c>
      <c r="AY167" s="162" t="s">
        <v>129</v>
      </c>
    </row>
    <row r="168" spans="2:65" s="1" customFormat="1" ht="24.2" customHeight="1">
      <c r="B168" s="31"/>
      <c r="C168" s="131" t="s">
        <v>176</v>
      </c>
      <c r="D168" s="131" t="s">
        <v>131</v>
      </c>
      <c r="E168" s="132" t="s">
        <v>177</v>
      </c>
      <c r="F168" s="133" t="s">
        <v>178</v>
      </c>
      <c r="G168" s="134" t="s">
        <v>179</v>
      </c>
      <c r="H168" s="135">
        <v>2880</v>
      </c>
      <c r="I168" s="136"/>
      <c r="J168" s="137">
        <f>ROUND(I168*H168,2)</f>
        <v>0</v>
      </c>
      <c r="K168" s="133" t="s">
        <v>135</v>
      </c>
      <c r="L168" s="31"/>
      <c r="M168" s="138" t="s">
        <v>1</v>
      </c>
      <c r="N168" s="139" t="s">
        <v>45</v>
      </c>
      <c r="P168" s="140">
        <f>O168*H168</f>
        <v>0</v>
      </c>
      <c r="Q168" s="140">
        <v>3.0000000000000001E-5</v>
      </c>
      <c r="R168" s="140">
        <f>Q168*H168</f>
        <v>8.6400000000000005E-2</v>
      </c>
      <c r="S168" s="140">
        <v>0</v>
      </c>
      <c r="T168" s="141">
        <f>S168*H168</f>
        <v>0</v>
      </c>
      <c r="AR168" s="142" t="s">
        <v>136</v>
      </c>
      <c r="AT168" s="142" t="s">
        <v>131</v>
      </c>
      <c r="AU168" s="142" t="s">
        <v>90</v>
      </c>
      <c r="AY168" s="16" t="s">
        <v>129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6" t="s">
        <v>88</v>
      </c>
      <c r="BK168" s="143">
        <f>ROUND(I168*H168,2)</f>
        <v>0</v>
      </c>
      <c r="BL168" s="16" t="s">
        <v>136</v>
      </c>
      <c r="BM168" s="142" t="s">
        <v>180</v>
      </c>
    </row>
    <row r="169" spans="2:65" s="1" customFormat="1" ht="19.5">
      <c r="B169" s="31"/>
      <c r="D169" s="144" t="s">
        <v>138</v>
      </c>
      <c r="F169" s="145" t="s">
        <v>178</v>
      </c>
      <c r="I169" s="146"/>
      <c r="L169" s="31"/>
      <c r="M169" s="147"/>
      <c r="T169" s="55"/>
      <c r="AT169" s="16" t="s">
        <v>138</v>
      </c>
      <c r="AU169" s="16" t="s">
        <v>90</v>
      </c>
    </row>
    <row r="170" spans="2:65" s="12" customFormat="1" ht="11.25">
      <c r="B170" s="148"/>
      <c r="D170" s="144" t="s">
        <v>140</v>
      </c>
      <c r="E170" s="149" t="s">
        <v>1</v>
      </c>
      <c r="F170" s="150" t="s">
        <v>181</v>
      </c>
      <c r="H170" s="149" t="s">
        <v>1</v>
      </c>
      <c r="I170" s="151"/>
      <c r="L170" s="148"/>
      <c r="M170" s="152"/>
      <c r="T170" s="153"/>
      <c r="AT170" s="149" t="s">
        <v>140</v>
      </c>
      <c r="AU170" s="149" t="s">
        <v>90</v>
      </c>
      <c r="AV170" s="12" t="s">
        <v>88</v>
      </c>
      <c r="AW170" s="12" t="s">
        <v>36</v>
      </c>
      <c r="AX170" s="12" t="s">
        <v>80</v>
      </c>
      <c r="AY170" s="149" t="s">
        <v>129</v>
      </c>
    </row>
    <row r="171" spans="2:65" s="12" customFormat="1" ht="11.25">
      <c r="B171" s="148"/>
      <c r="D171" s="144" t="s">
        <v>140</v>
      </c>
      <c r="E171" s="149" t="s">
        <v>1</v>
      </c>
      <c r="F171" s="150" t="s">
        <v>182</v>
      </c>
      <c r="H171" s="149" t="s">
        <v>1</v>
      </c>
      <c r="I171" s="151"/>
      <c r="L171" s="148"/>
      <c r="M171" s="152"/>
      <c r="T171" s="153"/>
      <c r="AT171" s="149" t="s">
        <v>140</v>
      </c>
      <c r="AU171" s="149" t="s">
        <v>90</v>
      </c>
      <c r="AV171" s="12" t="s">
        <v>88</v>
      </c>
      <c r="AW171" s="12" t="s">
        <v>36</v>
      </c>
      <c r="AX171" s="12" t="s">
        <v>80</v>
      </c>
      <c r="AY171" s="149" t="s">
        <v>129</v>
      </c>
    </row>
    <row r="172" spans="2:65" s="13" customFormat="1" ht="11.25">
      <c r="B172" s="154"/>
      <c r="D172" s="144" t="s">
        <v>140</v>
      </c>
      <c r="E172" s="155" t="s">
        <v>1</v>
      </c>
      <c r="F172" s="156" t="s">
        <v>183</v>
      </c>
      <c r="H172" s="157">
        <v>2880</v>
      </c>
      <c r="I172" s="158"/>
      <c r="L172" s="154"/>
      <c r="M172" s="159"/>
      <c r="T172" s="160"/>
      <c r="AT172" s="155" t="s">
        <v>140</v>
      </c>
      <c r="AU172" s="155" t="s">
        <v>90</v>
      </c>
      <c r="AV172" s="13" t="s">
        <v>90</v>
      </c>
      <c r="AW172" s="13" t="s">
        <v>36</v>
      </c>
      <c r="AX172" s="13" t="s">
        <v>80</v>
      </c>
      <c r="AY172" s="155" t="s">
        <v>129</v>
      </c>
    </row>
    <row r="173" spans="2:65" s="14" customFormat="1" ht="11.25">
      <c r="B173" s="161"/>
      <c r="D173" s="144" t="s">
        <v>140</v>
      </c>
      <c r="E173" s="162" t="s">
        <v>1</v>
      </c>
      <c r="F173" s="163" t="s">
        <v>146</v>
      </c>
      <c r="H173" s="164">
        <v>2880</v>
      </c>
      <c r="I173" s="165"/>
      <c r="L173" s="161"/>
      <c r="M173" s="166"/>
      <c r="T173" s="167"/>
      <c r="AT173" s="162" t="s">
        <v>140</v>
      </c>
      <c r="AU173" s="162" t="s">
        <v>90</v>
      </c>
      <c r="AV173" s="14" t="s">
        <v>136</v>
      </c>
      <c r="AW173" s="14" t="s">
        <v>36</v>
      </c>
      <c r="AX173" s="14" t="s">
        <v>88</v>
      </c>
      <c r="AY173" s="162" t="s">
        <v>129</v>
      </c>
    </row>
    <row r="174" spans="2:65" s="1" customFormat="1" ht="24.2" customHeight="1">
      <c r="B174" s="31"/>
      <c r="C174" s="131" t="s">
        <v>184</v>
      </c>
      <c r="D174" s="131" t="s">
        <v>131</v>
      </c>
      <c r="E174" s="132" t="s">
        <v>185</v>
      </c>
      <c r="F174" s="133" t="s">
        <v>186</v>
      </c>
      <c r="G174" s="134" t="s">
        <v>187</v>
      </c>
      <c r="H174" s="135">
        <v>120</v>
      </c>
      <c r="I174" s="136"/>
      <c r="J174" s="137">
        <f>ROUND(I174*H174,2)</f>
        <v>0</v>
      </c>
      <c r="K174" s="133" t="s">
        <v>135</v>
      </c>
      <c r="L174" s="31"/>
      <c r="M174" s="138" t="s">
        <v>1</v>
      </c>
      <c r="N174" s="139" t="s">
        <v>45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136</v>
      </c>
      <c r="AT174" s="142" t="s">
        <v>131</v>
      </c>
      <c r="AU174" s="142" t="s">
        <v>90</v>
      </c>
      <c r="AY174" s="16" t="s">
        <v>129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6" t="s">
        <v>88</v>
      </c>
      <c r="BK174" s="143">
        <f>ROUND(I174*H174,2)</f>
        <v>0</v>
      </c>
      <c r="BL174" s="16" t="s">
        <v>136</v>
      </c>
      <c r="BM174" s="142" t="s">
        <v>188</v>
      </c>
    </row>
    <row r="175" spans="2:65" s="1" customFormat="1" ht="19.5">
      <c r="B175" s="31"/>
      <c r="D175" s="144" t="s">
        <v>138</v>
      </c>
      <c r="F175" s="145" t="s">
        <v>186</v>
      </c>
      <c r="I175" s="146"/>
      <c r="L175" s="31"/>
      <c r="M175" s="147"/>
      <c r="T175" s="55"/>
      <c r="AT175" s="16" t="s">
        <v>138</v>
      </c>
      <c r="AU175" s="16" t="s">
        <v>90</v>
      </c>
    </row>
    <row r="176" spans="2:65" s="12" customFormat="1" ht="11.25">
      <c r="B176" s="148"/>
      <c r="D176" s="144" t="s">
        <v>140</v>
      </c>
      <c r="E176" s="149" t="s">
        <v>1</v>
      </c>
      <c r="F176" s="150" t="s">
        <v>181</v>
      </c>
      <c r="H176" s="149" t="s">
        <v>1</v>
      </c>
      <c r="I176" s="151"/>
      <c r="L176" s="148"/>
      <c r="M176" s="152"/>
      <c r="T176" s="153"/>
      <c r="AT176" s="149" t="s">
        <v>140</v>
      </c>
      <c r="AU176" s="149" t="s">
        <v>90</v>
      </c>
      <c r="AV176" s="12" t="s">
        <v>88</v>
      </c>
      <c r="AW176" s="12" t="s">
        <v>36</v>
      </c>
      <c r="AX176" s="12" t="s">
        <v>80</v>
      </c>
      <c r="AY176" s="149" t="s">
        <v>129</v>
      </c>
    </row>
    <row r="177" spans="2:65" s="12" customFormat="1" ht="11.25">
      <c r="B177" s="148"/>
      <c r="D177" s="144" t="s">
        <v>140</v>
      </c>
      <c r="E177" s="149" t="s">
        <v>1</v>
      </c>
      <c r="F177" s="150" t="s">
        <v>182</v>
      </c>
      <c r="H177" s="149" t="s">
        <v>1</v>
      </c>
      <c r="I177" s="151"/>
      <c r="L177" s="148"/>
      <c r="M177" s="152"/>
      <c r="T177" s="153"/>
      <c r="AT177" s="149" t="s">
        <v>140</v>
      </c>
      <c r="AU177" s="149" t="s">
        <v>90</v>
      </c>
      <c r="AV177" s="12" t="s">
        <v>88</v>
      </c>
      <c r="AW177" s="12" t="s">
        <v>36</v>
      </c>
      <c r="AX177" s="12" t="s">
        <v>80</v>
      </c>
      <c r="AY177" s="149" t="s">
        <v>129</v>
      </c>
    </row>
    <row r="178" spans="2:65" s="13" customFormat="1" ht="11.25">
      <c r="B178" s="154"/>
      <c r="D178" s="144" t="s">
        <v>140</v>
      </c>
      <c r="E178" s="155" t="s">
        <v>1</v>
      </c>
      <c r="F178" s="156" t="s">
        <v>189</v>
      </c>
      <c r="H178" s="157">
        <v>120</v>
      </c>
      <c r="I178" s="158"/>
      <c r="L178" s="154"/>
      <c r="M178" s="159"/>
      <c r="T178" s="160"/>
      <c r="AT178" s="155" t="s">
        <v>140</v>
      </c>
      <c r="AU178" s="155" t="s">
        <v>90</v>
      </c>
      <c r="AV178" s="13" t="s">
        <v>90</v>
      </c>
      <c r="AW178" s="13" t="s">
        <v>36</v>
      </c>
      <c r="AX178" s="13" t="s">
        <v>80</v>
      </c>
      <c r="AY178" s="155" t="s">
        <v>129</v>
      </c>
    </row>
    <row r="179" spans="2:65" s="14" customFormat="1" ht="11.25">
      <c r="B179" s="161"/>
      <c r="D179" s="144" t="s">
        <v>140</v>
      </c>
      <c r="E179" s="162" t="s">
        <v>1</v>
      </c>
      <c r="F179" s="163" t="s">
        <v>146</v>
      </c>
      <c r="H179" s="164">
        <v>120</v>
      </c>
      <c r="I179" s="165"/>
      <c r="L179" s="161"/>
      <c r="M179" s="166"/>
      <c r="T179" s="167"/>
      <c r="AT179" s="162" t="s">
        <v>140</v>
      </c>
      <c r="AU179" s="162" t="s">
        <v>90</v>
      </c>
      <c r="AV179" s="14" t="s">
        <v>136</v>
      </c>
      <c r="AW179" s="14" t="s">
        <v>36</v>
      </c>
      <c r="AX179" s="14" t="s">
        <v>88</v>
      </c>
      <c r="AY179" s="162" t="s">
        <v>129</v>
      </c>
    </row>
    <row r="180" spans="2:65" s="1" customFormat="1" ht="24.2" customHeight="1">
      <c r="B180" s="31"/>
      <c r="C180" s="131" t="s">
        <v>190</v>
      </c>
      <c r="D180" s="131" t="s">
        <v>131</v>
      </c>
      <c r="E180" s="132" t="s">
        <v>191</v>
      </c>
      <c r="F180" s="133" t="s">
        <v>192</v>
      </c>
      <c r="G180" s="134" t="s">
        <v>193</v>
      </c>
      <c r="H180" s="135">
        <v>4.5</v>
      </c>
      <c r="I180" s="136"/>
      <c r="J180" s="137">
        <f>ROUND(I180*H180,2)</f>
        <v>0</v>
      </c>
      <c r="K180" s="133" t="s">
        <v>135</v>
      </c>
      <c r="L180" s="31"/>
      <c r="M180" s="138" t="s">
        <v>1</v>
      </c>
      <c r="N180" s="139" t="s">
        <v>45</v>
      </c>
      <c r="P180" s="140">
        <f>O180*H180</f>
        <v>0</v>
      </c>
      <c r="Q180" s="140">
        <v>8.6800000000000002E-3</v>
      </c>
      <c r="R180" s="140">
        <f>Q180*H180</f>
        <v>3.9059999999999997E-2</v>
      </c>
      <c r="S180" s="140">
        <v>0</v>
      </c>
      <c r="T180" s="141">
        <f>S180*H180</f>
        <v>0</v>
      </c>
      <c r="AR180" s="142" t="s">
        <v>136</v>
      </c>
      <c r="AT180" s="142" t="s">
        <v>131</v>
      </c>
      <c r="AU180" s="142" t="s">
        <v>90</v>
      </c>
      <c r="AY180" s="16" t="s">
        <v>129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6" t="s">
        <v>88</v>
      </c>
      <c r="BK180" s="143">
        <f>ROUND(I180*H180,2)</f>
        <v>0</v>
      </c>
      <c r="BL180" s="16" t="s">
        <v>136</v>
      </c>
      <c r="BM180" s="142" t="s">
        <v>194</v>
      </c>
    </row>
    <row r="181" spans="2:65" s="1" customFormat="1" ht="58.5">
      <c r="B181" s="31"/>
      <c r="D181" s="144" t="s">
        <v>138</v>
      </c>
      <c r="F181" s="145" t="s">
        <v>195</v>
      </c>
      <c r="I181" s="146"/>
      <c r="L181" s="31"/>
      <c r="M181" s="147"/>
      <c r="T181" s="55"/>
      <c r="AT181" s="16" t="s">
        <v>138</v>
      </c>
      <c r="AU181" s="16" t="s">
        <v>90</v>
      </c>
    </row>
    <row r="182" spans="2:65" s="12" customFormat="1" ht="11.25">
      <c r="B182" s="148"/>
      <c r="D182" s="144" t="s">
        <v>140</v>
      </c>
      <c r="E182" s="149" t="s">
        <v>1</v>
      </c>
      <c r="F182" s="150" t="s">
        <v>196</v>
      </c>
      <c r="H182" s="149" t="s">
        <v>1</v>
      </c>
      <c r="I182" s="151"/>
      <c r="L182" s="148"/>
      <c r="M182" s="152"/>
      <c r="T182" s="153"/>
      <c r="AT182" s="149" t="s">
        <v>140</v>
      </c>
      <c r="AU182" s="149" t="s">
        <v>90</v>
      </c>
      <c r="AV182" s="12" t="s">
        <v>88</v>
      </c>
      <c r="AW182" s="12" t="s">
        <v>36</v>
      </c>
      <c r="AX182" s="12" t="s">
        <v>80</v>
      </c>
      <c r="AY182" s="149" t="s">
        <v>129</v>
      </c>
    </row>
    <row r="183" spans="2:65" s="13" customFormat="1" ht="11.25">
      <c r="B183" s="154"/>
      <c r="D183" s="144" t="s">
        <v>140</v>
      </c>
      <c r="E183" s="155" t="s">
        <v>1</v>
      </c>
      <c r="F183" s="156" t="s">
        <v>197</v>
      </c>
      <c r="H183" s="157">
        <v>4.5</v>
      </c>
      <c r="I183" s="158"/>
      <c r="L183" s="154"/>
      <c r="M183" s="159"/>
      <c r="T183" s="160"/>
      <c r="AT183" s="155" t="s">
        <v>140</v>
      </c>
      <c r="AU183" s="155" t="s">
        <v>90</v>
      </c>
      <c r="AV183" s="13" t="s">
        <v>90</v>
      </c>
      <c r="AW183" s="13" t="s">
        <v>36</v>
      </c>
      <c r="AX183" s="13" t="s">
        <v>80</v>
      </c>
      <c r="AY183" s="155" t="s">
        <v>129</v>
      </c>
    </row>
    <row r="184" spans="2:65" s="14" customFormat="1" ht="11.25">
      <c r="B184" s="161"/>
      <c r="D184" s="144" t="s">
        <v>140</v>
      </c>
      <c r="E184" s="162" t="s">
        <v>1</v>
      </c>
      <c r="F184" s="163" t="s">
        <v>146</v>
      </c>
      <c r="H184" s="164">
        <v>4.5</v>
      </c>
      <c r="I184" s="165"/>
      <c r="L184" s="161"/>
      <c r="M184" s="166"/>
      <c r="T184" s="167"/>
      <c r="AT184" s="162" t="s">
        <v>140</v>
      </c>
      <c r="AU184" s="162" t="s">
        <v>90</v>
      </c>
      <c r="AV184" s="14" t="s">
        <v>136</v>
      </c>
      <c r="AW184" s="14" t="s">
        <v>36</v>
      </c>
      <c r="AX184" s="14" t="s">
        <v>88</v>
      </c>
      <c r="AY184" s="162" t="s">
        <v>129</v>
      </c>
    </row>
    <row r="185" spans="2:65" s="1" customFormat="1" ht="24.2" customHeight="1">
      <c r="B185" s="31"/>
      <c r="C185" s="131" t="s">
        <v>198</v>
      </c>
      <c r="D185" s="131" t="s">
        <v>131</v>
      </c>
      <c r="E185" s="132" t="s">
        <v>199</v>
      </c>
      <c r="F185" s="133" t="s">
        <v>200</v>
      </c>
      <c r="G185" s="134" t="s">
        <v>193</v>
      </c>
      <c r="H185" s="135">
        <v>1.5</v>
      </c>
      <c r="I185" s="136"/>
      <c r="J185" s="137">
        <f>ROUND(I185*H185,2)</f>
        <v>0</v>
      </c>
      <c r="K185" s="133" t="s">
        <v>135</v>
      </c>
      <c r="L185" s="31"/>
      <c r="M185" s="138" t="s">
        <v>1</v>
      </c>
      <c r="N185" s="139" t="s">
        <v>45</v>
      </c>
      <c r="P185" s="140">
        <f>O185*H185</f>
        <v>0</v>
      </c>
      <c r="Q185" s="140">
        <v>3.6900000000000002E-2</v>
      </c>
      <c r="R185" s="140">
        <f>Q185*H185</f>
        <v>5.5350000000000003E-2</v>
      </c>
      <c r="S185" s="140">
        <v>0</v>
      </c>
      <c r="T185" s="141">
        <f>S185*H185</f>
        <v>0</v>
      </c>
      <c r="AR185" s="142" t="s">
        <v>136</v>
      </c>
      <c r="AT185" s="142" t="s">
        <v>131</v>
      </c>
      <c r="AU185" s="142" t="s">
        <v>90</v>
      </c>
      <c r="AY185" s="16" t="s">
        <v>129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6" t="s">
        <v>88</v>
      </c>
      <c r="BK185" s="143">
        <f>ROUND(I185*H185,2)</f>
        <v>0</v>
      </c>
      <c r="BL185" s="16" t="s">
        <v>136</v>
      </c>
      <c r="BM185" s="142" t="s">
        <v>201</v>
      </c>
    </row>
    <row r="186" spans="2:65" s="1" customFormat="1" ht="19.5">
      <c r="B186" s="31"/>
      <c r="D186" s="144" t="s">
        <v>138</v>
      </c>
      <c r="F186" s="145" t="s">
        <v>200</v>
      </c>
      <c r="I186" s="146"/>
      <c r="L186" s="31"/>
      <c r="M186" s="147"/>
      <c r="T186" s="55"/>
      <c r="AT186" s="16" t="s">
        <v>138</v>
      </c>
      <c r="AU186" s="16" t="s">
        <v>90</v>
      </c>
    </row>
    <row r="187" spans="2:65" s="12" customFormat="1" ht="11.25">
      <c r="B187" s="148"/>
      <c r="D187" s="144" t="s">
        <v>140</v>
      </c>
      <c r="E187" s="149" t="s">
        <v>1</v>
      </c>
      <c r="F187" s="150" t="s">
        <v>196</v>
      </c>
      <c r="H187" s="149" t="s">
        <v>1</v>
      </c>
      <c r="I187" s="151"/>
      <c r="L187" s="148"/>
      <c r="M187" s="152"/>
      <c r="T187" s="153"/>
      <c r="AT187" s="149" t="s">
        <v>140</v>
      </c>
      <c r="AU187" s="149" t="s">
        <v>90</v>
      </c>
      <c r="AV187" s="12" t="s">
        <v>88</v>
      </c>
      <c r="AW187" s="12" t="s">
        <v>36</v>
      </c>
      <c r="AX187" s="12" t="s">
        <v>80</v>
      </c>
      <c r="AY187" s="149" t="s">
        <v>129</v>
      </c>
    </row>
    <row r="188" spans="2:65" s="13" customFormat="1" ht="11.25">
      <c r="B188" s="154"/>
      <c r="D188" s="144" t="s">
        <v>140</v>
      </c>
      <c r="E188" s="155" t="s">
        <v>1</v>
      </c>
      <c r="F188" s="156" t="s">
        <v>202</v>
      </c>
      <c r="H188" s="157">
        <v>1.5</v>
      </c>
      <c r="I188" s="158"/>
      <c r="L188" s="154"/>
      <c r="M188" s="159"/>
      <c r="T188" s="160"/>
      <c r="AT188" s="155" t="s">
        <v>140</v>
      </c>
      <c r="AU188" s="155" t="s">
        <v>90</v>
      </c>
      <c r="AV188" s="13" t="s">
        <v>90</v>
      </c>
      <c r="AW188" s="13" t="s">
        <v>36</v>
      </c>
      <c r="AX188" s="13" t="s">
        <v>80</v>
      </c>
      <c r="AY188" s="155" t="s">
        <v>129</v>
      </c>
    </row>
    <row r="189" spans="2:65" s="14" customFormat="1" ht="11.25">
      <c r="B189" s="161"/>
      <c r="D189" s="144" t="s">
        <v>140</v>
      </c>
      <c r="E189" s="162" t="s">
        <v>1</v>
      </c>
      <c r="F189" s="163" t="s">
        <v>146</v>
      </c>
      <c r="H189" s="164">
        <v>1.5</v>
      </c>
      <c r="I189" s="165"/>
      <c r="L189" s="161"/>
      <c r="M189" s="166"/>
      <c r="T189" s="167"/>
      <c r="AT189" s="162" t="s">
        <v>140</v>
      </c>
      <c r="AU189" s="162" t="s">
        <v>90</v>
      </c>
      <c r="AV189" s="14" t="s">
        <v>136</v>
      </c>
      <c r="AW189" s="14" t="s">
        <v>36</v>
      </c>
      <c r="AX189" s="14" t="s">
        <v>88</v>
      </c>
      <c r="AY189" s="162" t="s">
        <v>129</v>
      </c>
    </row>
    <row r="190" spans="2:65" s="1" customFormat="1" ht="21.75" customHeight="1">
      <c r="B190" s="31"/>
      <c r="C190" s="131" t="s">
        <v>203</v>
      </c>
      <c r="D190" s="131" t="s">
        <v>131</v>
      </c>
      <c r="E190" s="132" t="s">
        <v>204</v>
      </c>
      <c r="F190" s="133" t="s">
        <v>205</v>
      </c>
      <c r="G190" s="134" t="s">
        <v>134</v>
      </c>
      <c r="H190" s="135">
        <v>9</v>
      </c>
      <c r="I190" s="136"/>
      <c r="J190" s="137">
        <f>ROUND(I190*H190,2)</f>
        <v>0</v>
      </c>
      <c r="K190" s="133" t="s">
        <v>135</v>
      </c>
      <c r="L190" s="31"/>
      <c r="M190" s="138" t="s">
        <v>1</v>
      </c>
      <c r="N190" s="139" t="s">
        <v>45</v>
      </c>
      <c r="P190" s="140">
        <f>O190*H190</f>
        <v>0</v>
      </c>
      <c r="Q190" s="140">
        <v>6.4000000000000005E-4</v>
      </c>
      <c r="R190" s="140">
        <f>Q190*H190</f>
        <v>5.7600000000000004E-3</v>
      </c>
      <c r="S190" s="140">
        <v>0</v>
      </c>
      <c r="T190" s="141">
        <f>S190*H190</f>
        <v>0</v>
      </c>
      <c r="AR190" s="142" t="s">
        <v>136</v>
      </c>
      <c r="AT190" s="142" t="s">
        <v>131</v>
      </c>
      <c r="AU190" s="142" t="s">
        <v>90</v>
      </c>
      <c r="AY190" s="16" t="s">
        <v>129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6" t="s">
        <v>88</v>
      </c>
      <c r="BK190" s="143">
        <f>ROUND(I190*H190,2)</f>
        <v>0</v>
      </c>
      <c r="BL190" s="16" t="s">
        <v>136</v>
      </c>
      <c r="BM190" s="142" t="s">
        <v>206</v>
      </c>
    </row>
    <row r="191" spans="2:65" s="1" customFormat="1" ht="19.5">
      <c r="B191" s="31"/>
      <c r="D191" s="144" t="s">
        <v>138</v>
      </c>
      <c r="F191" s="145" t="s">
        <v>207</v>
      </c>
      <c r="I191" s="146"/>
      <c r="L191" s="31"/>
      <c r="M191" s="147"/>
      <c r="T191" s="55"/>
      <c r="AT191" s="16" t="s">
        <v>138</v>
      </c>
      <c r="AU191" s="16" t="s">
        <v>90</v>
      </c>
    </row>
    <row r="192" spans="2:65" s="12" customFormat="1" ht="11.25">
      <c r="B192" s="148"/>
      <c r="D192" s="144" t="s">
        <v>140</v>
      </c>
      <c r="E192" s="149" t="s">
        <v>1</v>
      </c>
      <c r="F192" s="150" t="s">
        <v>181</v>
      </c>
      <c r="H192" s="149" t="s">
        <v>1</v>
      </c>
      <c r="I192" s="151"/>
      <c r="L192" s="148"/>
      <c r="M192" s="152"/>
      <c r="T192" s="153"/>
      <c r="AT192" s="149" t="s">
        <v>140</v>
      </c>
      <c r="AU192" s="149" t="s">
        <v>90</v>
      </c>
      <c r="AV192" s="12" t="s">
        <v>88</v>
      </c>
      <c r="AW192" s="12" t="s">
        <v>36</v>
      </c>
      <c r="AX192" s="12" t="s">
        <v>80</v>
      </c>
      <c r="AY192" s="149" t="s">
        <v>129</v>
      </c>
    </row>
    <row r="193" spans="2:65" s="13" customFormat="1" ht="11.25">
      <c r="B193" s="154"/>
      <c r="D193" s="144" t="s">
        <v>140</v>
      </c>
      <c r="E193" s="155" t="s">
        <v>1</v>
      </c>
      <c r="F193" s="156" t="s">
        <v>208</v>
      </c>
      <c r="H193" s="157">
        <v>9</v>
      </c>
      <c r="I193" s="158"/>
      <c r="L193" s="154"/>
      <c r="M193" s="159"/>
      <c r="T193" s="160"/>
      <c r="AT193" s="155" t="s">
        <v>140</v>
      </c>
      <c r="AU193" s="155" t="s">
        <v>90</v>
      </c>
      <c r="AV193" s="13" t="s">
        <v>90</v>
      </c>
      <c r="AW193" s="13" t="s">
        <v>36</v>
      </c>
      <c r="AX193" s="13" t="s">
        <v>88</v>
      </c>
      <c r="AY193" s="155" t="s">
        <v>129</v>
      </c>
    </row>
    <row r="194" spans="2:65" s="1" customFormat="1" ht="24.2" customHeight="1">
      <c r="B194" s="31"/>
      <c r="C194" s="131" t="s">
        <v>8</v>
      </c>
      <c r="D194" s="131" t="s">
        <v>131</v>
      </c>
      <c r="E194" s="132" t="s">
        <v>209</v>
      </c>
      <c r="F194" s="133" t="s">
        <v>210</v>
      </c>
      <c r="G194" s="134" t="s">
        <v>134</v>
      </c>
      <c r="H194" s="135">
        <v>9</v>
      </c>
      <c r="I194" s="136"/>
      <c r="J194" s="137">
        <f>ROUND(I194*H194,2)</f>
        <v>0</v>
      </c>
      <c r="K194" s="133" t="s">
        <v>135</v>
      </c>
      <c r="L194" s="31"/>
      <c r="M194" s="138" t="s">
        <v>1</v>
      </c>
      <c r="N194" s="139" t="s">
        <v>45</v>
      </c>
      <c r="P194" s="140">
        <f>O194*H194</f>
        <v>0</v>
      </c>
      <c r="Q194" s="140">
        <v>0</v>
      </c>
      <c r="R194" s="140">
        <f>Q194*H194</f>
        <v>0</v>
      </c>
      <c r="S194" s="140">
        <v>0</v>
      </c>
      <c r="T194" s="141">
        <f>S194*H194</f>
        <v>0</v>
      </c>
      <c r="AR194" s="142" t="s">
        <v>136</v>
      </c>
      <c r="AT194" s="142" t="s">
        <v>131</v>
      </c>
      <c r="AU194" s="142" t="s">
        <v>90</v>
      </c>
      <c r="AY194" s="16" t="s">
        <v>129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6" t="s">
        <v>88</v>
      </c>
      <c r="BK194" s="143">
        <f>ROUND(I194*H194,2)</f>
        <v>0</v>
      </c>
      <c r="BL194" s="16" t="s">
        <v>136</v>
      </c>
      <c r="BM194" s="142" t="s">
        <v>211</v>
      </c>
    </row>
    <row r="195" spans="2:65" s="1" customFormat="1" ht="19.5">
      <c r="B195" s="31"/>
      <c r="D195" s="144" t="s">
        <v>138</v>
      </c>
      <c r="F195" s="145" t="s">
        <v>212</v>
      </c>
      <c r="I195" s="146"/>
      <c r="L195" s="31"/>
      <c r="M195" s="147"/>
      <c r="T195" s="55"/>
      <c r="AT195" s="16" t="s">
        <v>138</v>
      </c>
      <c r="AU195" s="16" t="s">
        <v>90</v>
      </c>
    </row>
    <row r="196" spans="2:65" s="12" customFormat="1" ht="11.25">
      <c r="B196" s="148"/>
      <c r="D196" s="144" t="s">
        <v>140</v>
      </c>
      <c r="E196" s="149" t="s">
        <v>1</v>
      </c>
      <c r="F196" s="150" t="s">
        <v>181</v>
      </c>
      <c r="H196" s="149" t="s">
        <v>1</v>
      </c>
      <c r="I196" s="151"/>
      <c r="L196" s="148"/>
      <c r="M196" s="152"/>
      <c r="T196" s="153"/>
      <c r="AT196" s="149" t="s">
        <v>140</v>
      </c>
      <c r="AU196" s="149" t="s">
        <v>90</v>
      </c>
      <c r="AV196" s="12" t="s">
        <v>88</v>
      </c>
      <c r="AW196" s="12" t="s">
        <v>36</v>
      </c>
      <c r="AX196" s="12" t="s">
        <v>80</v>
      </c>
      <c r="AY196" s="149" t="s">
        <v>129</v>
      </c>
    </row>
    <row r="197" spans="2:65" s="13" customFormat="1" ht="11.25">
      <c r="B197" s="154"/>
      <c r="D197" s="144" t="s">
        <v>140</v>
      </c>
      <c r="E197" s="155" t="s">
        <v>1</v>
      </c>
      <c r="F197" s="156" t="s">
        <v>208</v>
      </c>
      <c r="H197" s="157">
        <v>9</v>
      </c>
      <c r="I197" s="158"/>
      <c r="L197" s="154"/>
      <c r="M197" s="159"/>
      <c r="T197" s="160"/>
      <c r="AT197" s="155" t="s">
        <v>140</v>
      </c>
      <c r="AU197" s="155" t="s">
        <v>90</v>
      </c>
      <c r="AV197" s="13" t="s">
        <v>90</v>
      </c>
      <c r="AW197" s="13" t="s">
        <v>36</v>
      </c>
      <c r="AX197" s="13" t="s">
        <v>88</v>
      </c>
      <c r="AY197" s="155" t="s">
        <v>129</v>
      </c>
    </row>
    <row r="198" spans="2:65" s="1" customFormat="1" ht="24.2" customHeight="1">
      <c r="B198" s="31"/>
      <c r="C198" s="131" t="s">
        <v>213</v>
      </c>
      <c r="D198" s="131" t="s">
        <v>131</v>
      </c>
      <c r="E198" s="132" t="s">
        <v>214</v>
      </c>
      <c r="F198" s="133" t="s">
        <v>215</v>
      </c>
      <c r="G198" s="134" t="s">
        <v>193</v>
      </c>
      <c r="H198" s="135">
        <v>366</v>
      </c>
      <c r="I198" s="136"/>
      <c r="J198" s="137">
        <f>ROUND(I198*H198,2)</f>
        <v>0</v>
      </c>
      <c r="K198" s="133" t="s">
        <v>135</v>
      </c>
      <c r="L198" s="31"/>
      <c r="M198" s="138" t="s">
        <v>1</v>
      </c>
      <c r="N198" s="139" t="s">
        <v>45</v>
      </c>
      <c r="P198" s="140">
        <f>O198*H198</f>
        <v>0</v>
      </c>
      <c r="Q198" s="140">
        <v>2.9999999999999997E-4</v>
      </c>
      <c r="R198" s="140">
        <f>Q198*H198</f>
        <v>0.10979999999999999</v>
      </c>
      <c r="S198" s="140">
        <v>0</v>
      </c>
      <c r="T198" s="141">
        <f>S198*H198</f>
        <v>0</v>
      </c>
      <c r="AR198" s="142" t="s">
        <v>136</v>
      </c>
      <c r="AT198" s="142" t="s">
        <v>131</v>
      </c>
      <c r="AU198" s="142" t="s">
        <v>90</v>
      </c>
      <c r="AY198" s="16" t="s">
        <v>129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6" t="s">
        <v>88</v>
      </c>
      <c r="BK198" s="143">
        <f>ROUND(I198*H198,2)</f>
        <v>0</v>
      </c>
      <c r="BL198" s="16" t="s">
        <v>136</v>
      </c>
      <c r="BM198" s="142" t="s">
        <v>216</v>
      </c>
    </row>
    <row r="199" spans="2:65" s="1" customFormat="1" ht="29.25">
      <c r="B199" s="31"/>
      <c r="D199" s="144" t="s">
        <v>138</v>
      </c>
      <c r="F199" s="145" t="s">
        <v>217</v>
      </c>
      <c r="I199" s="146"/>
      <c r="L199" s="31"/>
      <c r="M199" s="147"/>
      <c r="T199" s="55"/>
      <c r="AT199" s="16" t="s">
        <v>138</v>
      </c>
      <c r="AU199" s="16" t="s">
        <v>90</v>
      </c>
    </row>
    <row r="200" spans="2:65" s="12" customFormat="1" ht="11.25">
      <c r="B200" s="148"/>
      <c r="D200" s="144" t="s">
        <v>140</v>
      </c>
      <c r="E200" s="149" t="s">
        <v>1</v>
      </c>
      <c r="F200" s="150" t="s">
        <v>181</v>
      </c>
      <c r="H200" s="149" t="s">
        <v>1</v>
      </c>
      <c r="I200" s="151"/>
      <c r="L200" s="148"/>
      <c r="M200" s="152"/>
      <c r="T200" s="153"/>
      <c r="AT200" s="149" t="s">
        <v>140</v>
      </c>
      <c r="AU200" s="149" t="s">
        <v>90</v>
      </c>
      <c r="AV200" s="12" t="s">
        <v>88</v>
      </c>
      <c r="AW200" s="12" t="s">
        <v>36</v>
      </c>
      <c r="AX200" s="12" t="s">
        <v>80</v>
      </c>
      <c r="AY200" s="149" t="s">
        <v>129</v>
      </c>
    </row>
    <row r="201" spans="2:65" s="12" customFormat="1" ht="11.25">
      <c r="B201" s="148"/>
      <c r="D201" s="144" t="s">
        <v>140</v>
      </c>
      <c r="E201" s="149" t="s">
        <v>1</v>
      </c>
      <c r="F201" s="150" t="s">
        <v>218</v>
      </c>
      <c r="H201" s="149" t="s">
        <v>1</v>
      </c>
      <c r="I201" s="151"/>
      <c r="L201" s="148"/>
      <c r="M201" s="152"/>
      <c r="T201" s="153"/>
      <c r="AT201" s="149" t="s">
        <v>140</v>
      </c>
      <c r="AU201" s="149" t="s">
        <v>90</v>
      </c>
      <c r="AV201" s="12" t="s">
        <v>88</v>
      </c>
      <c r="AW201" s="12" t="s">
        <v>36</v>
      </c>
      <c r="AX201" s="12" t="s">
        <v>80</v>
      </c>
      <c r="AY201" s="149" t="s">
        <v>129</v>
      </c>
    </row>
    <row r="202" spans="2:65" s="13" customFormat="1" ht="11.25">
      <c r="B202" s="154"/>
      <c r="D202" s="144" t="s">
        <v>140</v>
      </c>
      <c r="E202" s="155" t="s">
        <v>1</v>
      </c>
      <c r="F202" s="156" t="s">
        <v>219</v>
      </c>
      <c r="H202" s="157">
        <v>360</v>
      </c>
      <c r="I202" s="158"/>
      <c r="L202" s="154"/>
      <c r="M202" s="159"/>
      <c r="T202" s="160"/>
      <c r="AT202" s="155" t="s">
        <v>140</v>
      </c>
      <c r="AU202" s="155" t="s">
        <v>90</v>
      </c>
      <c r="AV202" s="13" t="s">
        <v>90</v>
      </c>
      <c r="AW202" s="13" t="s">
        <v>36</v>
      </c>
      <c r="AX202" s="13" t="s">
        <v>80</v>
      </c>
      <c r="AY202" s="155" t="s">
        <v>129</v>
      </c>
    </row>
    <row r="203" spans="2:65" s="13" customFormat="1" ht="11.25">
      <c r="B203" s="154"/>
      <c r="D203" s="144" t="s">
        <v>140</v>
      </c>
      <c r="E203" s="155" t="s">
        <v>1</v>
      </c>
      <c r="F203" s="156" t="s">
        <v>220</v>
      </c>
      <c r="H203" s="157">
        <v>6</v>
      </c>
      <c r="I203" s="158"/>
      <c r="L203" s="154"/>
      <c r="M203" s="159"/>
      <c r="T203" s="160"/>
      <c r="AT203" s="155" t="s">
        <v>140</v>
      </c>
      <c r="AU203" s="155" t="s">
        <v>90</v>
      </c>
      <c r="AV203" s="13" t="s">
        <v>90</v>
      </c>
      <c r="AW203" s="13" t="s">
        <v>36</v>
      </c>
      <c r="AX203" s="13" t="s">
        <v>80</v>
      </c>
      <c r="AY203" s="155" t="s">
        <v>129</v>
      </c>
    </row>
    <row r="204" spans="2:65" s="14" customFormat="1" ht="11.25">
      <c r="B204" s="161"/>
      <c r="D204" s="144" t="s">
        <v>140</v>
      </c>
      <c r="E204" s="162" t="s">
        <v>1</v>
      </c>
      <c r="F204" s="163" t="s">
        <v>146</v>
      </c>
      <c r="H204" s="164">
        <v>366</v>
      </c>
      <c r="I204" s="165"/>
      <c r="L204" s="161"/>
      <c r="M204" s="166"/>
      <c r="T204" s="167"/>
      <c r="AT204" s="162" t="s">
        <v>140</v>
      </c>
      <c r="AU204" s="162" t="s">
        <v>90</v>
      </c>
      <c r="AV204" s="14" t="s">
        <v>136</v>
      </c>
      <c r="AW204" s="14" t="s">
        <v>36</v>
      </c>
      <c r="AX204" s="14" t="s">
        <v>88</v>
      </c>
      <c r="AY204" s="162" t="s">
        <v>129</v>
      </c>
    </row>
    <row r="205" spans="2:65" s="1" customFormat="1" ht="33" customHeight="1">
      <c r="B205" s="31"/>
      <c r="C205" s="131" t="s">
        <v>221</v>
      </c>
      <c r="D205" s="131" t="s">
        <v>131</v>
      </c>
      <c r="E205" s="132" t="s">
        <v>222</v>
      </c>
      <c r="F205" s="133" t="s">
        <v>223</v>
      </c>
      <c r="G205" s="134" t="s">
        <v>193</v>
      </c>
      <c r="H205" s="135">
        <v>366</v>
      </c>
      <c r="I205" s="136"/>
      <c r="J205" s="137">
        <f>ROUND(I205*H205,2)</f>
        <v>0</v>
      </c>
      <c r="K205" s="133" t="s">
        <v>135</v>
      </c>
      <c r="L205" s="31"/>
      <c r="M205" s="138" t="s">
        <v>1</v>
      </c>
      <c r="N205" s="139" t="s">
        <v>45</v>
      </c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AR205" s="142" t="s">
        <v>136</v>
      </c>
      <c r="AT205" s="142" t="s">
        <v>131</v>
      </c>
      <c r="AU205" s="142" t="s">
        <v>90</v>
      </c>
      <c r="AY205" s="16" t="s">
        <v>129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6" t="s">
        <v>88</v>
      </c>
      <c r="BK205" s="143">
        <f>ROUND(I205*H205,2)</f>
        <v>0</v>
      </c>
      <c r="BL205" s="16" t="s">
        <v>136</v>
      </c>
      <c r="BM205" s="142" t="s">
        <v>224</v>
      </c>
    </row>
    <row r="206" spans="2:65" s="1" customFormat="1" ht="29.25">
      <c r="B206" s="31"/>
      <c r="D206" s="144" t="s">
        <v>138</v>
      </c>
      <c r="F206" s="145" t="s">
        <v>225</v>
      </c>
      <c r="I206" s="146"/>
      <c r="L206" s="31"/>
      <c r="M206" s="147"/>
      <c r="T206" s="55"/>
      <c r="AT206" s="16" t="s">
        <v>138</v>
      </c>
      <c r="AU206" s="16" t="s">
        <v>90</v>
      </c>
    </row>
    <row r="207" spans="2:65" s="12" customFormat="1" ht="11.25">
      <c r="B207" s="148"/>
      <c r="D207" s="144" t="s">
        <v>140</v>
      </c>
      <c r="E207" s="149" t="s">
        <v>1</v>
      </c>
      <c r="F207" s="150" t="s">
        <v>181</v>
      </c>
      <c r="H207" s="149" t="s">
        <v>1</v>
      </c>
      <c r="I207" s="151"/>
      <c r="L207" s="148"/>
      <c r="M207" s="152"/>
      <c r="T207" s="153"/>
      <c r="AT207" s="149" t="s">
        <v>140</v>
      </c>
      <c r="AU207" s="149" t="s">
        <v>90</v>
      </c>
      <c r="AV207" s="12" t="s">
        <v>88</v>
      </c>
      <c r="AW207" s="12" t="s">
        <v>36</v>
      </c>
      <c r="AX207" s="12" t="s">
        <v>80</v>
      </c>
      <c r="AY207" s="149" t="s">
        <v>129</v>
      </c>
    </row>
    <row r="208" spans="2:65" s="12" customFormat="1" ht="11.25">
      <c r="B208" s="148"/>
      <c r="D208" s="144" t="s">
        <v>140</v>
      </c>
      <c r="E208" s="149" t="s">
        <v>1</v>
      </c>
      <c r="F208" s="150" t="s">
        <v>218</v>
      </c>
      <c r="H208" s="149" t="s">
        <v>1</v>
      </c>
      <c r="I208" s="151"/>
      <c r="L208" s="148"/>
      <c r="M208" s="152"/>
      <c r="T208" s="153"/>
      <c r="AT208" s="149" t="s">
        <v>140</v>
      </c>
      <c r="AU208" s="149" t="s">
        <v>90</v>
      </c>
      <c r="AV208" s="12" t="s">
        <v>88</v>
      </c>
      <c r="AW208" s="12" t="s">
        <v>36</v>
      </c>
      <c r="AX208" s="12" t="s">
        <v>80</v>
      </c>
      <c r="AY208" s="149" t="s">
        <v>129</v>
      </c>
    </row>
    <row r="209" spans="2:65" s="13" customFormat="1" ht="11.25">
      <c r="B209" s="154"/>
      <c r="D209" s="144" t="s">
        <v>140</v>
      </c>
      <c r="E209" s="155" t="s">
        <v>1</v>
      </c>
      <c r="F209" s="156" t="s">
        <v>219</v>
      </c>
      <c r="H209" s="157">
        <v>360</v>
      </c>
      <c r="I209" s="158"/>
      <c r="L209" s="154"/>
      <c r="M209" s="159"/>
      <c r="T209" s="160"/>
      <c r="AT209" s="155" t="s">
        <v>140</v>
      </c>
      <c r="AU209" s="155" t="s">
        <v>90</v>
      </c>
      <c r="AV209" s="13" t="s">
        <v>90</v>
      </c>
      <c r="AW209" s="13" t="s">
        <v>36</v>
      </c>
      <c r="AX209" s="13" t="s">
        <v>80</v>
      </c>
      <c r="AY209" s="155" t="s">
        <v>129</v>
      </c>
    </row>
    <row r="210" spans="2:65" s="13" customFormat="1" ht="11.25">
      <c r="B210" s="154"/>
      <c r="D210" s="144" t="s">
        <v>140</v>
      </c>
      <c r="E210" s="155" t="s">
        <v>1</v>
      </c>
      <c r="F210" s="156" t="s">
        <v>220</v>
      </c>
      <c r="H210" s="157">
        <v>6</v>
      </c>
      <c r="I210" s="158"/>
      <c r="L210" s="154"/>
      <c r="M210" s="159"/>
      <c r="T210" s="160"/>
      <c r="AT210" s="155" t="s">
        <v>140</v>
      </c>
      <c r="AU210" s="155" t="s">
        <v>90</v>
      </c>
      <c r="AV210" s="13" t="s">
        <v>90</v>
      </c>
      <c r="AW210" s="13" t="s">
        <v>36</v>
      </c>
      <c r="AX210" s="13" t="s">
        <v>80</v>
      </c>
      <c r="AY210" s="155" t="s">
        <v>129</v>
      </c>
    </row>
    <row r="211" spans="2:65" s="14" customFormat="1" ht="11.25">
      <c r="B211" s="161"/>
      <c r="D211" s="144" t="s">
        <v>140</v>
      </c>
      <c r="E211" s="162" t="s">
        <v>1</v>
      </c>
      <c r="F211" s="163" t="s">
        <v>146</v>
      </c>
      <c r="H211" s="164">
        <v>366</v>
      </c>
      <c r="I211" s="165"/>
      <c r="L211" s="161"/>
      <c r="M211" s="166"/>
      <c r="T211" s="167"/>
      <c r="AT211" s="162" t="s">
        <v>140</v>
      </c>
      <c r="AU211" s="162" t="s">
        <v>90</v>
      </c>
      <c r="AV211" s="14" t="s">
        <v>136</v>
      </c>
      <c r="AW211" s="14" t="s">
        <v>36</v>
      </c>
      <c r="AX211" s="14" t="s">
        <v>88</v>
      </c>
      <c r="AY211" s="162" t="s">
        <v>129</v>
      </c>
    </row>
    <row r="212" spans="2:65" s="1" customFormat="1" ht="24.2" customHeight="1">
      <c r="B212" s="31"/>
      <c r="C212" s="131" t="s">
        <v>226</v>
      </c>
      <c r="D212" s="131" t="s">
        <v>131</v>
      </c>
      <c r="E212" s="132" t="s">
        <v>227</v>
      </c>
      <c r="F212" s="133" t="s">
        <v>228</v>
      </c>
      <c r="G212" s="134" t="s">
        <v>134</v>
      </c>
      <c r="H212" s="135">
        <v>48</v>
      </c>
      <c r="I212" s="136"/>
      <c r="J212" s="137">
        <f>ROUND(I212*H212,2)</f>
        <v>0</v>
      </c>
      <c r="K212" s="133" t="s">
        <v>135</v>
      </c>
      <c r="L212" s="31"/>
      <c r="M212" s="138" t="s">
        <v>1</v>
      </c>
      <c r="N212" s="139" t="s">
        <v>45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AR212" s="142" t="s">
        <v>136</v>
      </c>
      <c r="AT212" s="142" t="s">
        <v>131</v>
      </c>
      <c r="AU212" s="142" t="s">
        <v>90</v>
      </c>
      <c r="AY212" s="16" t="s">
        <v>129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6" t="s">
        <v>88</v>
      </c>
      <c r="BK212" s="143">
        <f>ROUND(I212*H212,2)</f>
        <v>0</v>
      </c>
      <c r="BL212" s="16" t="s">
        <v>136</v>
      </c>
      <c r="BM212" s="142" t="s">
        <v>229</v>
      </c>
    </row>
    <row r="213" spans="2:65" s="1" customFormat="1" ht="11.25">
      <c r="B213" s="31"/>
      <c r="D213" s="144" t="s">
        <v>138</v>
      </c>
      <c r="F213" s="145" t="s">
        <v>228</v>
      </c>
      <c r="I213" s="146"/>
      <c r="L213" s="31"/>
      <c r="M213" s="147"/>
      <c r="T213" s="55"/>
      <c r="AT213" s="16" t="s">
        <v>138</v>
      </c>
      <c r="AU213" s="16" t="s">
        <v>90</v>
      </c>
    </row>
    <row r="214" spans="2:65" s="12" customFormat="1" ht="11.25">
      <c r="B214" s="148"/>
      <c r="D214" s="144" t="s">
        <v>140</v>
      </c>
      <c r="E214" s="149" t="s">
        <v>1</v>
      </c>
      <c r="F214" s="150" t="s">
        <v>230</v>
      </c>
      <c r="H214" s="149" t="s">
        <v>1</v>
      </c>
      <c r="I214" s="151"/>
      <c r="L214" s="148"/>
      <c r="M214" s="152"/>
      <c r="T214" s="153"/>
      <c r="AT214" s="149" t="s">
        <v>140</v>
      </c>
      <c r="AU214" s="149" t="s">
        <v>90</v>
      </c>
      <c r="AV214" s="12" t="s">
        <v>88</v>
      </c>
      <c r="AW214" s="12" t="s">
        <v>36</v>
      </c>
      <c r="AX214" s="12" t="s">
        <v>80</v>
      </c>
      <c r="AY214" s="149" t="s">
        <v>129</v>
      </c>
    </row>
    <row r="215" spans="2:65" s="12" customFormat="1" ht="11.25">
      <c r="B215" s="148"/>
      <c r="D215" s="144" t="s">
        <v>140</v>
      </c>
      <c r="E215" s="149" t="s">
        <v>1</v>
      </c>
      <c r="F215" s="150" t="s">
        <v>231</v>
      </c>
      <c r="H215" s="149" t="s">
        <v>1</v>
      </c>
      <c r="I215" s="151"/>
      <c r="L215" s="148"/>
      <c r="M215" s="152"/>
      <c r="T215" s="153"/>
      <c r="AT215" s="149" t="s">
        <v>140</v>
      </c>
      <c r="AU215" s="149" t="s">
        <v>90</v>
      </c>
      <c r="AV215" s="12" t="s">
        <v>88</v>
      </c>
      <c r="AW215" s="12" t="s">
        <v>36</v>
      </c>
      <c r="AX215" s="12" t="s">
        <v>80</v>
      </c>
      <c r="AY215" s="149" t="s">
        <v>129</v>
      </c>
    </row>
    <row r="216" spans="2:65" s="13" customFormat="1" ht="11.25">
      <c r="B216" s="154"/>
      <c r="D216" s="144" t="s">
        <v>140</v>
      </c>
      <c r="E216" s="155" t="s">
        <v>1</v>
      </c>
      <c r="F216" s="156" t="s">
        <v>232</v>
      </c>
      <c r="H216" s="157">
        <v>48</v>
      </c>
      <c r="I216" s="158"/>
      <c r="L216" s="154"/>
      <c r="M216" s="159"/>
      <c r="T216" s="160"/>
      <c r="AT216" s="155" t="s">
        <v>140</v>
      </c>
      <c r="AU216" s="155" t="s">
        <v>90</v>
      </c>
      <c r="AV216" s="13" t="s">
        <v>90</v>
      </c>
      <c r="AW216" s="13" t="s">
        <v>36</v>
      </c>
      <c r="AX216" s="13" t="s">
        <v>80</v>
      </c>
      <c r="AY216" s="155" t="s">
        <v>129</v>
      </c>
    </row>
    <row r="217" spans="2:65" s="14" customFormat="1" ht="11.25">
      <c r="B217" s="161"/>
      <c r="D217" s="144" t="s">
        <v>140</v>
      </c>
      <c r="E217" s="162" t="s">
        <v>1</v>
      </c>
      <c r="F217" s="163" t="s">
        <v>146</v>
      </c>
      <c r="H217" s="164">
        <v>48</v>
      </c>
      <c r="I217" s="165"/>
      <c r="L217" s="161"/>
      <c r="M217" s="166"/>
      <c r="T217" s="167"/>
      <c r="AT217" s="162" t="s">
        <v>140</v>
      </c>
      <c r="AU217" s="162" t="s">
        <v>90</v>
      </c>
      <c r="AV217" s="14" t="s">
        <v>136</v>
      </c>
      <c r="AW217" s="14" t="s">
        <v>36</v>
      </c>
      <c r="AX217" s="14" t="s">
        <v>88</v>
      </c>
      <c r="AY217" s="162" t="s">
        <v>129</v>
      </c>
    </row>
    <row r="218" spans="2:65" s="1" customFormat="1" ht="24.2" customHeight="1">
      <c r="B218" s="31"/>
      <c r="C218" s="131" t="s">
        <v>233</v>
      </c>
      <c r="D218" s="131" t="s">
        <v>131</v>
      </c>
      <c r="E218" s="132" t="s">
        <v>234</v>
      </c>
      <c r="F218" s="133" t="s">
        <v>235</v>
      </c>
      <c r="G218" s="134" t="s">
        <v>134</v>
      </c>
      <c r="H218" s="135">
        <v>2840</v>
      </c>
      <c r="I218" s="136"/>
      <c r="J218" s="137">
        <f>ROUND(I218*H218,2)</f>
        <v>0</v>
      </c>
      <c r="K218" s="133" t="s">
        <v>135</v>
      </c>
      <c r="L218" s="31"/>
      <c r="M218" s="138" t="s">
        <v>1</v>
      </c>
      <c r="N218" s="139" t="s">
        <v>45</v>
      </c>
      <c r="P218" s="140">
        <f>O218*H218</f>
        <v>0</v>
      </c>
      <c r="Q218" s="140">
        <v>0</v>
      </c>
      <c r="R218" s="140">
        <f>Q218*H218</f>
        <v>0</v>
      </c>
      <c r="S218" s="140">
        <v>0</v>
      </c>
      <c r="T218" s="141">
        <f>S218*H218</f>
        <v>0</v>
      </c>
      <c r="AR218" s="142" t="s">
        <v>136</v>
      </c>
      <c r="AT218" s="142" t="s">
        <v>131</v>
      </c>
      <c r="AU218" s="142" t="s">
        <v>90</v>
      </c>
      <c r="AY218" s="16" t="s">
        <v>129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6" t="s">
        <v>88</v>
      </c>
      <c r="BK218" s="143">
        <f>ROUND(I218*H218,2)</f>
        <v>0</v>
      </c>
      <c r="BL218" s="16" t="s">
        <v>136</v>
      </c>
      <c r="BM218" s="142" t="s">
        <v>236</v>
      </c>
    </row>
    <row r="219" spans="2:65" s="1" customFormat="1" ht="19.5">
      <c r="B219" s="31"/>
      <c r="D219" s="144" t="s">
        <v>138</v>
      </c>
      <c r="F219" s="145" t="s">
        <v>237</v>
      </c>
      <c r="I219" s="146"/>
      <c r="L219" s="31"/>
      <c r="M219" s="147"/>
      <c r="T219" s="55"/>
      <c r="AT219" s="16" t="s">
        <v>138</v>
      </c>
      <c r="AU219" s="16" t="s">
        <v>90</v>
      </c>
    </row>
    <row r="220" spans="2:65" s="12" customFormat="1" ht="11.25">
      <c r="B220" s="148"/>
      <c r="D220" s="144" t="s">
        <v>140</v>
      </c>
      <c r="E220" s="149" t="s">
        <v>1</v>
      </c>
      <c r="F220" s="150" t="s">
        <v>238</v>
      </c>
      <c r="H220" s="149" t="s">
        <v>1</v>
      </c>
      <c r="I220" s="151"/>
      <c r="L220" s="148"/>
      <c r="M220" s="152"/>
      <c r="T220" s="153"/>
      <c r="AT220" s="149" t="s">
        <v>140</v>
      </c>
      <c r="AU220" s="149" t="s">
        <v>90</v>
      </c>
      <c r="AV220" s="12" t="s">
        <v>88</v>
      </c>
      <c r="AW220" s="12" t="s">
        <v>36</v>
      </c>
      <c r="AX220" s="12" t="s">
        <v>80</v>
      </c>
      <c r="AY220" s="149" t="s">
        <v>129</v>
      </c>
    </row>
    <row r="221" spans="2:65" s="13" customFormat="1" ht="11.25">
      <c r="B221" s="154"/>
      <c r="D221" s="144" t="s">
        <v>140</v>
      </c>
      <c r="E221" s="155" t="s">
        <v>1</v>
      </c>
      <c r="F221" s="156" t="s">
        <v>239</v>
      </c>
      <c r="H221" s="157">
        <v>2840</v>
      </c>
      <c r="I221" s="158"/>
      <c r="L221" s="154"/>
      <c r="M221" s="159"/>
      <c r="T221" s="160"/>
      <c r="AT221" s="155" t="s">
        <v>140</v>
      </c>
      <c r="AU221" s="155" t="s">
        <v>90</v>
      </c>
      <c r="AV221" s="13" t="s">
        <v>90</v>
      </c>
      <c r="AW221" s="13" t="s">
        <v>36</v>
      </c>
      <c r="AX221" s="13" t="s">
        <v>88</v>
      </c>
      <c r="AY221" s="155" t="s">
        <v>129</v>
      </c>
    </row>
    <row r="222" spans="2:65" s="1" customFormat="1" ht="24.2" customHeight="1">
      <c r="B222" s="31"/>
      <c r="C222" s="131" t="s">
        <v>240</v>
      </c>
      <c r="D222" s="131" t="s">
        <v>131</v>
      </c>
      <c r="E222" s="132" t="s">
        <v>241</v>
      </c>
      <c r="F222" s="133" t="s">
        <v>242</v>
      </c>
      <c r="G222" s="134" t="s">
        <v>243</v>
      </c>
      <c r="H222" s="135">
        <v>33.6</v>
      </c>
      <c r="I222" s="136"/>
      <c r="J222" s="137">
        <f>ROUND(I222*H222,2)</f>
        <v>0</v>
      </c>
      <c r="K222" s="133" t="s">
        <v>135</v>
      </c>
      <c r="L222" s="31"/>
      <c r="M222" s="138" t="s">
        <v>1</v>
      </c>
      <c r="N222" s="139" t="s">
        <v>45</v>
      </c>
      <c r="P222" s="140">
        <f>O222*H222</f>
        <v>0</v>
      </c>
      <c r="Q222" s="140">
        <v>0</v>
      </c>
      <c r="R222" s="140">
        <f>Q222*H222</f>
        <v>0</v>
      </c>
      <c r="S222" s="140">
        <v>0</v>
      </c>
      <c r="T222" s="141">
        <f>S222*H222</f>
        <v>0</v>
      </c>
      <c r="AR222" s="142" t="s">
        <v>136</v>
      </c>
      <c r="AT222" s="142" t="s">
        <v>131</v>
      </c>
      <c r="AU222" s="142" t="s">
        <v>90</v>
      </c>
      <c r="AY222" s="16" t="s">
        <v>129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6" t="s">
        <v>88</v>
      </c>
      <c r="BK222" s="143">
        <f>ROUND(I222*H222,2)</f>
        <v>0</v>
      </c>
      <c r="BL222" s="16" t="s">
        <v>136</v>
      </c>
      <c r="BM222" s="142" t="s">
        <v>244</v>
      </c>
    </row>
    <row r="223" spans="2:65" s="1" customFormat="1" ht="11.25">
      <c r="B223" s="31"/>
      <c r="D223" s="144" t="s">
        <v>138</v>
      </c>
      <c r="F223" s="145" t="s">
        <v>242</v>
      </c>
      <c r="I223" s="146"/>
      <c r="L223" s="31"/>
      <c r="M223" s="147"/>
      <c r="T223" s="55"/>
      <c r="AT223" s="16" t="s">
        <v>138</v>
      </c>
      <c r="AU223" s="16" t="s">
        <v>90</v>
      </c>
    </row>
    <row r="224" spans="2:65" s="12" customFormat="1" ht="11.25">
      <c r="B224" s="148"/>
      <c r="D224" s="144" t="s">
        <v>140</v>
      </c>
      <c r="E224" s="149" t="s">
        <v>1</v>
      </c>
      <c r="F224" s="150" t="s">
        <v>245</v>
      </c>
      <c r="H224" s="149" t="s">
        <v>1</v>
      </c>
      <c r="I224" s="151"/>
      <c r="L224" s="148"/>
      <c r="M224" s="152"/>
      <c r="T224" s="153"/>
      <c r="AT224" s="149" t="s">
        <v>140</v>
      </c>
      <c r="AU224" s="149" t="s">
        <v>90</v>
      </c>
      <c r="AV224" s="12" t="s">
        <v>88</v>
      </c>
      <c r="AW224" s="12" t="s">
        <v>36</v>
      </c>
      <c r="AX224" s="12" t="s">
        <v>80</v>
      </c>
      <c r="AY224" s="149" t="s">
        <v>129</v>
      </c>
    </row>
    <row r="225" spans="2:65" s="13" customFormat="1" ht="11.25">
      <c r="B225" s="154"/>
      <c r="D225" s="144" t="s">
        <v>140</v>
      </c>
      <c r="E225" s="155" t="s">
        <v>1</v>
      </c>
      <c r="F225" s="156" t="s">
        <v>246</v>
      </c>
      <c r="H225" s="157">
        <v>33.6</v>
      </c>
      <c r="I225" s="158"/>
      <c r="L225" s="154"/>
      <c r="M225" s="159"/>
      <c r="T225" s="160"/>
      <c r="AT225" s="155" t="s">
        <v>140</v>
      </c>
      <c r="AU225" s="155" t="s">
        <v>90</v>
      </c>
      <c r="AV225" s="13" t="s">
        <v>90</v>
      </c>
      <c r="AW225" s="13" t="s">
        <v>36</v>
      </c>
      <c r="AX225" s="13" t="s">
        <v>80</v>
      </c>
      <c r="AY225" s="155" t="s">
        <v>129</v>
      </c>
    </row>
    <row r="226" spans="2:65" s="14" customFormat="1" ht="11.25">
      <c r="B226" s="161"/>
      <c r="D226" s="144" t="s">
        <v>140</v>
      </c>
      <c r="E226" s="162" t="s">
        <v>1</v>
      </c>
      <c r="F226" s="163" t="s">
        <v>146</v>
      </c>
      <c r="H226" s="164">
        <v>33.6</v>
      </c>
      <c r="I226" s="165"/>
      <c r="L226" s="161"/>
      <c r="M226" s="166"/>
      <c r="T226" s="167"/>
      <c r="AT226" s="162" t="s">
        <v>140</v>
      </c>
      <c r="AU226" s="162" t="s">
        <v>90</v>
      </c>
      <c r="AV226" s="14" t="s">
        <v>136</v>
      </c>
      <c r="AW226" s="14" t="s">
        <v>36</v>
      </c>
      <c r="AX226" s="14" t="s">
        <v>88</v>
      </c>
      <c r="AY226" s="162" t="s">
        <v>129</v>
      </c>
    </row>
    <row r="227" spans="2:65" s="1" customFormat="1" ht="33" customHeight="1">
      <c r="B227" s="31"/>
      <c r="C227" s="131" t="s">
        <v>247</v>
      </c>
      <c r="D227" s="131" t="s">
        <v>131</v>
      </c>
      <c r="E227" s="132" t="s">
        <v>248</v>
      </c>
      <c r="F227" s="133" t="s">
        <v>249</v>
      </c>
      <c r="G227" s="134" t="s">
        <v>243</v>
      </c>
      <c r="H227" s="135">
        <v>1795.86</v>
      </c>
      <c r="I227" s="136"/>
      <c r="J227" s="137">
        <f>ROUND(I227*H227,2)</f>
        <v>0</v>
      </c>
      <c r="K227" s="133" t="s">
        <v>135</v>
      </c>
      <c r="L227" s="31"/>
      <c r="M227" s="138" t="s">
        <v>1</v>
      </c>
      <c r="N227" s="139" t="s">
        <v>45</v>
      </c>
      <c r="P227" s="140">
        <f>O227*H227</f>
        <v>0</v>
      </c>
      <c r="Q227" s="140">
        <v>0</v>
      </c>
      <c r="R227" s="140">
        <f>Q227*H227</f>
        <v>0</v>
      </c>
      <c r="S227" s="140">
        <v>0</v>
      </c>
      <c r="T227" s="141">
        <f>S227*H227</f>
        <v>0</v>
      </c>
      <c r="AR227" s="142" t="s">
        <v>136</v>
      </c>
      <c r="AT227" s="142" t="s">
        <v>131</v>
      </c>
      <c r="AU227" s="142" t="s">
        <v>90</v>
      </c>
      <c r="AY227" s="16" t="s">
        <v>129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6" t="s">
        <v>88</v>
      </c>
      <c r="BK227" s="143">
        <f>ROUND(I227*H227,2)</f>
        <v>0</v>
      </c>
      <c r="BL227" s="16" t="s">
        <v>136</v>
      </c>
      <c r="BM227" s="142" t="s">
        <v>250</v>
      </c>
    </row>
    <row r="228" spans="2:65" s="1" customFormat="1" ht="29.25">
      <c r="B228" s="31"/>
      <c r="D228" s="144" t="s">
        <v>138</v>
      </c>
      <c r="F228" s="145" t="s">
        <v>251</v>
      </c>
      <c r="I228" s="146"/>
      <c r="L228" s="31"/>
      <c r="M228" s="147"/>
      <c r="T228" s="55"/>
      <c r="AT228" s="16" t="s">
        <v>138</v>
      </c>
      <c r="AU228" s="16" t="s">
        <v>90</v>
      </c>
    </row>
    <row r="229" spans="2:65" s="12" customFormat="1" ht="11.25">
      <c r="B229" s="148"/>
      <c r="D229" s="144" t="s">
        <v>140</v>
      </c>
      <c r="E229" s="149" t="s">
        <v>1</v>
      </c>
      <c r="F229" s="150" t="s">
        <v>141</v>
      </c>
      <c r="H229" s="149" t="s">
        <v>1</v>
      </c>
      <c r="I229" s="151"/>
      <c r="L229" s="148"/>
      <c r="M229" s="152"/>
      <c r="T229" s="153"/>
      <c r="AT229" s="149" t="s">
        <v>140</v>
      </c>
      <c r="AU229" s="149" t="s">
        <v>90</v>
      </c>
      <c r="AV229" s="12" t="s">
        <v>88</v>
      </c>
      <c r="AW229" s="12" t="s">
        <v>36</v>
      </c>
      <c r="AX229" s="12" t="s">
        <v>80</v>
      </c>
      <c r="AY229" s="149" t="s">
        <v>129</v>
      </c>
    </row>
    <row r="230" spans="2:65" s="13" customFormat="1" ht="11.25">
      <c r="B230" s="154"/>
      <c r="D230" s="144" t="s">
        <v>140</v>
      </c>
      <c r="E230" s="155" t="s">
        <v>1</v>
      </c>
      <c r="F230" s="156" t="s">
        <v>252</v>
      </c>
      <c r="H230" s="157">
        <v>1415.7</v>
      </c>
      <c r="I230" s="158"/>
      <c r="L230" s="154"/>
      <c r="M230" s="159"/>
      <c r="T230" s="160"/>
      <c r="AT230" s="155" t="s">
        <v>140</v>
      </c>
      <c r="AU230" s="155" t="s">
        <v>90</v>
      </c>
      <c r="AV230" s="13" t="s">
        <v>90</v>
      </c>
      <c r="AW230" s="13" t="s">
        <v>36</v>
      </c>
      <c r="AX230" s="13" t="s">
        <v>80</v>
      </c>
      <c r="AY230" s="155" t="s">
        <v>129</v>
      </c>
    </row>
    <row r="231" spans="2:65" s="13" customFormat="1" ht="11.25">
      <c r="B231" s="154"/>
      <c r="D231" s="144" t="s">
        <v>140</v>
      </c>
      <c r="E231" s="155" t="s">
        <v>1</v>
      </c>
      <c r="F231" s="156" t="s">
        <v>253</v>
      </c>
      <c r="H231" s="157">
        <v>380.16</v>
      </c>
      <c r="I231" s="158"/>
      <c r="L231" s="154"/>
      <c r="M231" s="159"/>
      <c r="T231" s="160"/>
      <c r="AT231" s="155" t="s">
        <v>140</v>
      </c>
      <c r="AU231" s="155" t="s">
        <v>90</v>
      </c>
      <c r="AV231" s="13" t="s">
        <v>90</v>
      </c>
      <c r="AW231" s="13" t="s">
        <v>36</v>
      </c>
      <c r="AX231" s="13" t="s">
        <v>80</v>
      </c>
      <c r="AY231" s="155" t="s">
        <v>129</v>
      </c>
    </row>
    <row r="232" spans="2:65" s="14" customFormat="1" ht="11.25">
      <c r="B232" s="161"/>
      <c r="D232" s="144" t="s">
        <v>140</v>
      </c>
      <c r="E232" s="162" t="s">
        <v>1</v>
      </c>
      <c r="F232" s="163" t="s">
        <v>146</v>
      </c>
      <c r="H232" s="164">
        <v>1795.8600000000001</v>
      </c>
      <c r="I232" s="165"/>
      <c r="L232" s="161"/>
      <c r="M232" s="166"/>
      <c r="T232" s="167"/>
      <c r="AT232" s="162" t="s">
        <v>140</v>
      </c>
      <c r="AU232" s="162" t="s">
        <v>90</v>
      </c>
      <c r="AV232" s="14" t="s">
        <v>136</v>
      </c>
      <c r="AW232" s="14" t="s">
        <v>36</v>
      </c>
      <c r="AX232" s="14" t="s">
        <v>88</v>
      </c>
      <c r="AY232" s="162" t="s">
        <v>129</v>
      </c>
    </row>
    <row r="233" spans="2:65" s="1" customFormat="1" ht="21.75" customHeight="1">
      <c r="B233" s="31"/>
      <c r="C233" s="131" t="s">
        <v>254</v>
      </c>
      <c r="D233" s="131" t="s">
        <v>131</v>
      </c>
      <c r="E233" s="132" t="s">
        <v>255</v>
      </c>
      <c r="F233" s="133" t="s">
        <v>256</v>
      </c>
      <c r="G233" s="134" t="s">
        <v>134</v>
      </c>
      <c r="H233" s="135">
        <v>2811.6</v>
      </c>
      <c r="I233" s="136"/>
      <c r="J233" s="137">
        <f>ROUND(I233*H233,2)</f>
        <v>0</v>
      </c>
      <c r="K233" s="133" t="s">
        <v>135</v>
      </c>
      <c r="L233" s="31"/>
      <c r="M233" s="138" t="s">
        <v>1</v>
      </c>
      <c r="N233" s="139" t="s">
        <v>45</v>
      </c>
      <c r="P233" s="140">
        <f>O233*H233</f>
        <v>0</v>
      </c>
      <c r="Q233" s="140">
        <v>5.9000000000000003E-4</v>
      </c>
      <c r="R233" s="140">
        <f>Q233*H233</f>
        <v>1.658844</v>
      </c>
      <c r="S233" s="140">
        <v>0</v>
      </c>
      <c r="T233" s="141">
        <f>S233*H233</f>
        <v>0</v>
      </c>
      <c r="AR233" s="142" t="s">
        <v>136</v>
      </c>
      <c r="AT233" s="142" t="s">
        <v>131</v>
      </c>
      <c r="AU233" s="142" t="s">
        <v>90</v>
      </c>
      <c r="AY233" s="16" t="s">
        <v>129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6" t="s">
        <v>88</v>
      </c>
      <c r="BK233" s="143">
        <f>ROUND(I233*H233,2)</f>
        <v>0</v>
      </c>
      <c r="BL233" s="16" t="s">
        <v>136</v>
      </c>
      <c r="BM233" s="142" t="s">
        <v>257</v>
      </c>
    </row>
    <row r="234" spans="2:65" s="1" customFormat="1" ht="19.5">
      <c r="B234" s="31"/>
      <c r="D234" s="144" t="s">
        <v>138</v>
      </c>
      <c r="F234" s="145" t="s">
        <v>258</v>
      </c>
      <c r="I234" s="146"/>
      <c r="L234" s="31"/>
      <c r="M234" s="147"/>
      <c r="T234" s="55"/>
      <c r="AT234" s="16" t="s">
        <v>138</v>
      </c>
      <c r="AU234" s="16" t="s">
        <v>90</v>
      </c>
    </row>
    <row r="235" spans="2:65" s="12" customFormat="1" ht="11.25">
      <c r="B235" s="148"/>
      <c r="D235" s="144" t="s">
        <v>140</v>
      </c>
      <c r="E235" s="149" t="s">
        <v>1</v>
      </c>
      <c r="F235" s="150" t="s">
        <v>141</v>
      </c>
      <c r="H235" s="149" t="s">
        <v>1</v>
      </c>
      <c r="I235" s="151"/>
      <c r="L235" s="148"/>
      <c r="M235" s="152"/>
      <c r="T235" s="153"/>
      <c r="AT235" s="149" t="s">
        <v>140</v>
      </c>
      <c r="AU235" s="149" t="s">
        <v>90</v>
      </c>
      <c r="AV235" s="12" t="s">
        <v>88</v>
      </c>
      <c r="AW235" s="12" t="s">
        <v>36</v>
      </c>
      <c r="AX235" s="12" t="s">
        <v>80</v>
      </c>
      <c r="AY235" s="149" t="s">
        <v>129</v>
      </c>
    </row>
    <row r="236" spans="2:65" s="13" customFormat="1" ht="11.25">
      <c r="B236" s="154"/>
      <c r="D236" s="144" t="s">
        <v>140</v>
      </c>
      <c r="E236" s="155" t="s">
        <v>1</v>
      </c>
      <c r="F236" s="156" t="s">
        <v>259</v>
      </c>
      <c r="H236" s="157">
        <v>2178</v>
      </c>
      <c r="I236" s="158"/>
      <c r="L236" s="154"/>
      <c r="M236" s="159"/>
      <c r="T236" s="160"/>
      <c r="AT236" s="155" t="s">
        <v>140</v>
      </c>
      <c r="AU236" s="155" t="s">
        <v>90</v>
      </c>
      <c r="AV236" s="13" t="s">
        <v>90</v>
      </c>
      <c r="AW236" s="13" t="s">
        <v>36</v>
      </c>
      <c r="AX236" s="13" t="s">
        <v>80</v>
      </c>
      <c r="AY236" s="155" t="s">
        <v>129</v>
      </c>
    </row>
    <row r="237" spans="2:65" s="13" customFormat="1" ht="11.25">
      <c r="B237" s="154"/>
      <c r="D237" s="144" t="s">
        <v>140</v>
      </c>
      <c r="E237" s="155" t="s">
        <v>1</v>
      </c>
      <c r="F237" s="156" t="s">
        <v>260</v>
      </c>
      <c r="H237" s="157">
        <v>633.6</v>
      </c>
      <c r="I237" s="158"/>
      <c r="L237" s="154"/>
      <c r="M237" s="159"/>
      <c r="T237" s="160"/>
      <c r="AT237" s="155" t="s">
        <v>140</v>
      </c>
      <c r="AU237" s="155" t="s">
        <v>90</v>
      </c>
      <c r="AV237" s="13" t="s">
        <v>90</v>
      </c>
      <c r="AW237" s="13" t="s">
        <v>36</v>
      </c>
      <c r="AX237" s="13" t="s">
        <v>80</v>
      </c>
      <c r="AY237" s="155" t="s">
        <v>129</v>
      </c>
    </row>
    <row r="238" spans="2:65" s="14" customFormat="1" ht="11.25">
      <c r="B238" s="161"/>
      <c r="D238" s="144" t="s">
        <v>140</v>
      </c>
      <c r="E238" s="162" t="s">
        <v>1</v>
      </c>
      <c r="F238" s="163" t="s">
        <v>146</v>
      </c>
      <c r="H238" s="164">
        <v>2811.6</v>
      </c>
      <c r="I238" s="165"/>
      <c r="L238" s="161"/>
      <c r="M238" s="166"/>
      <c r="T238" s="167"/>
      <c r="AT238" s="162" t="s">
        <v>140</v>
      </c>
      <c r="AU238" s="162" t="s">
        <v>90</v>
      </c>
      <c r="AV238" s="14" t="s">
        <v>136</v>
      </c>
      <c r="AW238" s="14" t="s">
        <v>36</v>
      </c>
      <c r="AX238" s="14" t="s">
        <v>88</v>
      </c>
      <c r="AY238" s="162" t="s">
        <v>129</v>
      </c>
    </row>
    <row r="239" spans="2:65" s="1" customFormat="1" ht="21.75" customHeight="1">
      <c r="B239" s="31"/>
      <c r="C239" s="131" t="s">
        <v>261</v>
      </c>
      <c r="D239" s="131" t="s">
        <v>131</v>
      </c>
      <c r="E239" s="132" t="s">
        <v>262</v>
      </c>
      <c r="F239" s="133" t="s">
        <v>263</v>
      </c>
      <c r="G239" s="134" t="s">
        <v>134</v>
      </c>
      <c r="H239" s="135">
        <v>2811.6</v>
      </c>
      <c r="I239" s="136"/>
      <c r="J239" s="137">
        <f>ROUND(I239*H239,2)</f>
        <v>0</v>
      </c>
      <c r="K239" s="133" t="s">
        <v>135</v>
      </c>
      <c r="L239" s="31"/>
      <c r="M239" s="138" t="s">
        <v>1</v>
      </c>
      <c r="N239" s="139" t="s">
        <v>45</v>
      </c>
      <c r="P239" s="140">
        <f>O239*H239</f>
        <v>0</v>
      </c>
      <c r="Q239" s="140">
        <v>0</v>
      </c>
      <c r="R239" s="140">
        <f>Q239*H239</f>
        <v>0</v>
      </c>
      <c r="S239" s="140">
        <v>0</v>
      </c>
      <c r="T239" s="141">
        <f>S239*H239</f>
        <v>0</v>
      </c>
      <c r="AR239" s="142" t="s">
        <v>136</v>
      </c>
      <c r="AT239" s="142" t="s">
        <v>131</v>
      </c>
      <c r="AU239" s="142" t="s">
        <v>90</v>
      </c>
      <c r="AY239" s="16" t="s">
        <v>129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6" t="s">
        <v>88</v>
      </c>
      <c r="BK239" s="143">
        <f>ROUND(I239*H239,2)</f>
        <v>0</v>
      </c>
      <c r="BL239" s="16" t="s">
        <v>136</v>
      </c>
      <c r="BM239" s="142" t="s">
        <v>264</v>
      </c>
    </row>
    <row r="240" spans="2:65" s="1" customFormat="1" ht="19.5">
      <c r="B240" s="31"/>
      <c r="D240" s="144" t="s">
        <v>138</v>
      </c>
      <c r="F240" s="145" t="s">
        <v>265</v>
      </c>
      <c r="I240" s="146"/>
      <c r="L240" s="31"/>
      <c r="M240" s="147"/>
      <c r="T240" s="55"/>
      <c r="AT240" s="16" t="s">
        <v>138</v>
      </c>
      <c r="AU240" s="16" t="s">
        <v>90</v>
      </c>
    </row>
    <row r="241" spans="2:65" s="12" customFormat="1" ht="11.25">
      <c r="B241" s="148"/>
      <c r="D241" s="144" t="s">
        <v>140</v>
      </c>
      <c r="E241" s="149" t="s">
        <v>1</v>
      </c>
      <c r="F241" s="150" t="s">
        <v>141</v>
      </c>
      <c r="H241" s="149" t="s">
        <v>1</v>
      </c>
      <c r="I241" s="151"/>
      <c r="L241" s="148"/>
      <c r="M241" s="152"/>
      <c r="T241" s="153"/>
      <c r="AT241" s="149" t="s">
        <v>140</v>
      </c>
      <c r="AU241" s="149" t="s">
        <v>90</v>
      </c>
      <c r="AV241" s="12" t="s">
        <v>88</v>
      </c>
      <c r="AW241" s="12" t="s">
        <v>36</v>
      </c>
      <c r="AX241" s="12" t="s">
        <v>80</v>
      </c>
      <c r="AY241" s="149" t="s">
        <v>129</v>
      </c>
    </row>
    <row r="242" spans="2:65" s="13" customFormat="1" ht="11.25">
      <c r="B242" s="154"/>
      <c r="D242" s="144" t="s">
        <v>140</v>
      </c>
      <c r="E242" s="155" t="s">
        <v>1</v>
      </c>
      <c r="F242" s="156" t="s">
        <v>259</v>
      </c>
      <c r="H242" s="157">
        <v>2178</v>
      </c>
      <c r="I242" s="158"/>
      <c r="L242" s="154"/>
      <c r="M242" s="159"/>
      <c r="T242" s="160"/>
      <c r="AT242" s="155" t="s">
        <v>140</v>
      </c>
      <c r="AU242" s="155" t="s">
        <v>90</v>
      </c>
      <c r="AV242" s="13" t="s">
        <v>90</v>
      </c>
      <c r="AW242" s="13" t="s">
        <v>36</v>
      </c>
      <c r="AX242" s="13" t="s">
        <v>80</v>
      </c>
      <c r="AY242" s="155" t="s">
        <v>129</v>
      </c>
    </row>
    <row r="243" spans="2:65" s="13" customFormat="1" ht="11.25">
      <c r="B243" s="154"/>
      <c r="D243" s="144" t="s">
        <v>140</v>
      </c>
      <c r="E243" s="155" t="s">
        <v>1</v>
      </c>
      <c r="F243" s="156" t="s">
        <v>260</v>
      </c>
      <c r="H243" s="157">
        <v>633.6</v>
      </c>
      <c r="I243" s="158"/>
      <c r="L243" s="154"/>
      <c r="M243" s="159"/>
      <c r="T243" s="160"/>
      <c r="AT243" s="155" t="s">
        <v>140</v>
      </c>
      <c r="AU243" s="155" t="s">
        <v>90</v>
      </c>
      <c r="AV243" s="13" t="s">
        <v>90</v>
      </c>
      <c r="AW243" s="13" t="s">
        <v>36</v>
      </c>
      <c r="AX243" s="13" t="s">
        <v>80</v>
      </c>
      <c r="AY243" s="155" t="s">
        <v>129</v>
      </c>
    </row>
    <row r="244" spans="2:65" s="14" customFormat="1" ht="11.25">
      <c r="B244" s="161"/>
      <c r="D244" s="144" t="s">
        <v>140</v>
      </c>
      <c r="E244" s="162" t="s">
        <v>1</v>
      </c>
      <c r="F244" s="163" t="s">
        <v>146</v>
      </c>
      <c r="H244" s="164">
        <v>2811.6</v>
      </c>
      <c r="I244" s="165"/>
      <c r="L244" s="161"/>
      <c r="M244" s="166"/>
      <c r="T244" s="167"/>
      <c r="AT244" s="162" t="s">
        <v>140</v>
      </c>
      <c r="AU244" s="162" t="s">
        <v>90</v>
      </c>
      <c r="AV244" s="14" t="s">
        <v>136</v>
      </c>
      <c r="AW244" s="14" t="s">
        <v>36</v>
      </c>
      <c r="AX244" s="14" t="s">
        <v>88</v>
      </c>
      <c r="AY244" s="162" t="s">
        <v>129</v>
      </c>
    </row>
    <row r="245" spans="2:65" s="1" customFormat="1" ht="33" customHeight="1">
      <c r="B245" s="31"/>
      <c r="C245" s="131" t="s">
        <v>7</v>
      </c>
      <c r="D245" s="131" t="s">
        <v>131</v>
      </c>
      <c r="E245" s="132" t="s">
        <v>266</v>
      </c>
      <c r="F245" s="133" t="s">
        <v>267</v>
      </c>
      <c r="G245" s="134" t="s">
        <v>243</v>
      </c>
      <c r="H245" s="135">
        <v>1795.86</v>
      </c>
      <c r="I245" s="136"/>
      <c r="J245" s="137">
        <f>ROUND(I245*H245,2)</f>
        <v>0</v>
      </c>
      <c r="K245" s="133" t="s">
        <v>135</v>
      </c>
      <c r="L245" s="31"/>
      <c r="M245" s="138" t="s">
        <v>1</v>
      </c>
      <c r="N245" s="139" t="s">
        <v>45</v>
      </c>
      <c r="P245" s="140">
        <f>O245*H245</f>
        <v>0</v>
      </c>
      <c r="Q245" s="140">
        <v>0</v>
      </c>
      <c r="R245" s="140">
        <f>Q245*H245</f>
        <v>0</v>
      </c>
      <c r="S245" s="140">
        <v>0</v>
      </c>
      <c r="T245" s="141">
        <f>S245*H245</f>
        <v>0</v>
      </c>
      <c r="AR245" s="142" t="s">
        <v>136</v>
      </c>
      <c r="AT245" s="142" t="s">
        <v>131</v>
      </c>
      <c r="AU245" s="142" t="s">
        <v>90</v>
      </c>
      <c r="AY245" s="16" t="s">
        <v>129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6" t="s">
        <v>88</v>
      </c>
      <c r="BK245" s="143">
        <f>ROUND(I245*H245,2)</f>
        <v>0</v>
      </c>
      <c r="BL245" s="16" t="s">
        <v>136</v>
      </c>
      <c r="BM245" s="142" t="s">
        <v>268</v>
      </c>
    </row>
    <row r="246" spans="2:65" s="1" customFormat="1" ht="39">
      <c r="B246" s="31"/>
      <c r="D246" s="144" t="s">
        <v>138</v>
      </c>
      <c r="F246" s="145" t="s">
        <v>269</v>
      </c>
      <c r="I246" s="146"/>
      <c r="L246" s="31"/>
      <c r="M246" s="147"/>
      <c r="T246" s="55"/>
      <c r="AT246" s="16" t="s">
        <v>138</v>
      </c>
      <c r="AU246" s="16" t="s">
        <v>90</v>
      </c>
    </row>
    <row r="247" spans="2:65" s="12" customFormat="1" ht="11.25">
      <c r="B247" s="148"/>
      <c r="D247" s="144" t="s">
        <v>140</v>
      </c>
      <c r="E247" s="149" t="s">
        <v>1</v>
      </c>
      <c r="F247" s="150" t="s">
        <v>141</v>
      </c>
      <c r="H247" s="149" t="s">
        <v>1</v>
      </c>
      <c r="I247" s="151"/>
      <c r="L247" s="148"/>
      <c r="M247" s="152"/>
      <c r="T247" s="153"/>
      <c r="AT247" s="149" t="s">
        <v>140</v>
      </c>
      <c r="AU247" s="149" t="s">
        <v>90</v>
      </c>
      <c r="AV247" s="12" t="s">
        <v>88</v>
      </c>
      <c r="AW247" s="12" t="s">
        <v>36</v>
      </c>
      <c r="AX247" s="12" t="s">
        <v>80</v>
      </c>
      <c r="AY247" s="149" t="s">
        <v>129</v>
      </c>
    </row>
    <row r="248" spans="2:65" s="13" customFormat="1" ht="11.25">
      <c r="B248" s="154"/>
      <c r="D248" s="144" t="s">
        <v>140</v>
      </c>
      <c r="E248" s="155" t="s">
        <v>1</v>
      </c>
      <c r="F248" s="156" t="s">
        <v>252</v>
      </c>
      <c r="H248" s="157">
        <v>1415.7</v>
      </c>
      <c r="I248" s="158"/>
      <c r="L248" s="154"/>
      <c r="M248" s="159"/>
      <c r="T248" s="160"/>
      <c r="AT248" s="155" t="s">
        <v>140</v>
      </c>
      <c r="AU248" s="155" t="s">
        <v>90</v>
      </c>
      <c r="AV248" s="13" t="s">
        <v>90</v>
      </c>
      <c r="AW248" s="13" t="s">
        <v>36</v>
      </c>
      <c r="AX248" s="13" t="s">
        <v>80</v>
      </c>
      <c r="AY248" s="155" t="s">
        <v>129</v>
      </c>
    </row>
    <row r="249" spans="2:65" s="13" customFormat="1" ht="11.25">
      <c r="B249" s="154"/>
      <c r="D249" s="144" t="s">
        <v>140</v>
      </c>
      <c r="E249" s="155" t="s">
        <v>1</v>
      </c>
      <c r="F249" s="156" t="s">
        <v>253</v>
      </c>
      <c r="H249" s="157">
        <v>380.16</v>
      </c>
      <c r="I249" s="158"/>
      <c r="L249" s="154"/>
      <c r="M249" s="159"/>
      <c r="T249" s="160"/>
      <c r="AT249" s="155" t="s">
        <v>140</v>
      </c>
      <c r="AU249" s="155" t="s">
        <v>90</v>
      </c>
      <c r="AV249" s="13" t="s">
        <v>90</v>
      </c>
      <c r="AW249" s="13" t="s">
        <v>36</v>
      </c>
      <c r="AX249" s="13" t="s">
        <v>80</v>
      </c>
      <c r="AY249" s="155" t="s">
        <v>129</v>
      </c>
    </row>
    <row r="250" spans="2:65" s="14" customFormat="1" ht="11.25">
      <c r="B250" s="161"/>
      <c r="D250" s="144" t="s">
        <v>140</v>
      </c>
      <c r="E250" s="162" t="s">
        <v>1</v>
      </c>
      <c r="F250" s="163" t="s">
        <v>146</v>
      </c>
      <c r="H250" s="164">
        <v>1795.8600000000001</v>
      </c>
      <c r="I250" s="165"/>
      <c r="L250" s="161"/>
      <c r="M250" s="166"/>
      <c r="T250" s="167"/>
      <c r="AT250" s="162" t="s">
        <v>140</v>
      </c>
      <c r="AU250" s="162" t="s">
        <v>90</v>
      </c>
      <c r="AV250" s="14" t="s">
        <v>136</v>
      </c>
      <c r="AW250" s="14" t="s">
        <v>36</v>
      </c>
      <c r="AX250" s="14" t="s">
        <v>88</v>
      </c>
      <c r="AY250" s="162" t="s">
        <v>129</v>
      </c>
    </row>
    <row r="251" spans="2:65" s="1" customFormat="1" ht="37.9" customHeight="1">
      <c r="B251" s="31"/>
      <c r="C251" s="131" t="s">
        <v>270</v>
      </c>
      <c r="D251" s="131" t="s">
        <v>131</v>
      </c>
      <c r="E251" s="132" t="s">
        <v>271</v>
      </c>
      <c r="F251" s="133" t="s">
        <v>272</v>
      </c>
      <c r="G251" s="134" t="s">
        <v>243</v>
      </c>
      <c r="H251" s="135">
        <v>24901.8</v>
      </c>
      <c r="I251" s="136"/>
      <c r="J251" s="137">
        <f>ROUND(I251*H251,2)</f>
        <v>0</v>
      </c>
      <c r="K251" s="133" t="s">
        <v>135</v>
      </c>
      <c r="L251" s="31"/>
      <c r="M251" s="138" t="s">
        <v>1</v>
      </c>
      <c r="N251" s="139" t="s">
        <v>45</v>
      </c>
      <c r="P251" s="140">
        <f>O251*H251</f>
        <v>0</v>
      </c>
      <c r="Q251" s="140">
        <v>0</v>
      </c>
      <c r="R251" s="140">
        <f>Q251*H251</f>
        <v>0</v>
      </c>
      <c r="S251" s="140">
        <v>0</v>
      </c>
      <c r="T251" s="141">
        <f>S251*H251</f>
        <v>0</v>
      </c>
      <c r="AR251" s="142" t="s">
        <v>136</v>
      </c>
      <c r="AT251" s="142" t="s">
        <v>131</v>
      </c>
      <c r="AU251" s="142" t="s">
        <v>90</v>
      </c>
      <c r="AY251" s="16" t="s">
        <v>129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6" t="s">
        <v>88</v>
      </c>
      <c r="BK251" s="143">
        <f>ROUND(I251*H251,2)</f>
        <v>0</v>
      </c>
      <c r="BL251" s="16" t="s">
        <v>136</v>
      </c>
      <c r="BM251" s="142" t="s">
        <v>273</v>
      </c>
    </row>
    <row r="252" spans="2:65" s="1" customFormat="1" ht="48.75">
      <c r="B252" s="31"/>
      <c r="D252" s="144" t="s">
        <v>138</v>
      </c>
      <c r="F252" s="145" t="s">
        <v>274</v>
      </c>
      <c r="I252" s="146"/>
      <c r="L252" s="31"/>
      <c r="M252" s="147"/>
      <c r="T252" s="55"/>
      <c r="AT252" s="16" t="s">
        <v>138</v>
      </c>
      <c r="AU252" s="16" t="s">
        <v>90</v>
      </c>
    </row>
    <row r="253" spans="2:65" s="13" customFormat="1" ht="11.25">
      <c r="B253" s="154"/>
      <c r="D253" s="144" t="s">
        <v>140</v>
      </c>
      <c r="F253" s="156" t="s">
        <v>275</v>
      </c>
      <c r="H253" s="157">
        <v>24901.8</v>
      </c>
      <c r="I253" s="158"/>
      <c r="L253" s="154"/>
      <c r="M253" s="159"/>
      <c r="T253" s="160"/>
      <c r="AT253" s="155" t="s">
        <v>140</v>
      </c>
      <c r="AU253" s="155" t="s">
        <v>90</v>
      </c>
      <c r="AV253" s="13" t="s">
        <v>90</v>
      </c>
      <c r="AW253" s="13" t="s">
        <v>4</v>
      </c>
      <c r="AX253" s="13" t="s">
        <v>88</v>
      </c>
      <c r="AY253" s="155" t="s">
        <v>129</v>
      </c>
    </row>
    <row r="254" spans="2:65" s="1" customFormat="1" ht="24.2" customHeight="1">
      <c r="B254" s="31"/>
      <c r="C254" s="131" t="s">
        <v>276</v>
      </c>
      <c r="D254" s="131" t="s">
        <v>131</v>
      </c>
      <c r="E254" s="132" t="s">
        <v>277</v>
      </c>
      <c r="F254" s="133" t="s">
        <v>278</v>
      </c>
      <c r="G254" s="134" t="s">
        <v>279</v>
      </c>
      <c r="H254" s="135">
        <v>3591.72</v>
      </c>
      <c r="I254" s="136"/>
      <c r="J254" s="137">
        <f>ROUND(I254*H254,2)</f>
        <v>0</v>
      </c>
      <c r="K254" s="133" t="s">
        <v>135</v>
      </c>
      <c r="L254" s="31"/>
      <c r="M254" s="138" t="s">
        <v>1</v>
      </c>
      <c r="N254" s="139" t="s">
        <v>45</v>
      </c>
      <c r="P254" s="140">
        <f>O254*H254</f>
        <v>0</v>
      </c>
      <c r="Q254" s="140">
        <v>0</v>
      </c>
      <c r="R254" s="140">
        <f>Q254*H254</f>
        <v>0</v>
      </c>
      <c r="S254" s="140">
        <v>0</v>
      </c>
      <c r="T254" s="141">
        <f>S254*H254</f>
        <v>0</v>
      </c>
      <c r="AR254" s="142" t="s">
        <v>136</v>
      </c>
      <c r="AT254" s="142" t="s">
        <v>131</v>
      </c>
      <c r="AU254" s="142" t="s">
        <v>90</v>
      </c>
      <c r="AY254" s="16" t="s">
        <v>129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6" t="s">
        <v>88</v>
      </c>
      <c r="BK254" s="143">
        <f>ROUND(I254*H254,2)</f>
        <v>0</v>
      </c>
      <c r="BL254" s="16" t="s">
        <v>136</v>
      </c>
      <c r="BM254" s="142" t="s">
        <v>280</v>
      </c>
    </row>
    <row r="255" spans="2:65" s="1" customFormat="1" ht="29.25">
      <c r="B255" s="31"/>
      <c r="D255" s="144" t="s">
        <v>138</v>
      </c>
      <c r="F255" s="145" t="s">
        <v>281</v>
      </c>
      <c r="I255" s="146"/>
      <c r="L255" s="31"/>
      <c r="M255" s="147"/>
      <c r="T255" s="55"/>
      <c r="AT255" s="16" t="s">
        <v>138</v>
      </c>
      <c r="AU255" s="16" t="s">
        <v>90</v>
      </c>
    </row>
    <row r="256" spans="2:65" s="13" customFormat="1" ht="11.25">
      <c r="B256" s="154"/>
      <c r="D256" s="144" t="s">
        <v>140</v>
      </c>
      <c r="F256" s="156" t="s">
        <v>282</v>
      </c>
      <c r="H256" s="157">
        <v>3591.72</v>
      </c>
      <c r="I256" s="158"/>
      <c r="L256" s="154"/>
      <c r="M256" s="159"/>
      <c r="T256" s="160"/>
      <c r="AT256" s="155" t="s">
        <v>140</v>
      </c>
      <c r="AU256" s="155" t="s">
        <v>90</v>
      </c>
      <c r="AV256" s="13" t="s">
        <v>90</v>
      </c>
      <c r="AW256" s="13" t="s">
        <v>4</v>
      </c>
      <c r="AX256" s="13" t="s">
        <v>88</v>
      </c>
      <c r="AY256" s="155" t="s">
        <v>129</v>
      </c>
    </row>
    <row r="257" spans="2:65" s="1" customFormat="1" ht="16.5" customHeight="1">
      <c r="B257" s="31"/>
      <c r="C257" s="131" t="s">
        <v>283</v>
      </c>
      <c r="D257" s="131" t="s">
        <v>131</v>
      </c>
      <c r="E257" s="132" t="s">
        <v>284</v>
      </c>
      <c r="F257" s="133" t="s">
        <v>285</v>
      </c>
      <c r="G257" s="134" t="s">
        <v>243</v>
      </c>
      <c r="H257" s="135">
        <v>1795.86</v>
      </c>
      <c r="I257" s="136"/>
      <c r="J257" s="137">
        <f>ROUND(I257*H257,2)</f>
        <v>0</v>
      </c>
      <c r="K257" s="133" t="s">
        <v>135</v>
      </c>
      <c r="L257" s="31"/>
      <c r="M257" s="138" t="s">
        <v>1</v>
      </c>
      <c r="N257" s="139" t="s">
        <v>45</v>
      </c>
      <c r="P257" s="140">
        <f>O257*H257</f>
        <v>0</v>
      </c>
      <c r="Q257" s="140">
        <v>0</v>
      </c>
      <c r="R257" s="140">
        <f>Q257*H257</f>
        <v>0</v>
      </c>
      <c r="S257" s="140">
        <v>0</v>
      </c>
      <c r="T257" s="141">
        <f>S257*H257</f>
        <v>0</v>
      </c>
      <c r="AR257" s="142" t="s">
        <v>136</v>
      </c>
      <c r="AT257" s="142" t="s">
        <v>131</v>
      </c>
      <c r="AU257" s="142" t="s">
        <v>90</v>
      </c>
      <c r="AY257" s="16" t="s">
        <v>129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6" t="s">
        <v>88</v>
      </c>
      <c r="BK257" s="143">
        <f>ROUND(I257*H257,2)</f>
        <v>0</v>
      </c>
      <c r="BL257" s="16" t="s">
        <v>136</v>
      </c>
      <c r="BM257" s="142" t="s">
        <v>286</v>
      </c>
    </row>
    <row r="258" spans="2:65" s="1" customFormat="1" ht="19.5">
      <c r="B258" s="31"/>
      <c r="D258" s="144" t="s">
        <v>138</v>
      </c>
      <c r="F258" s="145" t="s">
        <v>287</v>
      </c>
      <c r="I258" s="146"/>
      <c r="L258" s="31"/>
      <c r="M258" s="147"/>
      <c r="T258" s="55"/>
      <c r="AT258" s="16" t="s">
        <v>138</v>
      </c>
      <c r="AU258" s="16" t="s">
        <v>90</v>
      </c>
    </row>
    <row r="259" spans="2:65" s="1" customFormat="1" ht="24.2" customHeight="1">
      <c r="B259" s="31"/>
      <c r="C259" s="131" t="s">
        <v>288</v>
      </c>
      <c r="D259" s="131" t="s">
        <v>131</v>
      </c>
      <c r="E259" s="132" t="s">
        <v>289</v>
      </c>
      <c r="F259" s="133" t="s">
        <v>290</v>
      </c>
      <c r="G259" s="134" t="s">
        <v>243</v>
      </c>
      <c r="H259" s="135">
        <v>1249.3800000000001</v>
      </c>
      <c r="I259" s="136"/>
      <c r="J259" s="137">
        <f>ROUND(I259*H259,2)</f>
        <v>0</v>
      </c>
      <c r="K259" s="133" t="s">
        <v>135</v>
      </c>
      <c r="L259" s="31"/>
      <c r="M259" s="138" t="s">
        <v>1</v>
      </c>
      <c r="N259" s="139" t="s">
        <v>45</v>
      </c>
      <c r="P259" s="140">
        <f>O259*H259</f>
        <v>0</v>
      </c>
      <c r="Q259" s="140">
        <v>0</v>
      </c>
      <c r="R259" s="140">
        <f>Q259*H259</f>
        <v>0</v>
      </c>
      <c r="S259" s="140">
        <v>0</v>
      </c>
      <c r="T259" s="141">
        <f>S259*H259</f>
        <v>0</v>
      </c>
      <c r="AR259" s="142" t="s">
        <v>136</v>
      </c>
      <c r="AT259" s="142" t="s">
        <v>131</v>
      </c>
      <c r="AU259" s="142" t="s">
        <v>90</v>
      </c>
      <c r="AY259" s="16" t="s">
        <v>129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6" t="s">
        <v>88</v>
      </c>
      <c r="BK259" s="143">
        <f>ROUND(I259*H259,2)</f>
        <v>0</v>
      </c>
      <c r="BL259" s="16" t="s">
        <v>136</v>
      </c>
      <c r="BM259" s="142" t="s">
        <v>291</v>
      </c>
    </row>
    <row r="260" spans="2:65" s="1" customFormat="1" ht="29.25">
      <c r="B260" s="31"/>
      <c r="D260" s="144" t="s">
        <v>138</v>
      </c>
      <c r="F260" s="145" t="s">
        <v>292</v>
      </c>
      <c r="I260" s="146"/>
      <c r="L260" s="31"/>
      <c r="M260" s="147"/>
      <c r="T260" s="55"/>
      <c r="AT260" s="16" t="s">
        <v>138</v>
      </c>
      <c r="AU260" s="16" t="s">
        <v>90</v>
      </c>
    </row>
    <row r="261" spans="2:65" s="12" customFormat="1" ht="11.25">
      <c r="B261" s="148"/>
      <c r="D261" s="144" t="s">
        <v>140</v>
      </c>
      <c r="E261" s="149" t="s">
        <v>1</v>
      </c>
      <c r="F261" s="150" t="s">
        <v>141</v>
      </c>
      <c r="H261" s="149" t="s">
        <v>1</v>
      </c>
      <c r="I261" s="151"/>
      <c r="L261" s="148"/>
      <c r="M261" s="152"/>
      <c r="T261" s="153"/>
      <c r="AT261" s="149" t="s">
        <v>140</v>
      </c>
      <c r="AU261" s="149" t="s">
        <v>90</v>
      </c>
      <c r="AV261" s="12" t="s">
        <v>88</v>
      </c>
      <c r="AW261" s="12" t="s">
        <v>36</v>
      </c>
      <c r="AX261" s="12" t="s">
        <v>80</v>
      </c>
      <c r="AY261" s="149" t="s">
        <v>129</v>
      </c>
    </row>
    <row r="262" spans="2:65" s="12" customFormat="1" ht="11.25">
      <c r="B262" s="148"/>
      <c r="D262" s="144" t="s">
        <v>140</v>
      </c>
      <c r="E262" s="149" t="s">
        <v>1</v>
      </c>
      <c r="F262" s="150" t="s">
        <v>293</v>
      </c>
      <c r="H262" s="149" t="s">
        <v>1</v>
      </c>
      <c r="I262" s="151"/>
      <c r="L262" s="148"/>
      <c r="M262" s="152"/>
      <c r="T262" s="153"/>
      <c r="AT262" s="149" t="s">
        <v>140</v>
      </c>
      <c r="AU262" s="149" t="s">
        <v>90</v>
      </c>
      <c r="AV262" s="12" t="s">
        <v>88</v>
      </c>
      <c r="AW262" s="12" t="s">
        <v>36</v>
      </c>
      <c r="AX262" s="12" t="s">
        <v>80</v>
      </c>
      <c r="AY262" s="149" t="s">
        <v>129</v>
      </c>
    </row>
    <row r="263" spans="2:65" s="13" customFormat="1" ht="11.25">
      <c r="B263" s="154"/>
      <c r="D263" s="144" t="s">
        <v>140</v>
      </c>
      <c r="E263" s="155" t="s">
        <v>1</v>
      </c>
      <c r="F263" s="156" t="s">
        <v>294</v>
      </c>
      <c r="H263" s="157">
        <v>514.79999999999995</v>
      </c>
      <c r="I263" s="158"/>
      <c r="L263" s="154"/>
      <c r="M263" s="159"/>
      <c r="T263" s="160"/>
      <c r="AT263" s="155" t="s">
        <v>140</v>
      </c>
      <c r="AU263" s="155" t="s">
        <v>90</v>
      </c>
      <c r="AV263" s="13" t="s">
        <v>90</v>
      </c>
      <c r="AW263" s="13" t="s">
        <v>36</v>
      </c>
      <c r="AX263" s="13" t="s">
        <v>80</v>
      </c>
      <c r="AY263" s="155" t="s">
        <v>129</v>
      </c>
    </row>
    <row r="264" spans="2:65" s="12" customFormat="1" ht="11.25">
      <c r="B264" s="148"/>
      <c r="D264" s="144" t="s">
        <v>140</v>
      </c>
      <c r="E264" s="149" t="s">
        <v>1</v>
      </c>
      <c r="F264" s="150" t="s">
        <v>295</v>
      </c>
      <c r="H264" s="149" t="s">
        <v>1</v>
      </c>
      <c r="I264" s="151"/>
      <c r="L264" s="148"/>
      <c r="M264" s="152"/>
      <c r="T264" s="153"/>
      <c r="AT264" s="149" t="s">
        <v>140</v>
      </c>
      <c r="AU264" s="149" t="s">
        <v>90</v>
      </c>
      <c r="AV264" s="12" t="s">
        <v>88</v>
      </c>
      <c r="AW264" s="12" t="s">
        <v>36</v>
      </c>
      <c r="AX264" s="12" t="s">
        <v>80</v>
      </c>
      <c r="AY264" s="149" t="s">
        <v>129</v>
      </c>
    </row>
    <row r="265" spans="2:65" s="13" customFormat="1" ht="11.25">
      <c r="B265" s="154"/>
      <c r="D265" s="144" t="s">
        <v>140</v>
      </c>
      <c r="E265" s="155" t="s">
        <v>1</v>
      </c>
      <c r="F265" s="156" t="s">
        <v>296</v>
      </c>
      <c r="H265" s="157">
        <v>523.38</v>
      </c>
      <c r="I265" s="158"/>
      <c r="L265" s="154"/>
      <c r="M265" s="159"/>
      <c r="T265" s="160"/>
      <c r="AT265" s="155" t="s">
        <v>140</v>
      </c>
      <c r="AU265" s="155" t="s">
        <v>90</v>
      </c>
      <c r="AV265" s="13" t="s">
        <v>90</v>
      </c>
      <c r="AW265" s="13" t="s">
        <v>36</v>
      </c>
      <c r="AX265" s="13" t="s">
        <v>80</v>
      </c>
      <c r="AY265" s="155" t="s">
        <v>129</v>
      </c>
    </row>
    <row r="266" spans="2:65" s="13" customFormat="1" ht="11.25">
      <c r="B266" s="154"/>
      <c r="D266" s="144" t="s">
        <v>140</v>
      </c>
      <c r="E266" s="155" t="s">
        <v>1</v>
      </c>
      <c r="F266" s="156" t="s">
        <v>297</v>
      </c>
      <c r="H266" s="157">
        <v>211.2</v>
      </c>
      <c r="I266" s="158"/>
      <c r="L266" s="154"/>
      <c r="M266" s="159"/>
      <c r="T266" s="160"/>
      <c r="AT266" s="155" t="s">
        <v>140</v>
      </c>
      <c r="AU266" s="155" t="s">
        <v>90</v>
      </c>
      <c r="AV266" s="13" t="s">
        <v>90</v>
      </c>
      <c r="AW266" s="13" t="s">
        <v>36</v>
      </c>
      <c r="AX266" s="13" t="s">
        <v>80</v>
      </c>
      <c r="AY266" s="155" t="s">
        <v>129</v>
      </c>
    </row>
    <row r="267" spans="2:65" s="14" customFormat="1" ht="11.25">
      <c r="B267" s="161"/>
      <c r="D267" s="144" t="s">
        <v>140</v>
      </c>
      <c r="E267" s="162" t="s">
        <v>1</v>
      </c>
      <c r="F267" s="163" t="s">
        <v>146</v>
      </c>
      <c r="H267" s="164">
        <v>1249.3799999999999</v>
      </c>
      <c r="I267" s="165"/>
      <c r="L267" s="161"/>
      <c r="M267" s="166"/>
      <c r="T267" s="167"/>
      <c r="AT267" s="162" t="s">
        <v>140</v>
      </c>
      <c r="AU267" s="162" t="s">
        <v>90</v>
      </c>
      <c r="AV267" s="14" t="s">
        <v>136</v>
      </c>
      <c r="AW267" s="14" t="s">
        <v>36</v>
      </c>
      <c r="AX267" s="14" t="s">
        <v>88</v>
      </c>
      <c r="AY267" s="162" t="s">
        <v>129</v>
      </c>
    </row>
    <row r="268" spans="2:65" s="1" customFormat="1" ht="16.5" customHeight="1">
      <c r="B268" s="31"/>
      <c r="C268" s="168" t="s">
        <v>298</v>
      </c>
      <c r="D268" s="168" t="s">
        <v>299</v>
      </c>
      <c r="E268" s="169" t="s">
        <v>300</v>
      </c>
      <c r="F268" s="170" t="s">
        <v>301</v>
      </c>
      <c r="G268" s="171" t="s">
        <v>279</v>
      </c>
      <c r="H268" s="172">
        <v>1469.16</v>
      </c>
      <c r="I268" s="173"/>
      <c r="J268" s="174">
        <f>ROUND(I268*H268,2)</f>
        <v>0</v>
      </c>
      <c r="K268" s="170" t="s">
        <v>135</v>
      </c>
      <c r="L268" s="175"/>
      <c r="M268" s="176" t="s">
        <v>1</v>
      </c>
      <c r="N268" s="177" t="s">
        <v>45</v>
      </c>
      <c r="P268" s="140">
        <f>O268*H268</f>
        <v>0</v>
      </c>
      <c r="Q268" s="140">
        <v>1</v>
      </c>
      <c r="R268" s="140">
        <f>Q268*H268</f>
        <v>1469.16</v>
      </c>
      <c r="S268" s="140">
        <v>0</v>
      </c>
      <c r="T268" s="141">
        <f>S268*H268</f>
        <v>0</v>
      </c>
      <c r="AR268" s="142" t="s">
        <v>184</v>
      </c>
      <c r="AT268" s="142" t="s">
        <v>299</v>
      </c>
      <c r="AU268" s="142" t="s">
        <v>90</v>
      </c>
      <c r="AY268" s="16" t="s">
        <v>129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6" t="s">
        <v>88</v>
      </c>
      <c r="BK268" s="143">
        <f>ROUND(I268*H268,2)</f>
        <v>0</v>
      </c>
      <c r="BL268" s="16" t="s">
        <v>136</v>
      </c>
      <c r="BM268" s="142" t="s">
        <v>302</v>
      </c>
    </row>
    <row r="269" spans="2:65" s="1" customFormat="1" ht="11.25">
      <c r="B269" s="31"/>
      <c r="D269" s="144" t="s">
        <v>138</v>
      </c>
      <c r="F269" s="145" t="s">
        <v>301</v>
      </c>
      <c r="I269" s="146"/>
      <c r="L269" s="31"/>
      <c r="M269" s="147"/>
      <c r="T269" s="55"/>
      <c r="AT269" s="16" t="s">
        <v>138</v>
      </c>
      <c r="AU269" s="16" t="s">
        <v>90</v>
      </c>
    </row>
    <row r="270" spans="2:65" s="12" customFormat="1" ht="11.25">
      <c r="B270" s="148"/>
      <c r="D270" s="144" t="s">
        <v>140</v>
      </c>
      <c r="E270" s="149" t="s">
        <v>1</v>
      </c>
      <c r="F270" s="150" t="s">
        <v>141</v>
      </c>
      <c r="H270" s="149" t="s">
        <v>1</v>
      </c>
      <c r="I270" s="151"/>
      <c r="L270" s="148"/>
      <c r="M270" s="152"/>
      <c r="T270" s="153"/>
      <c r="AT270" s="149" t="s">
        <v>140</v>
      </c>
      <c r="AU270" s="149" t="s">
        <v>90</v>
      </c>
      <c r="AV270" s="12" t="s">
        <v>88</v>
      </c>
      <c r="AW270" s="12" t="s">
        <v>36</v>
      </c>
      <c r="AX270" s="12" t="s">
        <v>80</v>
      </c>
      <c r="AY270" s="149" t="s">
        <v>129</v>
      </c>
    </row>
    <row r="271" spans="2:65" s="12" customFormat="1" ht="11.25">
      <c r="B271" s="148"/>
      <c r="D271" s="144" t="s">
        <v>140</v>
      </c>
      <c r="E271" s="149" t="s">
        <v>1</v>
      </c>
      <c r="F271" s="150" t="s">
        <v>295</v>
      </c>
      <c r="H271" s="149" t="s">
        <v>1</v>
      </c>
      <c r="I271" s="151"/>
      <c r="L271" s="148"/>
      <c r="M271" s="152"/>
      <c r="T271" s="153"/>
      <c r="AT271" s="149" t="s">
        <v>140</v>
      </c>
      <c r="AU271" s="149" t="s">
        <v>90</v>
      </c>
      <c r="AV271" s="12" t="s">
        <v>88</v>
      </c>
      <c r="AW271" s="12" t="s">
        <v>36</v>
      </c>
      <c r="AX271" s="12" t="s">
        <v>80</v>
      </c>
      <c r="AY271" s="149" t="s">
        <v>129</v>
      </c>
    </row>
    <row r="272" spans="2:65" s="13" customFormat="1" ht="11.25">
      <c r="B272" s="154"/>
      <c r="D272" s="144" t="s">
        <v>140</v>
      </c>
      <c r="E272" s="155" t="s">
        <v>1</v>
      </c>
      <c r="F272" s="156" t="s">
        <v>296</v>
      </c>
      <c r="H272" s="157">
        <v>523.38</v>
      </c>
      <c r="I272" s="158"/>
      <c r="L272" s="154"/>
      <c r="M272" s="159"/>
      <c r="T272" s="160"/>
      <c r="AT272" s="155" t="s">
        <v>140</v>
      </c>
      <c r="AU272" s="155" t="s">
        <v>90</v>
      </c>
      <c r="AV272" s="13" t="s">
        <v>90</v>
      </c>
      <c r="AW272" s="13" t="s">
        <v>36</v>
      </c>
      <c r="AX272" s="13" t="s">
        <v>80</v>
      </c>
      <c r="AY272" s="155" t="s">
        <v>129</v>
      </c>
    </row>
    <row r="273" spans="2:65" s="13" customFormat="1" ht="11.25">
      <c r="B273" s="154"/>
      <c r="D273" s="144" t="s">
        <v>140</v>
      </c>
      <c r="E273" s="155" t="s">
        <v>1</v>
      </c>
      <c r="F273" s="156" t="s">
        <v>297</v>
      </c>
      <c r="H273" s="157">
        <v>211.2</v>
      </c>
      <c r="I273" s="158"/>
      <c r="L273" s="154"/>
      <c r="M273" s="159"/>
      <c r="T273" s="160"/>
      <c r="AT273" s="155" t="s">
        <v>140</v>
      </c>
      <c r="AU273" s="155" t="s">
        <v>90</v>
      </c>
      <c r="AV273" s="13" t="s">
        <v>90</v>
      </c>
      <c r="AW273" s="13" t="s">
        <v>36</v>
      </c>
      <c r="AX273" s="13" t="s">
        <v>80</v>
      </c>
      <c r="AY273" s="155" t="s">
        <v>129</v>
      </c>
    </row>
    <row r="274" spans="2:65" s="14" customFormat="1" ht="11.25">
      <c r="B274" s="161"/>
      <c r="D274" s="144" t="s">
        <v>140</v>
      </c>
      <c r="E274" s="162" t="s">
        <v>1</v>
      </c>
      <c r="F274" s="163" t="s">
        <v>146</v>
      </c>
      <c r="H274" s="164">
        <v>734.57999999999993</v>
      </c>
      <c r="I274" s="165"/>
      <c r="L274" s="161"/>
      <c r="M274" s="166"/>
      <c r="T274" s="167"/>
      <c r="AT274" s="162" t="s">
        <v>140</v>
      </c>
      <c r="AU274" s="162" t="s">
        <v>90</v>
      </c>
      <c r="AV274" s="14" t="s">
        <v>136</v>
      </c>
      <c r="AW274" s="14" t="s">
        <v>36</v>
      </c>
      <c r="AX274" s="14" t="s">
        <v>88</v>
      </c>
      <c r="AY274" s="162" t="s">
        <v>129</v>
      </c>
    </row>
    <row r="275" spans="2:65" s="13" customFormat="1" ht="11.25">
      <c r="B275" s="154"/>
      <c r="D275" s="144" t="s">
        <v>140</v>
      </c>
      <c r="F275" s="156" t="s">
        <v>303</v>
      </c>
      <c r="H275" s="157">
        <v>1469.16</v>
      </c>
      <c r="I275" s="158"/>
      <c r="L275" s="154"/>
      <c r="M275" s="159"/>
      <c r="T275" s="160"/>
      <c r="AT275" s="155" t="s">
        <v>140</v>
      </c>
      <c r="AU275" s="155" t="s">
        <v>90</v>
      </c>
      <c r="AV275" s="13" t="s">
        <v>90</v>
      </c>
      <c r="AW275" s="13" t="s">
        <v>4</v>
      </c>
      <c r="AX275" s="13" t="s">
        <v>88</v>
      </c>
      <c r="AY275" s="155" t="s">
        <v>129</v>
      </c>
    </row>
    <row r="276" spans="2:65" s="1" customFormat="1" ht="16.5" customHeight="1">
      <c r="B276" s="31"/>
      <c r="C276" s="168" t="s">
        <v>304</v>
      </c>
      <c r="D276" s="168" t="s">
        <v>299</v>
      </c>
      <c r="E276" s="169" t="s">
        <v>305</v>
      </c>
      <c r="F276" s="170" t="s">
        <v>306</v>
      </c>
      <c r="G276" s="171" t="s">
        <v>279</v>
      </c>
      <c r="H276" s="172">
        <v>936</v>
      </c>
      <c r="I276" s="173"/>
      <c r="J276" s="174">
        <f>ROUND(I276*H276,2)</f>
        <v>0</v>
      </c>
      <c r="K276" s="170" t="s">
        <v>135</v>
      </c>
      <c r="L276" s="175"/>
      <c r="M276" s="176" t="s">
        <v>1</v>
      </c>
      <c r="N276" s="177" t="s">
        <v>45</v>
      </c>
      <c r="P276" s="140">
        <f>O276*H276</f>
        <v>0</v>
      </c>
      <c r="Q276" s="140">
        <v>1</v>
      </c>
      <c r="R276" s="140">
        <f>Q276*H276</f>
        <v>936</v>
      </c>
      <c r="S276" s="140">
        <v>0</v>
      </c>
      <c r="T276" s="141">
        <f>S276*H276</f>
        <v>0</v>
      </c>
      <c r="AR276" s="142" t="s">
        <v>184</v>
      </c>
      <c r="AT276" s="142" t="s">
        <v>299</v>
      </c>
      <c r="AU276" s="142" t="s">
        <v>90</v>
      </c>
      <c r="AY276" s="16" t="s">
        <v>129</v>
      </c>
      <c r="BE276" s="143">
        <f>IF(N276="základní",J276,0)</f>
        <v>0</v>
      </c>
      <c r="BF276" s="143">
        <f>IF(N276="snížená",J276,0)</f>
        <v>0</v>
      </c>
      <c r="BG276" s="143">
        <f>IF(N276="zákl. přenesená",J276,0)</f>
        <v>0</v>
      </c>
      <c r="BH276" s="143">
        <f>IF(N276="sníž. přenesená",J276,0)</f>
        <v>0</v>
      </c>
      <c r="BI276" s="143">
        <f>IF(N276="nulová",J276,0)</f>
        <v>0</v>
      </c>
      <c r="BJ276" s="16" t="s">
        <v>88</v>
      </c>
      <c r="BK276" s="143">
        <f>ROUND(I276*H276,2)</f>
        <v>0</v>
      </c>
      <c r="BL276" s="16" t="s">
        <v>136</v>
      </c>
      <c r="BM276" s="142" t="s">
        <v>307</v>
      </c>
    </row>
    <row r="277" spans="2:65" s="1" customFormat="1" ht="11.25">
      <c r="B277" s="31"/>
      <c r="D277" s="144" t="s">
        <v>138</v>
      </c>
      <c r="F277" s="145" t="s">
        <v>306</v>
      </c>
      <c r="I277" s="146"/>
      <c r="L277" s="31"/>
      <c r="M277" s="147"/>
      <c r="T277" s="55"/>
      <c r="AT277" s="16" t="s">
        <v>138</v>
      </c>
      <c r="AU277" s="16" t="s">
        <v>90</v>
      </c>
    </row>
    <row r="278" spans="2:65" s="12" customFormat="1" ht="11.25">
      <c r="B278" s="148"/>
      <c r="D278" s="144" t="s">
        <v>140</v>
      </c>
      <c r="E278" s="149" t="s">
        <v>1</v>
      </c>
      <c r="F278" s="150" t="s">
        <v>141</v>
      </c>
      <c r="H278" s="149" t="s">
        <v>1</v>
      </c>
      <c r="I278" s="151"/>
      <c r="L278" s="148"/>
      <c r="M278" s="152"/>
      <c r="T278" s="153"/>
      <c r="AT278" s="149" t="s">
        <v>140</v>
      </c>
      <c r="AU278" s="149" t="s">
        <v>90</v>
      </c>
      <c r="AV278" s="12" t="s">
        <v>88</v>
      </c>
      <c r="AW278" s="12" t="s">
        <v>36</v>
      </c>
      <c r="AX278" s="12" t="s">
        <v>80</v>
      </c>
      <c r="AY278" s="149" t="s">
        <v>129</v>
      </c>
    </row>
    <row r="279" spans="2:65" s="12" customFormat="1" ht="11.25">
      <c r="B279" s="148"/>
      <c r="D279" s="144" t="s">
        <v>140</v>
      </c>
      <c r="E279" s="149" t="s">
        <v>1</v>
      </c>
      <c r="F279" s="150" t="s">
        <v>293</v>
      </c>
      <c r="H279" s="149" t="s">
        <v>1</v>
      </c>
      <c r="I279" s="151"/>
      <c r="L279" s="148"/>
      <c r="M279" s="152"/>
      <c r="T279" s="153"/>
      <c r="AT279" s="149" t="s">
        <v>140</v>
      </c>
      <c r="AU279" s="149" t="s">
        <v>90</v>
      </c>
      <c r="AV279" s="12" t="s">
        <v>88</v>
      </c>
      <c r="AW279" s="12" t="s">
        <v>36</v>
      </c>
      <c r="AX279" s="12" t="s">
        <v>80</v>
      </c>
      <c r="AY279" s="149" t="s">
        <v>129</v>
      </c>
    </row>
    <row r="280" spans="2:65" s="13" customFormat="1" ht="11.25">
      <c r="B280" s="154"/>
      <c r="D280" s="144" t="s">
        <v>140</v>
      </c>
      <c r="E280" s="155" t="s">
        <v>1</v>
      </c>
      <c r="F280" s="156" t="s">
        <v>308</v>
      </c>
      <c r="H280" s="157">
        <v>468</v>
      </c>
      <c r="I280" s="158"/>
      <c r="L280" s="154"/>
      <c r="M280" s="159"/>
      <c r="T280" s="160"/>
      <c r="AT280" s="155" t="s">
        <v>140</v>
      </c>
      <c r="AU280" s="155" t="s">
        <v>90</v>
      </c>
      <c r="AV280" s="13" t="s">
        <v>90</v>
      </c>
      <c r="AW280" s="13" t="s">
        <v>36</v>
      </c>
      <c r="AX280" s="13" t="s">
        <v>80</v>
      </c>
      <c r="AY280" s="155" t="s">
        <v>129</v>
      </c>
    </row>
    <row r="281" spans="2:65" s="14" customFormat="1" ht="11.25">
      <c r="B281" s="161"/>
      <c r="D281" s="144" t="s">
        <v>140</v>
      </c>
      <c r="E281" s="162" t="s">
        <v>1</v>
      </c>
      <c r="F281" s="163" t="s">
        <v>146</v>
      </c>
      <c r="H281" s="164">
        <v>468</v>
      </c>
      <c r="I281" s="165"/>
      <c r="L281" s="161"/>
      <c r="M281" s="166"/>
      <c r="T281" s="167"/>
      <c r="AT281" s="162" t="s">
        <v>140</v>
      </c>
      <c r="AU281" s="162" t="s">
        <v>90</v>
      </c>
      <c r="AV281" s="14" t="s">
        <v>136</v>
      </c>
      <c r="AW281" s="14" t="s">
        <v>36</v>
      </c>
      <c r="AX281" s="14" t="s">
        <v>88</v>
      </c>
      <c r="AY281" s="162" t="s">
        <v>129</v>
      </c>
    </row>
    <row r="282" spans="2:65" s="13" customFormat="1" ht="11.25">
      <c r="B282" s="154"/>
      <c r="D282" s="144" t="s">
        <v>140</v>
      </c>
      <c r="F282" s="156" t="s">
        <v>309</v>
      </c>
      <c r="H282" s="157">
        <v>936</v>
      </c>
      <c r="I282" s="158"/>
      <c r="L282" s="154"/>
      <c r="M282" s="159"/>
      <c r="T282" s="160"/>
      <c r="AT282" s="155" t="s">
        <v>140</v>
      </c>
      <c r="AU282" s="155" t="s">
        <v>90</v>
      </c>
      <c r="AV282" s="13" t="s">
        <v>90</v>
      </c>
      <c r="AW282" s="13" t="s">
        <v>4</v>
      </c>
      <c r="AX282" s="13" t="s">
        <v>88</v>
      </c>
      <c r="AY282" s="155" t="s">
        <v>129</v>
      </c>
    </row>
    <row r="283" spans="2:65" s="1" customFormat="1" ht="16.5" customHeight="1">
      <c r="B283" s="31"/>
      <c r="C283" s="168" t="s">
        <v>310</v>
      </c>
      <c r="D283" s="168" t="s">
        <v>299</v>
      </c>
      <c r="E283" s="169" t="s">
        <v>311</v>
      </c>
      <c r="F283" s="170" t="s">
        <v>312</v>
      </c>
      <c r="G283" s="171" t="s">
        <v>279</v>
      </c>
      <c r="H283" s="172">
        <v>93.6</v>
      </c>
      <c r="I283" s="173"/>
      <c r="J283" s="174">
        <f>ROUND(I283*H283,2)</f>
        <v>0</v>
      </c>
      <c r="K283" s="170" t="s">
        <v>135</v>
      </c>
      <c r="L283" s="175"/>
      <c r="M283" s="176" t="s">
        <v>1</v>
      </c>
      <c r="N283" s="177" t="s">
        <v>45</v>
      </c>
      <c r="P283" s="140">
        <f>O283*H283</f>
        <v>0</v>
      </c>
      <c r="Q283" s="140">
        <v>1</v>
      </c>
      <c r="R283" s="140">
        <f>Q283*H283</f>
        <v>93.6</v>
      </c>
      <c r="S283" s="140">
        <v>0</v>
      </c>
      <c r="T283" s="141">
        <f>S283*H283</f>
        <v>0</v>
      </c>
      <c r="AR283" s="142" t="s">
        <v>184</v>
      </c>
      <c r="AT283" s="142" t="s">
        <v>299</v>
      </c>
      <c r="AU283" s="142" t="s">
        <v>90</v>
      </c>
      <c r="AY283" s="16" t="s">
        <v>129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6" t="s">
        <v>88</v>
      </c>
      <c r="BK283" s="143">
        <f>ROUND(I283*H283,2)</f>
        <v>0</v>
      </c>
      <c r="BL283" s="16" t="s">
        <v>136</v>
      </c>
      <c r="BM283" s="142" t="s">
        <v>313</v>
      </c>
    </row>
    <row r="284" spans="2:65" s="1" customFormat="1" ht="11.25">
      <c r="B284" s="31"/>
      <c r="D284" s="144" t="s">
        <v>138</v>
      </c>
      <c r="F284" s="145" t="s">
        <v>312</v>
      </c>
      <c r="I284" s="146"/>
      <c r="L284" s="31"/>
      <c r="M284" s="147"/>
      <c r="T284" s="55"/>
      <c r="AT284" s="16" t="s">
        <v>138</v>
      </c>
      <c r="AU284" s="16" t="s">
        <v>90</v>
      </c>
    </row>
    <row r="285" spans="2:65" s="12" customFormat="1" ht="11.25">
      <c r="B285" s="148"/>
      <c r="D285" s="144" t="s">
        <v>140</v>
      </c>
      <c r="E285" s="149" t="s">
        <v>1</v>
      </c>
      <c r="F285" s="150" t="s">
        <v>141</v>
      </c>
      <c r="H285" s="149" t="s">
        <v>1</v>
      </c>
      <c r="I285" s="151"/>
      <c r="L285" s="148"/>
      <c r="M285" s="152"/>
      <c r="T285" s="153"/>
      <c r="AT285" s="149" t="s">
        <v>140</v>
      </c>
      <c r="AU285" s="149" t="s">
        <v>90</v>
      </c>
      <c r="AV285" s="12" t="s">
        <v>88</v>
      </c>
      <c r="AW285" s="12" t="s">
        <v>36</v>
      </c>
      <c r="AX285" s="12" t="s">
        <v>80</v>
      </c>
      <c r="AY285" s="149" t="s">
        <v>129</v>
      </c>
    </row>
    <row r="286" spans="2:65" s="12" customFormat="1" ht="11.25">
      <c r="B286" s="148"/>
      <c r="D286" s="144" t="s">
        <v>140</v>
      </c>
      <c r="E286" s="149" t="s">
        <v>1</v>
      </c>
      <c r="F286" s="150" t="s">
        <v>293</v>
      </c>
      <c r="H286" s="149" t="s">
        <v>1</v>
      </c>
      <c r="I286" s="151"/>
      <c r="L286" s="148"/>
      <c r="M286" s="152"/>
      <c r="T286" s="153"/>
      <c r="AT286" s="149" t="s">
        <v>140</v>
      </c>
      <c r="AU286" s="149" t="s">
        <v>90</v>
      </c>
      <c r="AV286" s="12" t="s">
        <v>88</v>
      </c>
      <c r="AW286" s="12" t="s">
        <v>36</v>
      </c>
      <c r="AX286" s="12" t="s">
        <v>80</v>
      </c>
      <c r="AY286" s="149" t="s">
        <v>129</v>
      </c>
    </row>
    <row r="287" spans="2:65" s="13" customFormat="1" ht="11.25">
      <c r="B287" s="154"/>
      <c r="D287" s="144" t="s">
        <v>140</v>
      </c>
      <c r="E287" s="155" t="s">
        <v>1</v>
      </c>
      <c r="F287" s="156" t="s">
        <v>314</v>
      </c>
      <c r="H287" s="157">
        <v>46.8</v>
      </c>
      <c r="I287" s="158"/>
      <c r="L287" s="154"/>
      <c r="M287" s="159"/>
      <c r="T287" s="160"/>
      <c r="AT287" s="155" t="s">
        <v>140</v>
      </c>
      <c r="AU287" s="155" t="s">
        <v>90</v>
      </c>
      <c r="AV287" s="13" t="s">
        <v>90</v>
      </c>
      <c r="AW287" s="13" t="s">
        <v>36</v>
      </c>
      <c r="AX287" s="13" t="s">
        <v>80</v>
      </c>
      <c r="AY287" s="155" t="s">
        <v>129</v>
      </c>
    </row>
    <row r="288" spans="2:65" s="14" customFormat="1" ht="11.25">
      <c r="B288" s="161"/>
      <c r="D288" s="144" t="s">
        <v>140</v>
      </c>
      <c r="E288" s="162" t="s">
        <v>1</v>
      </c>
      <c r="F288" s="163" t="s">
        <v>146</v>
      </c>
      <c r="H288" s="164">
        <v>46.8</v>
      </c>
      <c r="I288" s="165"/>
      <c r="L288" s="161"/>
      <c r="M288" s="166"/>
      <c r="T288" s="167"/>
      <c r="AT288" s="162" t="s">
        <v>140</v>
      </c>
      <c r="AU288" s="162" t="s">
        <v>90</v>
      </c>
      <c r="AV288" s="14" t="s">
        <v>136</v>
      </c>
      <c r="AW288" s="14" t="s">
        <v>36</v>
      </c>
      <c r="AX288" s="14" t="s">
        <v>88</v>
      </c>
      <c r="AY288" s="162" t="s">
        <v>129</v>
      </c>
    </row>
    <row r="289" spans="2:65" s="13" customFormat="1" ht="11.25">
      <c r="B289" s="154"/>
      <c r="D289" s="144" t="s">
        <v>140</v>
      </c>
      <c r="F289" s="156" t="s">
        <v>315</v>
      </c>
      <c r="H289" s="157">
        <v>93.6</v>
      </c>
      <c r="I289" s="158"/>
      <c r="L289" s="154"/>
      <c r="M289" s="159"/>
      <c r="T289" s="160"/>
      <c r="AT289" s="155" t="s">
        <v>140</v>
      </c>
      <c r="AU289" s="155" t="s">
        <v>90</v>
      </c>
      <c r="AV289" s="13" t="s">
        <v>90</v>
      </c>
      <c r="AW289" s="13" t="s">
        <v>4</v>
      </c>
      <c r="AX289" s="13" t="s">
        <v>88</v>
      </c>
      <c r="AY289" s="155" t="s">
        <v>129</v>
      </c>
    </row>
    <row r="290" spans="2:65" s="1" customFormat="1" ht="24.2" customHeight="1">
      <c r="B290" s="31"/>
      <c r="C290" s="131" t="s">
        <v>316</v>
      </c>
      <c r="D290" s="131" t="s">
        <v>131</v>
      </c>
      <c r="E290" s="132" t="s">
        <v>317</v>
      </c>
      <c r="F290" s="133" t="s">
        <v>318</v>
      </c>
      <c r="G290" s="134" t="s">
        <v>243</v>
      </c>
      <c r="H290" s="135">
        <v>478.17</v>
      </c>
      <c r="I290" s="136"/>
      <c r="J290" s="137">
        <f>ROUND(I290*H290,2)</f>
        <v>0</v>
      </c>
      <c r="K290" s="133" t="s">
        <v>135</v>
      </c>
      <c r="L290" s="31"/>
      <c r="M290" s="138" t="s">
        <v>1</v>
      </c>
      <c r="N290" s="139" t="s">
        <v>45</v>
      </c>
      <c r="P290" s="140">
        <f>O290*H290</f>
        <v>0</v>
      </c>
      <c r="Q290" s="140">
        <v>0</v>
      </c>
      <c r="R290" s="140">
        <f>Q290*H290</f>
        <v>0</v>
      </c>
      <c r="S290" s="140">
        <v>0</v>
      </c>
      <c r="T290" s="141">
        <f>S290*H290</f>
        <v>0</v>
      </c>
      <c r="AR290" s="142" t="s">
        <v>136</v>
      </c>
      <c r="AT290" s="142" t="s">
        <v>131</v>
      </c>
      <c r="AU290" s="142" t="s">
        <v>90</v>
      </c>
      <c r="AY290" s="16" t="s">
        <v>129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6" t="s">
        <v>88</v>
      </c>
      <c r="BK290" s="143">
        <f>ROUND(I290*H290,2)</f>
        <v>0</v>
      </c>
      <c r="BL290" s="16" t="s">
        <v>136</v>
      </c>
      <c r="BM290" s="142" t="s">
        <v>319</v>
      </c>
    </row>
    <row r="291" spans="2:65" s="1" customFormat="1" ht="11.25">
      <c r="B291" s="31"/>
      <c r="D291" s="144" t="s">
        <v>138</v>
      </c>
      <c r="F291" s="145" t="s">
        <v>318</v>
      </c>
      <c r="I291" s="146"/>
      <c r="L291" s="31"/>
      <c r="M291" s="147"/>
      <c r="T291" s="55"/>
      <c r="AT291" s="16" t="s">
        <v>138</v>
      </c>
      <c r="AU291" s="16" t="s">
        <v>90</v>
      </c>
    </row>
    <row r="292" spans="2:65" s="12" customFormat="1" ht="11.25">
      <c r="B292" s="148"/>
      <c r="D292" s="144" t="s">
        <v>140</v>
      </c>
      <c r="E292" s="149" t="s">
        <v>1</v>
      </c>
      <c r="F292" s="150" t="s">
        <v>141</v>
      </c>
      <c r="H292" s="149" t="s">
        <v>1</v>
      </c>
      <c r="I292" s="151"/>
      <c r="L292" s="148"/>
      <c r="M292" s="152"/>
      <c r="T292" s="153"/>
      <c r="AT292" s="149" t="s">
        <v>140</v>
      </c>
      <c r="AU292" s="149" t="s">
        <v>90</v>
      </c>
      <c r="AV292" s="12" t="s">
        <v>88</v>
      </c>
      <c r="AW292" s="12" t="s">
        <v>36</v>
      </c>
      <c r="AX292" s="12" t="s">
        <v>80</v>
      </c>
      <c r="AY292" s="149" t="s">
        <v>129</v>
      </c>
    </row>
    <row r="293" spans="2:65" s="13" customFormat="1" ht="11.25">
      <c r="B293" s="154"/>
      <c r="D293" s="144" t="s">
        <v>140</v>
      </c>
      <c r="E293" s="155" t="s">
        <v>1</v>
      </c>
      <c r="F293" s="156" t="s">
        <v>320</v>
      </c>
      <c r="H293" s="157">
        <v>330.33</v>
      </c>
      <c r="I293" s="158"/>
      <c r="L293" s="154"/>
      <c r="M293" s="159"/>
      <c r="T293" s="160"/>
      <c r="AT293" s="155" t="s">
        <v>140</v>
      </c>
      <c r="AU293" s="155" t="s">
        <v>90</v>
      </c>
      <c r="AV293" s="13" t="s">
        <v>90</v>
      </c>
      <c r="AW293" s="13" t="s">
        <v>36</v>
      </c>
      <c r="AX293" s="13" t="s">
        <v>80</v>
      </c>
      <c r="AY293" s="155" t="s">
        <v>129</v>
      </c>
    </row>
    <row r="294" spans="2:65" s="13" customFormat="1" ht="11.25">
      <c r="B294" s="154"/>
      <c r="D294" s="144" t="s">
        <v>140</v>
      </c>
      <c r="E294" s="155" t="s">
        <v>1</v>
      </c>
      <c r="F294" s="156" t="s">
        <v>321</v>
      </c>
      <c r="H294" s="157">
        <v>147.84</v>
      </c>
      <c r="I294" s="158"/>
      <c r="L294" s="154"/>
      <c r="M294" s="159"/>
      <c r="T294" s="160"/>
      <c r="AT294" s="155" t="s">
        <v>140</v>
      </c>
      <c r="AU294" s="155" t="s">
        <v>90</v>
      </c>
      <c r="AV294" s="13" t="s">
        <v>90</v>
      </c>
      <c r="AW294" s="13" t="s">
        <v>36</v>
      </c>
      <c r="AX294" s="13" t="s">
        <v>80</v>
      </c>
      <c r="AY294" s="155" t="s">
        <v>129</v>
      </c>
    </row>
    <row r="295" spans="2:65" s="14" customFormat="1" ht="11.25">
      <c r="B295" s="161"/>
      <c r="D295" s="144" t="s">
        <v>140</v>
      </c>
      <c r="E295" s="162" t="s">
        <v>1</v>
      </c>
      <c r="F295" s="163" t="s">
        <v>146</v>
      </c>
      <c r="H295" s="164">
        <v>478.16999999999996</v>
      </c>
      <c r="I295" s="165"/>
      <c r="L295" s="161"/>
      <c r="M295" s="166"/>
      <c r="T295" s="167"/>
      <c r="AT295" s="162" t="s">
        <v>140</v>
      </c>
      <c r="AU295" s="162" t="s">
        <v>90</v>
      </c>
      <c r="AV295" s="14" t="s">
        <v>136</v>
      </c>
      <c r="AW295" s="14" t="s">
        <v>36</v>
      </c>
      <c r="AX295" s="14" t="s">
        <v>88</v>
      </c>
      <c r="AY295" s="162" t="s">
        <v>129</v>
      </c>
    </row>
    <row r="296" spans="2:65" s="1" customFormat="1" ht="16.5" customHeight="1">
      <c r="B296" s="31"/>
      <c r="C296" s="168" t="s">
        <v>322</v>
      </c>
      <c r="D296" s="168" t="s">
        <v>299</v>
      </c>
      <c r="E296" s="169" t="s">
        <v>323</v>
      </c>
      <c r="F296" s="170" t="s">
        <v>324</v>
      </c>
      <c r="G296" s="171" t="s">
        <v>279</v>
      </c>
      <c r="H296" s="172">
        <v>956.34</v>
      </c>
      <c r="I296" s="173"/>
      <c r="J296" s="174">
        <f>ROUND(I296*H296,2)</f>
        <v>0</v>
      </c>
      <c r="K296" s="170" t="s">
        <v>135</v>
      </c>
      <c r="L296" s="175"/>
      <c r="M296" s="176" t="s">
        <v>1</v>
      </c>
      <c r="N296" s="177" t="s">
        <v>45</v>
      </c>
      <c r="P296" s="140">
        <f>O296*H296</f>
        <v>0</v>
      </c>
      <c r="Q296" s="140">
        <v>1</v>
      </c>
      <c r="R296" s="140">
        <f>Q296*H296</f>
        <v>956.34</v>
      </c>
      <c r="S296" s="140">
        <v>0</v>
      </c>
      <c r="T296" s="141">
        <f>S296*H296</f>
        <v>0</v>
      </c>
      <c r="AR296" s="142" t="s">
        <v>184</v>
      </c>
      <c r="AT296" s="142" t="s">
        <v>299</v>
      </c>
      <c r="AU296" s="142" t="s">
        <v>90</v>
      </c>
      <c r="AY296" s="16" t="s">
        <v>129</v>
      </c>
      <c r="BE296" s="143">
        <f>IF(N296="základní",J296,0)</f>
        <v>0</v>
      </c>
      <c r="BF296" s="143">
        <f>IF(N296="snížená",J296,0)</f>
        <v>0</v>
      </c>
      <c r="BG296" s="143">
        <f>IF(N296="zákl. přenesená",J296,0)</f>
        <v>0</v>
      </c>
      <c r="BH296" s="143">
        <f>IF(N296="sníž. přenesená",J296,0)</f>
        <v>0</v>
      </c>
      <c r="BI296" s="143">
        <f>IF(N296="nulová",J296,0)</f>
        <v>0</v>
      </c>
      <c r="BJ296" s="16" t="s">
        <v>88</v>
      </c>
      <c r="BK296" s="143">
        <f>ROUND(I296*H296,2)</f>
        <v>0</v>
      </c>
      <c r="BL296" s="16" t="s">
        <v>136</v>
      </c>
      <c r="BM296" s="142" t="s">
        <v>325</v>
      </c>
    </row>
    <row r="297" spans="2:65" s="1" customFormat="1" ht="11.25">
      <c r="B297" s="31"/>
      <c r="D297" s="144" t="s">
        <v>138</v>
      </c>
      <c r="F297" s="145" t="s">
        <v>324</v>
      </c>
      <c r="I297" s="146"/>
      <c r="L297" s="31"/>
      <c r="M297" s="147"/>
      <c r="T297" s="55"/>
      <c r="AT297" s="16" t="s">
        <v>138</v>
      </c>
      <c r="AU297" s="16" t="s">
        <v>90</v>
      </c>
    </row>
    <row r="298" spans="2:65" s="13" customFormat="1" ht="11.25">
      <c r="B298" s="154"/>
      <c r="D298" s="144" t="s">
        <v>140</v>
      </c>
      <c r="F298" s="156" t="s">
        <v>326</v>
      </c>
      <c r="H298" s="157">
        <v>956.34</v>
      </c>
      <c r="I298" s="158"/>
      <c r="L298" s="154"/>
      <c r="M298" s="159"/>
      <c r="T298" s="160"/>
      <c r="AT298" s="155" t="s">
        <v>140</v>
      </c>
      <c r="AU298" s="155" t="s">
        <v>90</v>
      </c>
      <c r="AV298" s="13" t="s">
        <v>90</v>
      </c>
      <c r="AW298" s="13" t="s">
        <v>4</v>
      </c>
      <c r="AX298" s="13" t="s">
        <v>88</v>
      </c>
      <c r="AY298" s="155" t="s">
        <v>129</v>
      </c>
    </row>
    <row r="299" spans="2:65" s="1" customFormat="1" ht="37.9" customHeight="1">
      <c r="B299" s="31"/>
      <c r="C299" s="131" t="s">
        <v>327</v>
      </c>
      <c r="D299" s="131" t="s">
        <v>131</v>
      </c>
      <c r="E299" s="132" t="s">
        <v>328</v>
      </c>
      <c r="F299" s="133" t="s">
        <v>329</v>
      </c>
      <c r="G299" s="134" t="s">
        <v>134</v>
      </c>
      <c r="H299" s="135">
        <v>4130.5</v>
      </c>
      <c r="I299" s="136"/>
      <c r="J299" s="137">
        <f>ROUND(I299*H299,2)</f>
        <v>0</v>
      </c>
      <c r="K299" s="133" t="s">
        <v>135</v>
      </c>
      <c r="L299" s="31"/>
      <c r="M299" s="138" t="s">
        <v>1</v>
      </c>
      <c r="N299" s="139" t="s">
        <v>45</v>
      </c>
      <c r="P299" s="140">
        <f>O299*H299</f>
        <v>0</v>
      </c>
      <c r="Q299" s="140">
        <v>0</v>
      </c>
      <c r="R299" s="140">
        <f>Q299*H299</f>
        <v>0</v>
      </c>
      <c r="S299" s="140">
        <v>0</v>
      </c>
      <c r="T299" s="141">
        <f>S299*H299</f>
        <v>0</v>
      </c>
      <c r="AR299" s="142" t="s">
        <v>136</v>
      </c>
      <c r="AT299" s="142" t="s">
        <v>131</v>
      </c>
      <c r="AU299" s="142" t="s">
        <v>90</v>
      </c>
      <c r="AY299" s="16" t="s">
        <v>129</v>
      </c>
      <c r="BE299" s="143">
        <f>IF(N299="základní",J299,0)</f>
        <v>0</v>
      </c>
      <c r="BF299" s="143">
        <f>IF(N299="snížená",J299,0)</f>
        <v>0</v>
      </c>
      <c r="BG299" s="143">
        <f>IF(N299="zákl. přenesená",J299,0)</f>
        <v>0</v>
      </c>
      <c r="BH299" s="143">
        <f>IF(N299="sníž. přenesená",J299,0)</f>
        <v>0</v>
      </c>
      <c r="BI299" s="143">
        <f>IF(N299="nulová",J299,0)</f>
        <v>0</v>
      </c>
      <c r="BJ299" s="16" t="s">
        <v>88</v>
      </c>
      <c r="BK299" s="143">
        <f>ROUND(I299*H299,2)</f>
        <v>0</v>
      </c>
      <c r="BL299" s="16" t="s">
        <v>136</v>
      </c>
      <c r="BM299" s="142" t="s">
        <v>330</v>
      </c>
    </row>
    <row r="300" spans="2:65" s="1" customFormat="1" ht="29.25">
      <c r="B300" s="31"/>
      <c r="D300" s="144" t="s">
        <v>138</v>
      </c>
      <c r="F300" s="145" t="s">
        <v>331</v>
      </c>
      <c r="I300" s="146"/>
      <c r="L300" s="31"/>
      <c r="M300" s="147"/>
      <c r="T300" s="55"/>
      <c r="AT300" s="16" t="s">
        <v>138</v>
      </c>
      <c r="AU300" s="16" t="s">
        <v>90</v>
      </c>
    </row>
    <row r="301" spans="2:65" s="1" customFormat="1" ht="19.5">
      <c r="B301" s="31"/>
      <c r="D301" s="144" t="s">
        <v>332</v>
      </c>
      <c r="F301" s="178" t="s">
        <v>333</v>
      </c>
      <c r="I301" s="146"/>
      <c r="L301" s="31"/>
      <c r="M301" s="147"/>
      <c r="T301" s="55"/>
      <c r="AT301" s="16" t="s">
        <v>332</v>
      </c>
      <c r="AU301" s="16" t="s">
        <v>90</v>
      </c>
    </row>
    <row r="302" spans="2:65" s="12" customFormat="1" ht="11.25">
      <c r="B302" s="148"/>
      <c r="D302" s="144" t="s">
        <v>140</v>
      </c>
      <c r="E302" s="149" t="s">
        <v>1</v>
      </c>
      <c r="F302" s="150" t="s">
        <v>238</v>
      </c>
      <c r="H302" s="149" t="s">
        <v>1</v>
      </c>
      <c r="I302" s="151"/>
      <c r="L302" s="148"/>
      <c r="M302" s="152"/>
      <c r="T302" s="153"/>
      <c r="AT302" s="149" t="s">
        <v>140</v>
      </c>
      <c r="AU302" s="149" t="s">
        <v>90</v>
      </c>
      <c r="AV302" s="12" t="s">
        <v>88</v>
      </c>
      <c r="AW302" s="12" t="s">
        <v>36</v>
      </c>
      <c r="AX302" s="12" t="s">
        <v>80</v>
      </c>
      <c r="AY302" s="149" t="s">
        <v>129</v>
      </c>
    </row>
    <row r="303" spans="2:65" s="12" customFormat="1" ht="11.25">
      <c r="B303" s="148"/>
      <c r="D303" s="144" t="s">
        <v>140</v>
      </c>
      <c r="E303" s="149" t="s">
        <v>1</v>
      </c>
      <c r="F303" s="150" t="s">
        <v>334</v>
      </c>
      <c r="H303" s="149" t="s">
        <v>1</v>
      </c>
      <c r="I303" s="151"/>
      <c r="L303" s="148"/>
      <c r="M303" s="152"/>
      <c r="T303" s="153"/>
      <c r="AT303" s="149" t="s">
        <v>140</v>
      </c>
      <c r="AU303" s="149" t="s">
        <v>90</v>
      </c>
      <c r="AV303" s="12" t="s">
        <v>88</v>
      </c>
      <c r="AW303" s="12" t="s">
        <v>36</v>
      </c>
      <c r="AX303" s="12" t="s">
        <v>80</v>
      </c>
      <c r="AY303" s="149" t="s">
        <v>129</v>
      </c>
    </row>
    <row r="304" spans="2:65" s="13" customFormat="1" ht="11.25">
      <c r="B304" s="154"/>
      <c r="D304" s="144" t="s">
        <v>140</v>
      </c>
      <c r="E304" s="155" t="s">
        <v>1</v>
      </c>
      <c r="F304" s="156" t="s">
        <v>335</v>
      </c>
      <c r="H304" s="157">
        <v>4082.5</v>
      </c>
      <c r="I304" s="158"/>
      <c r="L304" s="154"/>
      <c r="M304" s="159"/>
      <c r="T304" s="160"/>
      <c r="AT304" s="155" t="s">
        <v>140</v>
      </c>
      <c r="AU304" s="155" t="s">
        <v>90</v>
      </c>
      <c r="AV304" s="13" t="s">
        <v>90</v>
      </c>
      <c r="AW304" s="13" t="s">
        <v>36</v>
      </c>
      <c r="AX304" s="13" t="s">
        <v>80</v>
      </c>
      <c r="AY304" s="155" t="s">
        <v>129</v>
      </c>
    </row>
    <row r="305" spans="2:65" s="12" customFormat="1" ht="11.25">
      <c r="B305" s="148"/>
      <c r="D305" s="144" t="s">
        <v>140</v>
      </c>
      <c r="E305" s="149" t="s">
        <v>1</v>
      </c>
      <c r="F305" s="150" t="s">
        <v>231</v>
      </c>
      <c r="H305" s="149" t="s">
        <v>1</v>
      </c>
      <c r="I305" s="151"/>
      <c r="L305" s="148"/>
      <c r="M305" s="152"/>
      <c r="T305" s="153"/>
      <c r="AT305" s="149" t="s">
        <v>140</v>
      </c>
      <c r="AU305" s="149" t="s">
        <v>90</v>
      </c>
      <c r="AV305" s="12" t="s">
        <v>88</v>
      </c>
      <c r="AW305" s="12" t="s">
        <v>36</v>
      </c>
      <c r="AX305" s="12" t="s">
        <v>80</v>
      </c>
      <c r="AY305" s="149" t="s">
        <v>129</v>
      </c>
    </row>
    <row r="306" spans="2:65" s="13" customFormat="1" ht="11.25">
      <c r="B306" s="154"/>
      <c r="D306" s="144" t="s">
        <v>140</v>
      </c>
      <c r="E306" s="155" t="s">
        <v>1</v>
      </c>
      <c r="F306" s="156" t="s">
        <v>232</v>
      </c>
      <c r="H306" s="157">
        <v>48</v>
      </c>
      <c r="I306" s="158"/>
      <c r="L306" s="154"/>
      <c r="M306" s="159"/>
      <c r="T306" s="160"/>
      <c r="AT306" s="155" t="s">
        <v>140</v>
      </c>
      <c r="AU306" s="155" t="s">
        <v>90</v>
      </c>
      <c r="AV306" s="13" t="s">
        <v>90</v>
      </c>
      <c r="AW306" s="13" t="s">
        <v>36</v>
      </c>
      <c r="AX306" s="13" t="s">
        <v>80</v>
      </c>
      <c r="AY306" s="155" t="s">
        <v>129</v>
      </c>
    </row>
    <row r="307" spans="2:65" s="14" customFormat="1" ht="11.25">
      <c r="B307" s="161"/>
      <c r="D307" s="144" t="s">
        <v>140</v>
      </c>
      <c r="E307" s="162" t="s">
        <v>1</v>
      </c>
      <c r="F307" s="163" t="s">
        <v>146</v>
      </c>
      <c r="H307" s="164">
        <v>4130.5</v>
      </c>
      <c r="I307" s="165"/>
      <c r="L307" s="161"/>
      <c r="M307" s="166"/>
      <c r="T307" s="167"/>
      <c r="AT307" s="162" t="s">
        <v>140</v>
      </c>
      <c r="AU307" s="162" t="s">
        <v>90</v>
      </c>
      <c r="AV307" s="14" t="s">
        <v>136</v>
      </c>
      <c r="AW307" s="14" t="s">
        <v>36</v>
      </c>
      <c r="AX307" s="14" t="s">
        <v>88</v>
      </c>
      <c r="AY307" s="162" t="s">
        <v>129</v>
      </c>
    </row>
    <row r="308" spans="2:65" s="1" customFormat="1" ht="24.2" customHeight="1">
      <c r="B308" s="31"/>
      <c r="C308" s="131" t="s">
        <v>336</v>
      </c>
      <c r="D308" s="131" t="s">
        <v>131</v>
      </c>
      <c r="E308" s="132" t="s">
        <v>337</v>
      </c>
      <c r="F308" s="133" t="s">
        <v>338</v>
      </c>
      <c r="G308" s="134" t="s">
        <v>134</v>
      </c>
      <c r="H308" s="135">
        <v>48</v>
      </c>
      <c r="I308" s="136"/>
      <c r="J308" s="137">
        <f>ROUND(I308*H308,2)</f>
        <v>0</v>
      </c>
      <c r="K308" s="133" t="s">
        <v>135</v>
      </c>
      <c r="L308" s="31"/>
      <c r="M308" s="138" t="s">
        <v>1</v>
      </c>
      <c r="N308" s="139" t="s">
        <v>45</v>
      </c>
      <c r="P308" s="140">
        <f>O308*H308</f>
        <v>0</v>
      </c>
      <c r="Q308" s="140">
        <v>0</v>
      </c>
      <c r="R308" s="140">
        <f>Q308*H308</f>
        <v>0</v>
      </c>
      <c r="S308" s="140">
        <v>0</v>
      </c>
      <c r="T308" s="141">
        <f>S308*H308</f>
        <v>0</v>
      </c>
      <c r="AR308" s="142" t="s">
        <v>136</v>
      </c>
      <c r="AT308" s="142" t="s">
        <v>131</v>
      </c>
      <c r="AU308" s="142" t="s">
        <v>90</v>
      </c>
      <c r="AY308" s="16" t="s">
        <v>129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16" t="s">
        <v>88</v>
      </c>
      <c r="BK308" s="143">
        <f>ROUND(I308*H308,2)</f>
        <v>0</v>
      </c>
      <c r="BL308" s="16" t="s">
        <v>136</v>
      </c>
      <c r="BM308" s="142" t="s">
        <v>339</v>
      </c>
    </row>
    <row r="309" spans="2:65" s="1" customFormat="1" ht="19.5">
      <c r="B309" s="31"/>
      <c r="D309" s="144" t="s">
        <v>138</v>
      </c>
      <c r="F309" s="145" t="s">
        <v>340</v>
      </c>
      <c r="I309" s="146"/>
      <c r="L309" s="31"/>
      <c r="M309" s="147"/>
      <c r="T309" s="55"/>
      <c r="AT309" s="16" t="s">
        <v>138</v>
      </c>
      <c r="AU309" s="16" t="s">
        <v>90</v>
      </c>
    </row>
    <row r="310" spans="2:65" s="12" customFormat="1" ht="11.25">
      <c r="B310" s="148"/>
      <c r="D310" s="144" t="s">
        <v>140</v>
      </c>
      <c r="E310" s="149" t="s">
        <v>1</v>
      </c>
      <c r="F310" s="150" t="s">
        <v>230</v>
      </c>
      <c r="H310" s="149" t="s">
        <v>1</v>
      </c>
      <c r="I310" s="151"/>
      <c r="L310" s="148"/>
      <c r="M310" s="152"/>
      <c r="T310" s="153"/>
      <c r="AT310" s="149" t="s">
        <v>140</v>
      </c>
      <c r="AU310" s="149" t="s">
        <v>90</v>
      </c>
      <c r="AV310" s="12" t="s">
        <v>88</v>
      </c>
      <c r="AW310" s="12" t="s">
        <v>36</v>
      </c>
      <c r="AX310" s="12" t="s">
        <v>80</v>
      </c>
      <c r="AY310" s="149" t="s">
        <v>129</v>
      </c>
    </row>
    <row r="311" spans="2:65" s="12" customFormat="1" ht="11.25">
      <c r="B311" s="148"/>
      <c r="D311" s="144" t="s">
        <v>140</v>
      </c>
      <c r="E311" s="149" t="s">
        <v>1</v>
      </c>
      <c r="F311" s="150" t="s">
        <v>231</v>
      </c>
      <c r="H311" s="149" t="s">
        <v>1</v>
      </c>
      <c r="I311" s="151"/>
      <c r="L311" s="148"/>
      <c r="M311" s="152"/>
      <c r="T311" s="153"/>
      <c r="AT311" s="149" t="s">
        <v>140</v>
      </c>
      <c r="AU311" s="149" t="s">
        <v>90</v>
      </c>
      <c r="AV311" s="12" t="s">
        <v>88</v>
      </c>
      <c r="AW311" s="12" t="s">
        <v>36</v>
      </c>
      <c r="AX311" s="12" t="s">
        <v>80</v>
      </c>
      <c r="AY311" s="149" t="s">
        <v>129</v>
      </c>
    </row>
    <row r="312" spans="2:65" s="13" customFormat="1" ht="11.25">
      <c r="B312" s="154"/>
      <c r="D312" s="144" t="s">
        <v>140</v>
      </c>
      <c r="E312" s="155" t="s">
        <v>1</v>
      </c>
      <c r="F312" s="156" t="s">
        <v>232</v>
      </c>
      <c r="H312" s="157">
        <v>48</v>
      </c>
      <c r="I312" s="158"/>
      <c r="L312" s="154"/>
      <c r="M312" s="159"/>
      <c r="T312" s="160"/>
      <c r="AT312" s="155" t="s">
        <v>140</v>
      </c>
      <c r="AU312" s="155" t="s">
        <v>90</v>
      </c>
      <c r="AV312" s="13" t="s">
        <v>90</v>
      </c>
      <c r="AW312" s="13" t="s">
        <v>36</v>
      </c>
      <c r="AX312" s="13" t="s">
        <v>80</v>
      </c>
      <c r="AY312" s="155" t="s">
        <v>129</v>
      </c>
    </row>
    <row r="313" spans="2:65" s="14" customFormat="1" ht="11.25">
      <c r="B313" s="161"/>
      <c r="D313" s="144" t="s">
        <v>140</v>
      </c>
      <c r="E313" s="162" t="s">
        <v>1</v>
      </c>
      <c r="F313" s="163" t="s">
        <v>146</v>
      </c>
      <c r="H313" s="164">
        <v>48</v>
      </c>
      <c r="I313" s="165"/>
      <c r="L313" s="161"/>
      <c r="M313" s="166"/>
      <c r="T313" s="167"/>
      <c r="AT313" s="162" t="s">
        <v>140</v>
      </c>
      <c r="AU313" s="162" t="s">
        <v>90</v>
      </c>
      <c r="AV313" s="14" t="s">
        <v>136</v>
      </c>
      <c r="AW313" s="14" t="s">
        <v>36</v>
      </c>
      <c r="AX313" s="14" t="s">
        <v>88</v>
      </c>
      <c r="AY313" s="162" t="s">
        <v>129</v>
      </c>
    </row>
    <row r="314" spans="2:65" s="1" customFormat="1" ht="33" customHeight="1">
      <c r="B314" s="31"/>
      <c r="C314" s="131" t="s">
        <v>341</v>
      </c>
      <c r="D314" s="131" t="s">
        <v>131</v>
      </c>
      <c r="E314" s="132" t="s">
        <v>342</v>
      </c>
      <c r="F314" s="133" t="s">
        <v>343</v>
      </c>
      <c r="G314" s="134" t="s">
        <v>134</v>
      </c>
      <c r="H314" s="135">
        <v>2840</v>
      </c>
      <c r="I314" s="136"/>
      <c r="J314" s="137">
        <f>ROUND(I314*H314,2)</f>
        <v>0</v>
      </c>
      <c r="K314" s="133" t="s">
        <v>135</v>
      </c>
      <c r="L314" s="31"/>
      <c r="M314" s="138" t="s">
        <v>1</v>
      </c>
      <c r="N314" s="139" t="s">
        <v>45</v>
      </c>
      <c r="P314" s="140">
        <f>O314*H314</f>
        <v>0</v>
      </c>
      <c r="Q314" s="140">
        <v>0</v>
      </c>
      <c r="R314" s="140">
        <f>Q314*H314</f>
        <v>0</v>
      </c>
      <c r="S314" s="140">
        <v>0</v>
      </c>
      <c r="T314" s="141">
        <f>S314*H314</f>
        <v>0</v>
      </c>
      <c r="AR314" s="142" t="s">
        <v>136</v>
      </c>
      <c r="AT314" s="142" t="s">
        <v>131</v>
      </c>
      <c r="AU314" s="142" t="s">
        <v>90</v>
      </c>
      <c r="AY314" s="16" t="s">
        <v>129</v>
      </c>
      <c r="BE314" s="143">
        <f>IF(N314="základní",J314,0)</f>
        <v>0</v>
      </c>
      <c r="BF314" s="143">
        <f>IF(N314="snížená",J314,0)</f>
        <v>0</v>
      </c>
      <c r="BG314" s="143">
        <f>IF(N314="zákl. přenesená",J314,0)</f>
        <v>0</v>
      </c>
      <c r="BH314" s="143">
        <f>IF(N314="sníž. přenesená",J314,0)</f>
        <v>0</v>
      </c>
      <c r="BI314" s="143">
        <f>IF(N314="nulová",J314,0)</f>
        <v>0</v>
      </c>
      <c r="BJ314" s="16" t="s">
        <v>88</v>
      </c>
      <c r="BK314" s="143">
        <f>ROUND(I314*H314,2)</f>
        <v>0</v>
      </c>
      <c r="BL314" s="16" t="s">
        <v>136</v>
      </c>
      <c r="BM314" s="142" t="s">
        <v>344</v>
      </c>
    </row>
    <row r="315" spans="2:65" s="1" customFormat="1" ht="29.25">
      <c r="B315" s="31"/>
      <c r="D315" s="144" t="s">
        <v>138</v>
      </c>
      <c r="F315" s="145" t="s">
        <v>345</v>
      </c>
      <c r="I315" s="146"/>
      <c r="L315" s="31"/>
      <c r="M315" s="147"/>
      <c r="T315" s="55"/>
      <c r="AT315" s="16" t="s">
        <v>138</v>
      </c>
      <c r="AU315" s="16" t="s">
        <v>90</v>
      </c>
    </row>
    <row r="316" spans="2:65" s="13" customFormat="1" ht="11.25">
      <c r="B316" s="154"/>
      <c r="D316" s="144" t="s">
        <v>140</v>
      </c>
      <c r="E316" s="155" t="s">
        <v>1</v>
      </c>
      <c r="F316" s="156" t="s">
        <v>346</v>
      </c>
      <c r="H316" s="157">
        <v>2840</v>
      </c>
      <c r="I316" s="158"/>
      <c r="L316" s="154"/>
      <c r="M316" s="159"/>
      <c r="T316" s="160"/>
      <c r="AT316" s="155" t="s">
        <v>140</v>
      </c>
      <c r="AU316" s="155" t="s">
        <v>90</v>
      </c>
      <c r="AV316" s="13" t="s">
        <v>90</v>
      </c>
      <c r="AW316" s="13" t="s">
        <v>36</v>
      </c>
      <c r="AX316" s="13" t="s">
        <v>88</v>
      </c>
      <c r="AY316" s="155" t="s">
        <v>129</v>
      </c>
    </row>
    <row r="317" spans="2:65" s="1" customFormat="1" ht="24.2" customHeight="1">
      <c r="B317" s="31"/>
      <c r="C317" s="131" t="s">
        <v>347</v>
      </c>
      <c r="D317" s="131" t="s">
        <v>131</v>
      </c>
      <c r="E317" s="132" t="s">
        <v>348</v>
      </c>
      <c r="F317" s="133" t="s">
        <v>349</v>
      </c>
      <c r="G317" s="134" t="s">
        <v>134</v>
      </c>
      <c r="H317" s="135">
        <v>48</v>
      </c>
      <c r="I317" s="136"/>
      <c r="J317" s="137">
        <f>ROUND(I317*H317,2)</f>
        <v>0</v>
      </c>
      <c r="K317" s="133" t="s">
        <v>135</v>
      </c>
      <c r="L317" s="31"/>
      <c r="M317" s="138" t="s">
        <v>1</v>
      </c>
      <c r="N317" s="139" t="s">
        <v>45</v>
      </c>
      <c r="P317" s="140">
        <f>O317*H317</f>
        <v>0</v>
      </c>
      <c r="Q317" s="140">
        <v>0</v>
      </c>
      <c r="R317" s="140">
        <f>Q317*H317</f>
        <v>0</v>
      </c>
      <c r="S317" s="140">
        <v>0</v>
      </c>
      <c r="T317" s="141">
        <f>S317*H317</f>
        <v>0</v>
      </c>
      <c r="AR317" s="142" t="s">
        <v>136</v>
      </c>
      <c r="AT317" s="142" t="s">
        <v>131</v>
      </c>
      <c r="AU317" s="142" t="s">
        <v>90</v>
      </c>
      <c r="AY317" s="16" t="s">
        <v>129</v>
      </c>
      <c r="BE317" s="143">
        <f>IF(N317="základní",J317,0)</f>
        <v>0</v>
      </c>
      <c r="BF317" s="143">
        <f>IF(N317="snížená",J317,0)</f>
        <v>0</v>
      </c>
      <c r="BG317" s="143">
        <f>IF(N317="zákl. přenesená",J317,0)</f>
        <v>0</v>
      </c>
      <c r="BH317" s="143">
        <f>IF(N317="sníž. přenesená",J317,0)</f>
        <v>0</v>
      </c>
      <c r="BI317" s="143">
        <f>IF(N317="nulová",J317,0)</f>
        <v>0</v>
      </c>
      <c r="BJ317" s="16" t="s">
        <v>88</v>
      </c>
      <c r="BK317" s="143">
        <f>ROUND(I317*H317,2)</f>
        <v>0</v>
      </c>
      <c r="BL317" s="16" t="s">
        <v>136</v>
      </c>
      <c r="BM317" s="142" t="s">
        <v>350</v>
      </c>
    </row>
    <row r="318" spans="2:65" s="1" customFormat="1" ht="19.5">
      <c r="B318" s="31"/>
      <c r="D318" s="144" t="s">
        <v>138</v>
      </c>
      <c r="F318" s="145" t="s">
        <v>351</v>
      </c>
      <c r="I318" s="146"/>
      <c r="L318" s="31"/>
      <c r="M318" s="147"/>
      <c r="T318" s="55"/>
      <c r="AT318" s="16" t="s">
        <v>138</v>
      </c>
      <c r="AU318" s="16" t="s">
        <v>90</v>
      </c>
    </row>
    <row r="319" spans="2:65" s="12" customFormat="1" ht="11.25">
      <c r="B319" s="148"/>
      <c r="D319" s="144" t="s">
        <v>140</v>
      </c>
      <c r="E319" s="149" t="s">
        <v>1</v>
      </c>
      <c r="F319" s="150" t="s">
        <v>230</v>
      </c>
      <c r="H319" s="149" t="s">
        <v>1</v>
      </c>
      <c r="I319" s="151"/>
      <c r="L319" s="148"/>
      <c r="M319" s="152"/>
      <c r="T319" s="153"/>
      <c r="AT319" s="149" t="s">
        <v>140</v>
      </c>
      <c r="AU319" s="149" t="s">
        <v>90</v>
      </c>
      <c r="AV319" s="12" t="s">
        <v>88</v>
      </c>
      <c r="AW319" s="12" t="s">
        <v>36</v>
      </c>
      <c r="AX319" s="12" t="s">
        <v>80</v>
      </c>
      <c r="AY319" s="149" t="s">
        <v>129</v>
      </c>
    </row>
    <row r="320" spans="2:65" s="12" customFormat="1" ht="11.25">
      <c r="B320" s="148"/>
      <c r="D320" s="144" t="s">
        <v>140</v>
      </c>
      <c r="E320" s="149" t="s">
        <v>1</v>
      </c>
      <c r="F320" s="150" t="s">
        <v>231</v>
      </c>
      <c r="H320" s="149" t="s">
        <v>1</v>
      </c>
      <c r="I320" s="151"/>
      <c r="L320" s="148"/>
      <c r="M320" s="152"/>
      <c r="T320" s="153"/>
      <c r="AT320" s="149" t="s">
        <v>140</v>
      </c>
      <c r="AU320" s="149" t="s">
        <v>90</v>
      </c>
      <c r="AV320" s="12" t="s">
        <v>88</v>
      </c>
      <c r="AW320" s="12" t="s">
        <v>36</v>
      </c>
      <c r="AX320" s="12" t="s">
        <v>80</v>
      </c>
      <c r="AY320" s="149" t="s">
        <v>129</v>
      </c>
    </row>
    <row r="321" spans="2:65" s="13" customFormat="1" ht="11.25">
      <c r="B321" s="154"/>
      <c r="D321" s="144" t="s">
        <v>140</v>
      </c>
      <c r="E321" s="155" t="s">
        <v>1</v>
      </c>
      <c r="F321" s="156" t="s">
        <v>232</v>
      </c>
      <c r="H321" s="157">
        <v>48</v>
      </c>
      <c r="I321" s="158"/>
      <c r="L321" s="154"/>
      <c r="M321" s="159"/>
      <c r="T321" s="160"/>
      <c r="AT321" s="155" t="s">
        <v>140</v>
      </c>
      <c r="AU321" s="155" t="s">
        <v>90</v>
      </c>
      <c r="AV321" s="13" t="s">
        <v>90</v>
      </c>
      <c r="AW321" s="13" t="s">
        <v>36</v>
      </c>
      <c r="AX321" s="13" t="s">
        <v>80</v>
      </c>
      <c r="AY321" s="155" t="s">
        <v>129</v>
      </c>
    </row>
    <row r="322" spans="2:65" s="14" customFormat="1" ht="11.25">
      <c r="B322" s="161"/>
      <c r="D322" s="144" t="s">
        <v>140</v>
      </c>
      <c r="E322" s="162" t="s">
        <v>1</v>
      </c>
      <c r="F322" s="163" t="s">
        <v>146</v>
      </c>
      <c r="H322" s="164">
        <v>48</v>
      </c>
      <c r="I322" s="165"/>
      <c r="L322" s="161"/>
      <c r="M322" s="166"/>
      <c r="T322" s="167"/>
      <c r="AT322" s="162" t="s">
        <v>140</v>
      </c>
      <c r="AU322" s="162" t="s">
        <v>90</v>
      </c>
      <c r="AV322" s="14" t="s">
        <v>136</v>
      </c>
      <c r="AW322" s="14" t="s">
        <v>36</v>
      </c>
      <c r="AX322" s="14" t="s">
        <v>88</v>
      </c>
      <c r="AY322" s="162" t="s">
        <v>129</v>
      </c>
    </row>
    <row r="323" spans="2:65" s="1" customFormat="1" ht="16.5" customHeight="1">
      <c r="B323" s="31"/>
      <c r="C323" s="168" t="s">
        <v>352</v>
      </c>
      <c r="D323" s="168" t="s">
        <v>299</v>
      </c>
      <c r="E323" s="169" t="s">
        <v>353</v>
      </c>
      <c r="F323" s="170" t="s">
        <v>354</v>
      </c>
      <c r="G323" s="171" t="s">
        <v>355</v>
      </c>
      <c r="H323" s="172">
        <v>0.72</v>
      </c>
      <c r="I323" s="173"/>
      <c r="J323" s="174">
        <f>ROUND(I323*H323,2)</f>
        <v>0</v>
      </c>
      <c r="K323" s="170" t="s">
        <v>135</v>
      </c>
      <c r="L323" s="175"/>
      <c r="M323" s="176" t="s">
        <v>1</v>
      </c>
      <c r="N323" s="177" t="s">
        <v>45</v>
      </c>
      <c r="P323" s="140">
        <f>O323*H323</f>
        <v>0</v>
      </c>
      <c r="Q323" s="140">
        <v>1E-3</v>
      </c>
      <c r="R323" s="140">
        <f>Q323*H323</f>
        <v>7.1999999999999994E-4</v>
      </c>
      <c r="S323" s="140">
        <v>0</v>
      </c>
      <c r="T323" s="141">
        <f>S323*H323</f>
        <v>0</v>
      </c>
      <c r="AR323" s="142" t="s">
        <v>184</v>
      </c>
      <c r="AT323" s="142" t="s">
        <v>299</v>
      </c>
      <c r="AU323" s="142" t="s">
        <v>90</v>
      </c>
      <c r="AY323" s="16" t="s">
        <v>129</v>
      </c>
      <c r="BE323" s="143">
        <f>IF(N323="základní",J323,0)</f>
        <v>0</v>
      </c>
      <c r="BF323" s="143">
        <f>IF(N323="snížená",J323,0)</f>
        <v>0</v>
      </c>
      <c r="BG323" s="143">
        <f>IF(N323="zákl. přenesená",J323,0)</f>
        <v>0</v>
      </c>
      <c r="BH323" s="143">
        <f>IF(N323="sníž. přenesená",J323,0)</f>
        <v>0</v>
      </c>
      <c r="BI323" s="143">
        <f>IF(N323="nulová",J323,0)</f>
        <v>0</v>
      </c>
      <c r="BJ323" s="16" t="s">
        <v>88</v>
      </c>
      <c r="BK323" s="143">
        <f>ROUND(I323*H323,2)</f>
        <v>0</v>
      </c>
      <c r="BL323" s="16" t="s">
        <v>136</v>
      </c>
      <c r="BM323" s="142" t="s">
        <v>356</v>
      </c>
    </row>
    <row r="324" spans="2:65" s="1" customFormat="1" ht="11.25">
      <c r="B324" s="31"/>
      <c r="D324" s="144" t="s">
        <v>138</v>
      </c>
      <c r="F324" s="145" t="s">
        <v>354</v>
      </c>
      <c r="I324" s="146"/>
      <c r="L324" s="31"/>
      <c r="M324" s="147"/>
      <c r="T324" s="55"/>
      <c r="AT324" s="16" t="s">
        <v>138</v>
      </c>
      <c r="AU324" s="16" t="s">
        <v>90</v>
      </c>
    </row>
    <row r="325" spans="2:65" s="13" customFormat="1" ht="11.25">
      <c r="B325" s="154"/>
      <c r="D325" s="144" t="s">
        <v>140</v>
      </c>
      <c r="F325" s="156" t="s">
        <v>357</v>
      </c>
      <c r="H325" s="157">
        <v>0.72</v>
      </c>
      <c r="I325" s="158"/>
      <c r="L325" s="154"/>
      <c r="M325" s="159"/>
      <c r="T325" s="160"/>
      <c r="AT325" s="155" t="s">
        <v>140</v>
      </c>
      <c r="AU325" s="155" t="s">
        <v>90</v>
      </c>
      <c r="AV325" s="13" t="s">
        <v>90</v>
      </c>
      <c r="AW325" s="13" t="s">
        <v>4</v>
      </c>
      <c r="AX325" s="13" t="s">
        <v>88</v>
      </c>
      <c r="AY325" s="155" t="s">
        <v>129</v>
      </c>
    </row>
    <row r="326" spans="2:65" s="1" customFormat="1" ht="24.2" customHeight="1">
      <c r="B326" s="31"/>
      <c r="C326" s="131" t="s">
        <v>358</v>
      </c>
      <c r="D326" s="131" t="s">
        <v>131</v>
      </c>
      <c r="E326" s="132" t="s">
        <v>359</v>
      </c>
      <c r="F326" s="133" t="s">
        <v>360</v>
      </c>
      <c r="G326" s="134" t="s">
        <v>134</v>
      </c>
      <c r="H326" s="135">
        <v>4082.5</v>
      </c>
      <c r="I326" s="136"/>
      <c r="J326" s="137">
        <f>ROUND(I326*H326,2)</f>
        <v>0</v>
      </c>
      <c r="K326" s="133" t="s">
        <v>135</v>
      </c>
      <c r="L326" s="31"/>
      <c r="M326" s="138" t="s">
        <v>1</v>
      </c>
      <c r="N326" s="139" t="s">
        <v>45</v>
      </c>
      <c r="P326" s="140">
        <f>O326*H326</f>
        <v>0</v>
      </c>
      <c r="Q326" s="140">
        <v>0</v>
      </c>
      <c r="R326" s="140">
        <f>Q326*H326</f>
        <v>0</v>
      </c>
      <c r="S326" s="140">
        <v>0</v>
      </c>
      <c r="T326" s="141">
        <f>S326*H326</f>
        <v>0</v>
      </c>
      <c r="AR326" s="142" t="s">
        <v>136</v>
      </c>
      <c r="AT326" s="142" t="s">
        <v>131</v>
      </c>
      <c r="AU326" s="142" t="s">
        <v>90</v>
      </c>
      <c r="AY326" s="16" t="s">
        <v>129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6" t="s">
        <v>88</v>
      </c>
      <c r="BK326" s="143">
        <f>ROUND(I326*H326,2)</f>
        <v>0</v>
      </c>
      <c r="BL326" s="16" t="s">
        <v>136</v>
      </c>
      <c r="BM326" s="142" t="s">
        <v>361</v>
      </c>
    </row>
    <row r="327" spans="2:65" s="1" customFormat="1" ht="19.5">
      <c r="B327" s="31"/>
      <c r="D327" s="144" t="s">
        <v>138</v>
      </c>
      <c r="F327" s="145" t="s">
        <v>362</v>
      </c>
      <c r="I327" s="146"/>
      <c r="L327" s="31"/>
      <c r="M327" s="147"/>
      <c r="T327" s="55"/>
      <c r="AT327" s="16" t="s">
        <v>138</v>
      </c>
      <c r="AU327" s="16" t="s">
        <v>90</v>
      </c>
    </row>
    <row r="328" spans="2:65" s="12" customFormat="1" ht="11.25">
      <c r="B328" s="148"/>
      <c r="D328" s="144" t="s">
        <v>140</v>
      </c>
      <c r="E328" s="149" t="s">
        <v>1</v>
      </c>
      <c r="F328" s="150" t="s">
        <v>238</v>
      </c>
      <c r="H328" s="149" t="s">
        <v>1</v>
      </c>
      <c r="I328" s="151"/>
      <c r="L328" s="148"/>
      <c r="M328" s="152"/>
      <c r="T328" s="153"/>
      <c r="AT328" s="149" t="s">
        <v>140</v>
      </c>
      <c r="AU328" s="149" t="s">
        <v>90</v>
      </c>
      <c r="AV328" s="12" t="s">
        <v>88</v>
      </c>
      <c r="AW328" s="12" t="s">
        <v>36</v>
      </c>
      <c r="AX328" s="12" t="s">
        <v>80</v>
      </c>
      <c r="AY328" s="149" t="s">
        <v>129</v>
      </c>
    </row>
    <row r="329" spans="2:65" s="13" customFormat="1" ht="11.25">
      <c r="B329" s="154"/>
      <c r="D329" s="144" t="s">
        <v>140</v>
      </c>
      <c r="E329" s="155" t="s">
        <v>1</v>
      </c>
      <c r="F329" s="156" t="s">
        <v>335</v>
      </c>
      <c r="H329" s="157">
        <v>4082.5</v>
      </c>
      <c r="I329" s="158"/>
      <c r="L329" s="154"/>
      <c r="M329" s="159"/>
      <c r="T329" s="160"/>
      <c r="AT329" s="155" t="s">
        <v>140</v>
      </c>
      <c r="AU329" s="155" t="s">
        <v>90</v>
      </c>
      <c r="AV329" s="13" t="s">
        <v>90</v>
      </c>
      <c r="AW329" s="13" t="s">
        <v>36</v>
      </c>
      <c r="AX329" s="13" t="s">
        <v>88</v>
      </c>
      <c r="AY329" s="155" t="s">
        <v>129</v>
      </c>
    </row>
    <row r="330" spans="2:65" s="1" customFormat="1" ht="16.5" customHeight="1">
      <c r="B330" s="31"/>
      <c r="C330" s="168" t="s">
        <v>363</v>
      </c>
      <c r="D330" s="168" t="s">
        <v>299</v>
      </c>
      <c r="E330" s="169" t="s">
        <v>364</v>
      </c>
      <c r="F330" s="170" t="s">
        <v>365</v>
      </c>
      <c r="G330" s="171" t="s">
        <v>355</v>
      </c>
      <c r="H330" s="172">
        <v>81.650000000000006</v>
      </c>
      <c r="I330" s="173"/>
      <c r="J330" s="174">
        <f>ROUND(I330*H330,2)</f>
        <v>0</v>
      </c>
      <c r="K330" s="170" t="s">
        <v>135</v>
      </c>
      <c r="L330" s="175"/>
      <c r="M330" s="176" t="s">
        <v>1</v>
      </c>
      <c r="N330" s="177" t="s">
        <v>45</v>
      </c>
      <c r="P330" s="140">
        <f>O330*H330</f>
        <v>0</v>
      </c>
      <c r="Q330" s="140">
        <v>1E-3</v>
      </c>
      <c r="R330" s="140">
        <f>Q330*H330</f>
        <v>8.1650000000000014E-2</v>
      </c>
      <c r="S330" s="140">
        <v>0</v>
      </c>
      <c r="T330" s="141">
        <f>S330*H330</f>
        <v>0</v>
      </c>
      <c r="AR330" s="142" t="s">
        <v>184</v>
      </c>
      <c r="AT330" s="142" t="s">
        <v>299</v>
      </c>
      <c r="AU330" s="142" t="s">
        <v>90</v>
      </c>
      <c r="AY330" s="16" t="s">
        <v>129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6" t="s">
        <v>88</v>
      </c>
      <c r="BK330" s="143">
        <f>ROUND(I330*H330,2)</f>
        <v>0</v>
      </c>
      <c r="BL330" s="16" t="s">
        <v>136</v>
      </c>
      <c r="BM330" s="142" t="s">
        <v>366</v>
      </c>
    </row>
    <row r="331" spans="2:65" s="1" customFormat="1" ht="11.25">
      <c r="B331" s="31"/>
      <c r="D331" s="144" t="s">
        <v>138</v>
      </c>
      <c r="F331" s="145" t="s">
        <v>365</v>
      </c>
      <c r="I331" s="146"/>
      <c r="L331" s="31"/>
      <c r="M331" s="147"/>
      <c r="T331" s="55"/>
      <c r="AT331" s="16" t="s">
        <v>138</v>
      </c>
      <c r="AU331" s="16" t="s">
        <v>90</v>
      </c>
    </row>
    <row r="332" spans="2:65" s="13" customFormat="1" ht="11.25">
      <c r="B332" s="154"/>
      <c r="D332" s="144" t="s">
        <v>140</v>
      </c>
      <c r="F332" s="156" t="s">
        <v>367</v>
      </c>
      <c r="H332" s="157">
        <v>81.650000000000006</v>
      </c>
      <c r="I332" s="158"/>
      <c r="L332" s="154"/>
      <c r="M332" s="159"/>
      <c r="T332" s="160"/>
      <c r="AT332" s="155" t="s">
        <v>140</v>
      </c>
      <c r="AU332" s="155" t="s">
        <v>90</v>
      </c>
      <c r="AV332" s="13" t="s">
        <v>90</v>
      </c>
      <c r="AW332" s="13" t="s">
        <v>4</v>
      </c>
      <c r="AX332" s="13" t="s">
        <v>88</v>
      </c>
      <c r="AY332" s="155" t="s">
        <v>129</v>
      </c>
    </row>
    <row r="333" spans="2:65" s="1" customFormat="1" ht="16.5" customHeight="1">
      <c r="B333" s="31"/>
      <c r="C333" s="131" t="s">
        <v>368</v>
      </c>
      <c r="D333" s="131" t="s">
        <v>131</v>
      </c>
      <c r="E333" s="132" t="s">
        <v>369</v>
      </c>
      <c r="F333" s="133" t="s">
        <v>370</v>
      </c>
      <c r="G333" s="134" t="s">
        <v>134</v>
      </c>
      <c r="H333" s="135">
        <v>4082.5</v>
      </c>
      <c r="I333" s="136"/>
      <c r="J333" s="137">
        <f>ROUND(I333*H333,2)</f>
        <v>0</v>
      </c>
      <c r="K333" s="133" t="s">
        <v>1</v>
      </c>
      <c r="L333" s="31"/>
      <c r="M333" s="138" t="s">
        <v>1</v>
      </c>
      <c r="N333" s="139" t="s">
        <v>45</v>
      </c>
      <c r="P333" s="140">
        <f>O333*H333</f>
        <v>0</v>
      </c>
      <c r="Q333" s="140">
        <v>0</v>
      </c>
      <c r="R333" s="140">
        <f>Q333*H333</f>
        <v>0</v>
      </c>
      <c r="S333" s="140">
        <v>0</v>
      </c>
      <c r="T333" s="141">
        <f>S333*H333</f>
        <v>0</v>
      </c>
      <c r="AR333" s="142" t="s">
        <v>136</v>
      </c>
      <c r="AT333" s="142" t="s">
        <v>131</v>
      </c>
      <c r="AU333" s="142" t="s">
        <v>90</v>
      </c>
      <c r="AY333" s="16" t="s">
        <v>129</v>
      </c>
      <c r="BE333" s="143">
        <f>IF(N333="základní",J333,0)</f>
        <v>0</v>
      </c>
      <c r="BF333" s="143">
        <f>IF(N333="snížená",J333,0)</f>
        <v>0</v>
      </c>
      <c r="BG333" s="143">
        <f>IF(N333="zákl. přenesená",J333,0)</f>
        <v>0</v>
      </c>
      <c r="BH333" s="143">
        <f>IF(N333="sníž. přenesená",J333,0)</f>
        <v>0</v>
      </c>
      <c r="BI333" s="143">
        <f>IF(N333="nulová",J333,0)</f>
        <v>0</v>
      </c>
      <c r="BJ333" s="16" t="s">
        <v>88</v>
      </c>
      <c r="BK333" s="143">
        <f>ROUND(I333*H333,2)</f>
        <v>0</v>
      </c>
      <c r="BL333" s="16" t="s">
        <v>136</v>
      </c>
      <c r="BM333" s="142" t="s">
        <v>371</v>
      </c>
    </row>
    <row r="334" spans="2:65" s="1" customFormat="1" ht="19.5">
      <c r="B334" s="31"/>
      <c r="D334" s="144" t="s">
        <v>138</v>
      </c>
      <c r="F334" s="145" t="s">
        <v>372</v>
      </c>
      <c r="I334" s="146"/>
      <c r="L334" s="31"/>
      <c r="M334" s="147"/>
      <c r="T334" s="55"/>
      <c r="AT334" s="16" t="s">
        <v>138</v>
      </c>
      <c r="AU334" s="16" t="s">
        <v>90</v>
      </c>
    </row>
    <row r="335" spans="2:65" s="12" customFormat="1" ht="11.25">
      <c r="B335" s="148"/>
      <c r="D335" s="144" t="s">
        <v>140</v>
      </c>
      <c r="E335" s="149" t="s">
        <v>1</v>
      </c>
      <c r="F335" s="150" t="s">
        <v>238</v>
      </c>
      <c r="H335" s="149" t="s">
        <v>1</v>
      </c>
      <c r="I335" s="151"/>
      <c r="L335" s="148"/>
      <c r="M335" s="152"/>
      <c r="T335" s="153"/>
      <c r="AT335" s="149" t="s">
        <v>140</v>
      </c>
      <c r="AU335" s="149" t="s">
        <v>90</v>
      </c>
      <c r="AV335" s="12" t="s">
        <v>88</v>
      </c>
      <c r="AW335" s="12" t="s">
        <v>36</v>
      </c>
      <c r="AX335" s="12" t="s">
        <v>80</v>
      </c>
      <c r="AY335" s="149" t="s">
        <v>129</v>
      </c>
    </row>
    <row r="336" spans="2:65" s="13" customFormat="1" ht="11.25">
      <c r="B336" s="154"/>
      <c r="D336" s="144" t="s">
        <v>140</v>
      </c>
      <c r="E336" s="155" t="s">
        <v>1</v>
      </c>
      <c r="F336" s="156" t="s">
        <v>335</v>
      </c>
      <c r="H336" s="157">
        <v>4082.5</v>
      </c>
      <c r="I336" s="158"/>
      <c r="L336" s="154"/>
      <c r="M336" s="159"/>
      <c r="T336" s="160"/>
      <c r="AT336" s="155" t="s">
        <v>140</v>
      </c>
      <c r="AU336" s="155" t="s">
        <v>90</v>
      </c>
      <c r="AV336" s="13" t="s">
        <v>90</v>
      </c>
      <c r="AW336" s="13" t="s">
        <v>36</v>
      </c>
      <c r="AX336" s="13" t="s">
        <v>88</v>
      </c>
      <c r="AY336" s="155" t="s">
        <v>129</v>
      </c>
    </row>
    <row r="337" spans="2:65" s="11" customFormat="1" ht="22.9" customHeight="1">
      <c r="B337" s="119"/>
      <c r="D337" s="120" t="s">
        <v>79</v>
      </c>
      <c r="E337" s="129" t="s">
        <v>90</v>
      </c>
      <c r="F337" s="129" t="s">
        <v>373</v>
      </c>
      <c r="I337" s="122"/>
      <c r="J337" s="130">
        <f>BK337</f>
        <v>0</v>
      </c>
      <c r="L337" s="119"/>
      <c r="M337" s="124"/>
      <c r="P337" s="125">
        <f>SUM(P338:P342)</f>
        <v>0</v>
      </c>
      <c r="R337" s="125">
        <f>SUM(R338:R342)</f>
        <v>110.22011000000001</v>
      </c>
      <c r="T337" s="126">
        <f>SUM(T338:T342)</f>
        <v>0</v>
      </c>
      <c r="AR337" s="120" t="s">
        <v>88</v>
      </c>
      <c r="AT337" s="127" t="s">
        <v>79</v>
      </c>
      <c r="AU337" s="127" t="s">
        <v>88</v>
      </c>
      <c r="AY337" s="120" t="s">
        <v>129</v>
      </c>
      <c r="BK337" s="128">
        <f>SUM(BK338:BK342)</f>
        <v>0</v>
      </c>
    </row>
    <row r="338" spans="2:65" s="1" customFormat="1" ht="37.9" customHeight="1">
      <c r="B338" s="31"/>
      <c r="C338" s="131" t="s">
        <v>374</v>
      </c>
      <c r="D338" s="131" t="s">
        <v>131</v>
      </c>
      <c r="E338" s="132" t="s">
        <v>375</v>
      </c>
      <c r="F338" s="133" t="s">
        <v>376</v>
      </c>
      <c r="G338" s="134" t="s">
        <v>193</v>
      </c>
      <c r="H338" s="135">
        <v>539</v>
      </c>
      <c r="I338" s="136"/>
      <c r="J338" s="137">
        <f>ROUND(I338*H338,2)</f>
        <v>0</v>
      </c>
      <c r="K338" s="133" t="s">
        <v>135</v>
      </c>
      <c r="L338" s="31"/>
      <c r="M338" s="138" t="s">
        <v>1</v>
      </c>
      <c r="N338" s="139" t="s">
        <v>45</v>
      </c>
      <c r="P338" s="140">
        <f>O338*H338</f>
        <v>0</v>
      </c>
      <c r="Q338" s="140">
        <v>0.20449000000000001</v>
      </c>
      <c r="R338" s="140">
        <f>Q338*H338</f>
        <v>110.22011000000001</v>
      </c>
      <c r="S338" s="140">
        <v>0</v>
      </c>
      <c r="T338" s="141">
        <f>S338*H338</f>
        <v>0</v>
      </c>
      <c r="AR338" s="142" t="s">
        <v>136</v>
      </c>
      <c r="AT338" s="142" t="s">
        <v>131</v>
      </c>
      <c r="AU338" s="142" t="s">
        <v>90</v>
      </c>
      <c r="AY338" s="16" t="s">
        <v>129</v>
      </c>
      <c r="BE338" s="143">
        <f>IF(N338="základní",J338,0)</f>
        <v>0</v>
      </c>
      <c r="BF338" s="143">
        <f>IF(N338="snížená",J338,0)</f>
        <v>0</v>
      </c>
      <c r="BG338" s="143">
        <f>IF(N338="zákl. přenesená",J338,0)</f>
        <v>0</v>
      </c>
      <c r="BH338" s="143">
        <f>IF(N338="sníž. přenesená",J338,0)</f>
        <v>0</v>
      </c>
      <c r="BI338" s="143">
        <f>IF(N338="nulová",J338,0)</f>
        <v>0</v>
      </c>
      <c r="BJ338" s="16" t="s">
        <v>88</v>
      </c>
      <c r="BK338" s="143">
        <f>ROUND(I338*H338,2)</f>
        <v>0</v>
      </c>
      <c r="BL338" s="16" t="s">
        <v>136</v>
      </c>
      <c r="BM338" s="142" t="s">
        <v>377</v>
      </c>
    </row>
    <row r="339" spans="2:65" s="1" customFormat="1" ht="19.5">
      <c r="B339" s="31"/>
      <c r="D339" s="144" t="s">
        <v>138</v>
      </c>
      <c r="F339" s="145" t="s">
        <v>376</v>
      </c>
      <c r="I339" s="146"/>
      <c r="L339" s="31"/>
      <c r="M339" s="147"/>
      <c r="T339" s="55"/>
      <c r="AT339" s="16" t="s">
        <v>138</v>
      </c>
      <c r="AU339" s="16" t="s">
        <v>90</v>
      </c>
    </row>
    <row r="340" spans="2:65" s="12" customFormat="1" ht="11.25">
      <c r="B340" s="148"/>
      <c r="D340" s="144" t="s">
        <v>140</v>
      </c>
      <c r="E340" s="149" t="s">
        <v>1</v>
      </c>
      <c r="F340" s="150" t="s">
        <v>141</v>
      </c>
      <c r="H340" s="149" t="s">
        <v>1</v>
      </c>
      <c r="I340" s="151"/>
      <c r="L340" s="148"/>
      <c r="M340" s="152"/>
      <c r="T340" s="153"/>
      <c r="AT340" s="149" t="s">
        <v>140</v>
      </c>
      <c r="AU340" s="149" t="s">
        <v>90</v>
      </c>
      <c r="AV340" s="12" t="s">
        <v>88</v>
      </c>
      <c r="AW340" s="12" t="s">
        <v>36</v>
      </c>
      <c r="AX340" s="12" t="s">
        <v>80</v>
      </c>
      <c r="AY340" s="149" t="s">
        <v>129</v>
      </c>
    </row>
    <row r="341" spans="2:65" s="13" customFormat="1" ht="11.25">
      <c r="B341" s="154"/>
      <c r="D341" s="144" t="s">
        <v>140</v>
      </c>
      <c r="E341" s="155" t="s">
        <v>1</v>
      </c>
      <c r="F341" s="156" t="s">
        <v>378</v>
      </c>
      <c r="H341" s="157">
        <v>539</v>
      </c>
      <c r="I341" s="158"/>
      <c r="L341" s="154"/>
      <c r="M341" s="159"/>
      <c r="T341" s="160"/>
      <c r="AT341" s="155" t="s">
        <v>140</v>
      </c>
      <c r="AU341" s="155" t="s">
        <v>90</v>
      </c>
      <c r="AV341" s="13" t="s">
        <v>90</v>
      </c>
      <c r="AW341" s="13" t="s">
        <v>36</v>
      </c>
      <c r="AX341" s="13" t="s">
        <v>80</v>
      </c>
      <c r="AY341" s="155" t="s">
        <v>129</v>
      </c>
    </row>
    <row r="342" spans="2:65" s="14" customFormat="1" ht="11.25">
      <c r="B342" s="161"/>
      <c r="D342" s="144" t="s">
        <v>140</v>
      </c>
      <c r="E342" s="162" t="s">
        <v>1</v>
      </c>
      <c r="F342" s="163" t="s">
        <v>146</v>
      </c>
      <c r="H342" s="164">
        <v>539</v>
      </c>
      <c r="I342" s="165"/>
      <c r="L342" s="161"/>
      <c r="M342" s="166"/>
      <c r="T342" s="167"/>
      <c r="AT342" s="162" t="s">
        <v>140</v>
      </c>
      <c r="AU342" s="162" t="s">
        <v>90</v>
      </c>
      <c r="AV342" s="14" t="s">
        <v>136</v>
      </c>
      <c r="AW342" s="14" t="s">
        <v>36</v>
      </c>
      <c r="AX342" s="14" t="s">
        <v>88</v>
      </c>
      <c r="AY342" s="162" t="s">
        <v>129</v>
      </c>
    </row>
    <row r="343" spans="2:65" s="11" customFormat="1" ht="22.9" customHeight="1">
      <c r="B343" s="119"/>
      <c r="D343" s="120" t="s">
        <v>79</v>
      </c>
      <c r="E343" s="129" t="s">
        <v>152</v>
      </c>
      <c r="F343" s="129" t="s">
        <v>379</v>
      </c>
      <c r="I343" s="122"/>
      <c r="J343" s="130">
        <f>BK343</f>
        <v>0</v>
      </c>
      <c r="L343" s="119"/>
      <c r="M343" s="124"/>
      <c r="P343" s="125">
        <f>SUM(P344:P348)</f>
        <v>0</v>
      </c>
      <c r="R343" s="125">
        <f>SUM(R344:R348)</f>
        <v>0</v>
      </c>
      <c r="T343" s="126">
        <f>SUM(T344:T348)</f>
        <v>0</v>
      </c>
      <c r="AR343" s="120" t="s">
        <v>88</v>
      </c>
      <c r="AT343" s="127" t="s">
        <v>79</v>
      </c>
      <c r="AU343" s="127" t="s">
        <v>88</v>
      </c>
      <c r="AY343" s="120" t="s">
        <v>129</v>
      </c>
      <c r="BK343" s="128">
        <f>SUM(BK344:BK348)</f>
        <v>0</v>
      </c>
    </row>
    <row r="344" spans="2:65" s="1" customFormat="1" ht="21.75" customHeight="1">
      <c r="B344" s="31"/>
      <c r="C344" s="131" t="s">
        <v>380</v>
      </c>
      <c r="D344" s="131" t="s">
        <v>131</v>
      </c>
      <c r="E344" s="132" t="s">
        <v>381</v>
      </c>
      <c r="F344" s="133" t="s">
        <v>382</v>
      </c>
      <c r="G344" s="134" t="s">
        <v>193</v>
      </c>
      <c r="H344" s="135">
        <v>539</v>
      </c>
      <c r="I344" s="136"/>
      <c r="J344" s="137">
        <f>ROUND(I344*H344,2)</f>
        <v>0</v>
      </c>
      <c r="K344" s="133" t="s">
        <v>135</v>
      </c>
      <c r="L344" s="31"/>
      <c r="M344" s="138" t="s">
        <v>1</v>
      </c>
      <c r="N344" s="139" t="s">
        <v>45</v>
      </c>
      <c r="P344" s="140">
        <f>O344*H344</f>
        <v>0</v>
      </c>
      <c r="Q344" s="140">
        <v>0</v>
      </c>
      <c r="R344" s="140">
        <f>Q344*H344</f>
        <v>0</v>
      </c>
      <c r="S344" s="140">
        <v>0</v>
      </c>
      <c r="T344" s="141">
        <f>S344*H344</f>
        <v>0</v>
      </c>
      <c r="AR344" s="142" t="s">
        <v>136</v>
      </c>
      <c r="AT344" s="142" t="s">
        <v>131</v>
      </c>
      <c r="AU344" s="142" t="s">
        <v>90</v>
      </c>
      <c r="AY344" s="16" t="s">
        <v>129</v>
      </c>
      <c r="BE344" s="143">
        <f>IF(N344="základní",J344,0)</f>
        <v>0</v>
      </c>
      <c r="BF344" s="143">
        <f>IF(N344="snížená",J344,0)</f>
        <v>0</v>
      </c>
      <c r="BG344" s="143">
        <f>IF(N344="zákl. přenesená",J344,0)</f>
        <v>0</v>
      </c>
      <c r="BH344" s="143">
        <f>IF(N344="sníž. přenesená",J344,0)</f>
        <v>0</v>
      </c>
      <c r="BI344" s="143">
        <f>IF(N344="nulová",J344,0)</f>
        <v>0</v>
      </c>
      <c r="BJ344" s="16" t="s">
        <v>88</v>
      </c>
      <c r="BK344" s="143">
        <f>ROUND(I344*H344,2)</f>
        <v>0</v>
      </c>
      <c r="BL344" s="16" t="s">
        <v>136</v>
      </c>
      <c r="BM344" s="142" t="s">
        <v>383</v>
      </c>
    </row>
    <row r="345" spans="2:65" s="1" customFormat="1" ht="11.25">
      <c r="B345" s="31"/>
      <c r="D345" s="144" t="s">
        <v>138</v>
      </c>
      <c r="F345" s="145" t="s">
        <v>382</v>
      </c>
      <c r="I345" s="146"/>
      <c r="L345" s="31"/>
      <c r="M345" s="147"/>
      <c r="T345" s="55"/>
      <c r="AT345" s="16" t="s">
        <v>138</v>
      </c>
      <c r="AU345" s="16" t="s">
        <v>90</v>
      </c>
    </row>
    <row r="346" spans="2:65" s="12" customFormat="1" ht="11.25">
      <c r="B346" s="148"/>
      <c r="D346" s="144" t="s">
        <v>140</v>
      </c>
      <c r="E346" s="149" t="s">
        <v>1</v>
      </c>
      <c r="F346" s="150" t="s">
        <v>384</v>
      </c>
      <c r="H346" s="149" t="s">
        <v>1</v>
      </c>
      <c r="I346" s="151"/>
      <c r="L346" s="148"/>
      <c r="M346" s="152"/>
      <c r="T346" s="153"/>
      <c r="AT346" s="149" t="s">
        <v>140</v>
      </c>
      <c r="AU346" s="149" t="s">
        <v>90</v>
      </c>
      <c r="AV346" s="12" t="s">
        <v>88</v>
      </c>
      <c r="AW346" s="12" t="s">
        <v>36</v>
      </c>
      <c r="AX346" s="12" t="s">
        <v>80</v>
      </c>
      <c r="AY346" s="149" t="s">
        <v>129</v>
      </c>
    </row>
    <row r="347" spans="2:65" s="13" customFormat="1" ht="11.25">
      <c r="B347" s="154"/>
      <c r="D347" s="144" t="s">
        <v>140</v>
      </c>
      <c r="E347" s="155" t="s">
        <v>1</v>
      </c>
      <c r="F347" s="156" t="s">
        <v>378</v>
      </c>
      <c r="H347" s="157">
        <v>539</v>
      </c>
      <c r="I347" s="158"/>
      <c r="L347" s="154"/>
      <c r="M347" s="159"/>
      <c r="T347" s="160"/>
      <c r="AT347" s="155" t="s">
        <v>140</v>
      </c>
      <c r="AU347" s="155" t="s">
        <v>90</v>
      </c>
      <c r="AV347" s="13" t="s">
        <v>90</v>
      </c>
      <c r="AW347" s="13" t="s">
        <v>36</v>
      </c>
      <c r="AX347" s="13" t="s">
        <v>80</v>
      </c>
      <c r="AY347" s="155" t="s">
        <v>129</v>
      </c>
    </row>
    <row r="348" spans="2:65" s="14" customFormat="1" ht="11.25">
      <c r="B348" s="161"/>
      <c r="D348" s="144" t="s">
        <v>140</v>
      </c>
      <c r="E348" s="162" t="s">
        <v>1</v>
      </c>
      <c r="F348" s="163" t="s">
        <v>146</v>
      </c>
      <c r="H348" s="164">
        <v>539</v>
      </c>
      <c r="I348" s="165"/>
      <c r="L348" s="161"/>
      <c r="M348" s="166"/>
      <c r="T348" s="167"/>
      <c r="AT348" s="162" t="s">
        <v>140</v>
      </c>
      <c r="AU348" s="162" t="s">
        <v>90</v>
      </c>
      <c r="AV348" s="14" t="s">
        <v>136</v>
      </c>
      <c r="AW348" s="14" t="s">
        <v>36</v>
      </c>
      <c r="AX348" s="14" t="s">
        <v>88</v>
      </c>
      <c r="AY348" s="162" t="s">
        <v>129</v>
      </c>
    </row>
    <row r="349" spans="2:65" s="11" customFormat="1" ht="22.9" customHeight="1">
      <c r="B349" s="119"/>
      <c r="D349" s="120" t="s">
        <v>79</v>
      </c>
      <c r="E349" s="129" t="s">
        <v>136</v>
      </c>
      <c r="F349" s="129" t="s">
        <v>385</v>
      </c>
      <c r="I349" s="122"/>
      <c r="J349" s="130">
        <f>BK349</f>
        <v>0</v>
      </c>
      <c r="L349" s="119"/>
      <c r="M349" s="124"/>
      <c r="P349" s="125">
        <f>SUM(P350:P402)</f>
        <v>0</v>
      </c>
      <c r="R349" s="125">
        <f>SUM(R350:R402)</f>
        <v>2.7253840000000005</v>
      </c>
      <c r="T349" s="126">
        <f>SUM(T350:T402)</f>
        <v>0</v>
      </c>
      <c r="AR349" s="120" t="s">
        <v>88</v>
      </c>
      <c r="AT349" s="127" t="s">
        <v>79</v>
      </c>
      <c r="AU349" s="127" t="s">
        <v>88</v>
      </c>
      <c r="AY349" s="120" t="s">
        <v>129</v>
      </c>
      <c r="BK349" s="128">
        <f>SUM(BK350:BK402)</f>
        <v>0</v>
      </c>
    </row>
    <row r="350" spans="2:65" s="1" customFormat="1" ht="16.5" customHeight="1">
      <c r="B350" s="31"/>
      <c r="C350" s="131" t="s">
        <v>386</v>
      </c>
      <c r="D350" s="131" t="s">
        <v>131</v>
      </c>
      <c r="E350" s="132" t="s">
        <v>387</v>
      </c>
      <c r="F350" s="133" t="s">
        <v>388</v>
      </c>
      <c r="G350" s="134" t="s">
        <v>243</v>
      </c>
      <c r="H350" s="135">
        <v>68.31</v>
      </c>
      <c r="I350" s="136"/>
      <c r="J350" s="137">
        <f>ROUND(I350*H350,2)</f>
        <v>0</v>
      </c>
      <c r="K350" s="133" t="s">
        <v>135</v>
      </c>
      <c r="L350" s="31"/>
      <c r="M350" s="138" t="s">
        <v>1</v>
      </c>
      <c r="N350" s="139" t="s">
        <v>45</v>
      </c>
      <c r="P350" s="140">
        <f>O350*H350</f>
        <v>0</v>
      </c>
      <c r="Q350" s="140">
        <v>0</v>
      </c>
      <c r="R350" s="140">
        <f>Q350*H350</f>
        <v>0</v>
      </c>
      <c r="S350" s="140">
        <v>0</v>
      </c>
      <c r="T350" s="141">
        <f>S350*H350</f>
        <v>0</v>
      </c>
      <c r="AR350" s="142" t="s">
        <v>136</v>
      </c>
      <c r="AT350" s="142" t="s">
        <v>131</v>
      </c>
      <c r="AU350" s="142" t="s">
        <v>90</v>
      </c>
      <c r="AY350" s="16" t="s">
        <v>129</v>
      </c>
      <c r="BE350" s="143">
        <f>IF(N350="základní",J350,0)</f>
        <v>0</v>
      </c>
      <c r="BF350" s="143">
        <f>IF(N350="snížená",J350,0)</f>
        <v>0</v>
      </c>
      <c r="BG350" s="143">
        <f>IF(N350="zákl. přenesená",J350,0)</f>
        <v>0</v>
      </c>
      <c r="BH350" s="143">
        <f>IF(N350="sníž. přenesená",J350,0)</f>
        <v>0</v>
      </c>
      <c r="BI350" s="143">
        <f>IF(N350="nulová",J350,0)</f>
        <v>0</v>
      </c>
      <c r="BJ350" s="16" t="s">
        <v>88</v>
      </c>
      <c r="BK350" s="143">
        <f>ROUND(I350*H350,2)</f>
        <v>0</v>
      </c>
      <c r="BL350" s="16" t="s">
        <v>136</v>
      </c>
      <c r="BM350" s="142" t="s">
        <v>389</v>
      </c>
    </row>
    <row r="351" spans="2:65" s="1" customFormat="1" ht="19.5">
      <c r="B351" s="31"/>
      <c r="D351" s="144" t="s">
        <v>138</v>
      </c>
      <c r="F351" s="145" t="s">
        <v>390</v>
      </c>
      <c r="I351" s="146"/>
      <c r="L351" s="31"/>
      <c r="M351" s="147"/>
      <c r="T351" s="55"/>
      <c r="AT351" s="16" t="s">
        <v>138</v>
      </c>
      <c r="AU351" s="16" t="s">
        <v>90</v>
      </c>
    </row>
    <row r="352" spans="2:65" s="12" customFormat="1" ht="11.25">
      <c r="B352" s="148"/>
      <c r="D352" s="144" t="s">
        <v>140</v>
      </c>
      <c r="E352" s="149" t="s">
        <v>1</v>
      </c>
      <c r="F352" s="150" t="s">
        <v>391</v>
      </c>
      <c r="H352" s="149" t="s">
        <v>1</v>
      </c>
      <c r="I352" s="151"/>
      <c r="L352" s="148"/>
      <c r="M352" s="152"/>
      <c r="T352" s="153"/>
      <c r="AT352" s="149" t="s">
        <v>140</v>
      </c>
      <c r="AU352" s="149" t="s">
        <v>90</v>
      </c>
      <c r="AV352" s="12" t="s">
        <v>88</v>
      </c>
      <c r="AW352" s="12" t="s">
        <v>36</v>
      </c>
      <c r="AX352" s="12" t="s">
        <v>80</v>
      </c>
      <c r="AY352" s="149" t="s">
        <v>129</v>
      </c>
    </row>
    <row r="353" spans="2:65" s="13" customFormat="1" ht="11.25">
      <c r="B353" s="154"/>
      <c r="D353" s="144" t="s">
        <v>140</v>
      </c>
      <c r="E353" s="155" t="s">
        <v>1</v>
      </c>
      <c r="F353" s="156" t="s">
        <v>392</v>
      </c>
      <c r="H353" s="157">
        <v>47.19</v>
      </c>
      <c r="I353" s="158"/>
      <c r="L353" s="154"/>
      <c r="M353" s="159"/>
      <c r="T353" s="160"/>
      <c r="AT353" s="155" t="s">
        <v>140</v>
      </c>
      <c r="AU353" s="155" t="s">
        <v>90</v>
      </c>
      <c r="AV353" s="13" t="s">
        <v>90</v>
      </c>
      <c r="AW353" s="13" t="s">
        <v>36</v>
      </c>
      <c r="AX353" s="13" t="s">
        <v>80</v>
      </c>
      <c r="AY353" s="155" t="s">
        <v>129</v>
      </c>
    </row>
    <row r="354" spans="2:65" s="13" customFormat="1" ht="11.25">
      <c r="B354" s="154"/>
      <c r="D354" s="144" t="s">
        <v>140</v>
      </c>
      <c r="E354" s="155" t="s">
        <v>1</v>
      </c>
      <c r="F354" s="156" t="s">
        <v>393</v>
      </c>
      <c r="H354" s="157">
        <v>21.12</v>
      </c>
      <c r="I354" s="158"/>
      <c r="L354" s="154"/>
      <c r="M354" s="159"/>
      <c r="T354" s="160"/>
      <c r="AT354" s="155" t="s">
        <v>140</v>
      </c>
      <c r="AU354" s="155" t="s">
        <v>90</v>
      </c>
      <c r="AV354" s="13" t="s">
        <v>90</v>
      </c>
      <c r="AW354" s="13" t="s">
        <v>36</v>
      </c>
      <c r="AX354" s="13" t="s">
        <v>80</v>
      </c>
      <c r="AY354" s="155" t="s">
        <v>129</v>
      </c>
    </row>
    <row r="355" spans="2:65" s="14" customFormat="1" ht="11.25">
      <c r="B355" s="161"/>
      <c r="D355" s="144" t="s">
        <v>140</v>
      </c>
      <c r="E355" s="162" t="s">
        <v>1</v>
      </c>
      <c r="F355" s="163" t="s">
        <v>146</v>
      </c>
      <c r="H355" s="164">
        <v>68.31</v>
      </c>
      <c r="I355" s="165"/>
      <c r="L355" s="161"/>
      <c r="M355" s="166"/>
      <c r="T355" s="167"/>
      <c r="AT355" s="162" t="s">
        <v>140</v>
      </c>
      <c r="AU355" s="162" t="s">
        <v>90</v>
      </c>
      <c r="AV355" s="14" t="s">
        <v>136</v>
      </c>
      <c r="AW355" s="14" t="s">
        <v>36</v>
      </c>
      <c r="AX355" s="14" t="s">
        <v>88</v>
      </c>
      <c r="AY355" s="162" t="s">
        <v>129</v>
      </c>
    </row>
    <row r="356" spans="2:65" s="1" customFormat="1" ht="24.2" customHeight="1">
      <c r="B356" s="31"/>
      <c r="C356" s="131" t="s">
        <v>394</v>
      </c>
      <c r="D356" s="131" t="s">
        <v>131</v>
      </c>
      <c r="E356" s="132" t="s">
        <v>395</v>
      </c>
      <c r="F356" s="133" t="s">
        <v>396</v>
      </c>
      <c r="G356" s="134" t="s">
        <v>397</v>
      </c>
      <c r="H356" s="135">
        <v>13</v>
      </c>
      <c r="I356" s="136"/>
      <c r="J356" s="137">
        <f>ROUND(I356*H356,2)</f>
        <v>0</v>
      </c>
      <c r="K356" s="133" t="s">
        <v>135</v>
      </c>
      <c r="L356" s="31"/>
      <c r="M356" s="138" t="s">
        <v>1</v>
      </c>
      <c r="N356" s="139" t="s">
        <v>45</v>
      </c>
      <c r="P356" s="140">
        <f>O356*H356</f>
        <v>0</v>
      </c>
      <c r="Q356" s="140">
        <v>8.7419999999999998E-2</v>
      </c>
      <c r="R356" s="140">
        <f>Q356*H356</f>
        <v>1.13646</v>
      </c>
      <c r="S356" s="140">
        <v>0</v>
      </c>
      <c r="T356" s="141">
        <f>S356*H356</f>
        <v>0</v>
      </c>
      <c r="AR356" s="142" t="s">
        <v>136</v>
      </c>
      <c r="AT356" s="142" t="s">
        <v>131</v>
      </c>
      <c r="AU356" s="142" t="s">
        <v>90</v>
      </c>
      <c r="AY356" s="16" t="s">
        <v>129</v>
      </c>
      <c r="BE356" s="143">
        <f>IF(N356="základní",J356,0)</f>
        <v>0</v>
      </c>
      <c r="BF356" s="143">
        <f>IF(N356="snížená",J356,0)</f>
        <v>0</v>
      </c>
      <c r="BG356" s="143">
        <f>IF(N356="zákl. přenesená",J356,0)</f>
        <v>0</v>
      </c>
      <c r="BH356" s="143">
        <f>IF(N356="sníž. přenesená",J356,0)</f>
        <v>0</v>
      </c>
      <c r="BI356" s="143">
        <f>IF(N356="nulová",J356,0)</f>
        <v>0</v>
      </c>
      <c r="BJ356" s="16" t="s">
        <v>88</v>
      </c>
      <c r="BK356" s="143">
        <f>ROUND(I356*H356,2)</f>
        <v>0</v>
      </c>
      <c r="BL356" s="16" t="s">
        <v>136</v>
      </c>
      <c r="BM356" s="142" t="s">
        <v>398</v>
      </c>
    </row>
    <row r="357" spans="2:65" s="1" customFormat="1" ht="19.5">
      <c r="B357" s="31"/>
      <c r="D357" s="144" t="s">
        <v>138</v>
      </c>
      <c r="F357" s="145" t="s">
        <v>399</v>
      </c>
      <c r="I357" s="146"/>
      <c r="L357" s="31"/>
      <c r="M357" s="147"/>
      <c r="T357" s="55"/>
      <c r="AT357" s="16" t="s">
        <v>138</v>
      </c>
      <c r="AU357" s="16" t="s">
        <v>90</v>
      </c>
    </row>
    <row r="358" spans="2:65" s="12" customFormat="1" ht="11.25">
      <c r="B358" s="148"/>
      <c r="D358" s="144" t="s">
        <v>140</v>
      </c>
      <c r="E358" s="149" t="s">
        <v>1</v>
      </c>
      <c r="F358" s="150" t="s">
        <v>400</v>
      </c>
      <c r="H358" s="149" t="s">
        <v>1</v>
      </c>
      <c r="I358" s="151"/>
      <c r="L358" s="148"/>
      <c r="M358" s="152"/>
      <c r="T358" s="153"/>
      <c r="AT358" s="149" t="s">
        <v>140</v>
      </c>
      <c r="AU358" s="149" t="s">
        <v>90</v>
      </c>
      <c r="AV358" s="12" t="s">
        <v>88</v>
      </c>
      <c r="AW358" s="12" t="s">
        <v>36</v>
      </c>
      <c r="AX358" s="12" t="s">
        <v>80</v>
      </c>
      <c r="AY358" s="149" t="s">
        <v>129</v>
      </c>
    </row>
    <row r="359" spans="2:65" s="12" customFormat="1" ht="11.25">
      <c r="B359" s="148"/>
      <c r="D359" s="144" t="s">
        <v>140</v>
      </c>
      <c r="E359" s="149" t="s">
        <v>1</v>
      </c>
      <c r="F359" s="150" t="s">
        <v>401</v>
      </c>
      <c r="H359" s="149" t="s">
        <v>1</v>
      </c>
      <c r="I359" s="151"/>
      <c r="L359" s="148"/>
      <c r="M359" s="152"/>
      <c r="T359" s="153"/>
      <c r="AT359" s="149" t="s">
        <v>140</v>
      </c>
      <c r="AU359" s="149" t="s">
        <v>90</v>
      </c>
      <c r="AV359" s="12" t="s">
        <v>88</v>
      </c>
      <c r="AW359" s="12" t="s">
        <v>36</v>
      </c>
      <c r="AX359" s="12" t="s">
        <v>80</v>
      </c>
      <c r="AY359" s="149" t="s">
        <v>129</v>
      </c>
    </row>
    <row r="360" spans="2:65" s="13" customFormat="1" ht="11.25">
      <c r="B360" s="154"/>
      <c r="D360" s="144" t="s">
        <v>140</v>
      </c>
      <c r="E360" s="155" t="s">
        <v>1</v>
      </c>
      <c r="F360" s="156" t="s">
        <v>402</v>
      </c>
      <c r="H360" s="157">
        <v>11</v>
      </c>
      <c r="I360" s="158"/>
      <c r="L360" s="154"/>
      <c r="M360" s="159"/>
      <c r="T360" s="160"/>
      <c r="AT360" s="155" t="s">
        <v>140</v>
      </c>
      <c r="AU360" s="155" t="s">
        <v>90</v>
      </c>
      <c r="AV360" s="13" t="s">
        <v>90</v>
      </c>
      <c r="AW360" s="13" t="s">
        <v>36</v>
      </c>
      <c r="AX360" s="13" t="s">
        <v>80</v>
      </c>
      <c r="AY360" s="155" t="s">
        <v>129</v>
      </c>
    </row>
    <row r="361" spans="2:65" s="12" customFormat="1" ht="11.25">
      <c r="B361" s="148"/>
      <c r="D361" s="144" t="s">
        <v>140</v>
      </c>
      <c r="E361" s="149" t="s">
        <v>1</v>
      </c>
      <c r="F361" s="150" t="s">
        <v>403</v>
      </c>
      <c r="H361" s="149" t="s">
        <v>1</v>
      </c>
      <c r="I361" s="151"/>
      <c r="L361" s="148"/>
      <c r="M361" s="152"/>
      <c r="T361" s="153"/>
      <c r="AT361" s="149" t="s">
        <v>140</v>
      </c>
      <c r="AU361" s="149" t="s">
        <v>90</v>
      </c>
      <c r="AV361" s="12" t="s">
        <v>88</v>
      </c>
      <c r="AW361" s="12" t="s">
        <v>36</v>
      </c>
      <c r="AX361" s="12" t="s">
        <v>80</v>
      </c>
      <c r="AY361" s="149" t="s">
        <v>129</v>
      </c>
    </row>
    <row r="362" spans="2:65" s="13" customFormat="1" ht="11.25">
      <c r="B362" s="154"/>
      <c r="D362" s="144" t="s">
        <v>140</v>
      </c>
      <c r="E362" s="155" t="s">
        <v>1</v>
      </c>
      <c r="F362" s="156" t="s">
        <v>90</v>
      </c>
      <c r="H362" s="157">
        <v>2</v>
      </c>
      <c r="I362" s="158"/>
      <c r="L362" s="154"/>
      <c r="M362" s="159"/>
      <c r="T362" s="160"/>
      <c r="AT362" s="155" t="s">
        <v>140</v>
      </c>
      <c r="AU362" s="155" t="s">
        <v>90</v>
      </c>
      <c r="AV362" s="13" t="s">
        <v>90</v>
      </c>
      <c r="AW362" s="13" t="s">
        <v>36</v>
      </c>
      <c r="AX362" s="13" t="s">
        <v>80</v>
      </c>
      <c r="AY362" s="155" t="s">
        <v>129</v>
      </c>
    </row>
    <row r="363" spans="2:65" s="14" customFormat="1" ht="11.25">
      <c r="B363" s="161"/>
      <c r="D363" s="144" t="s">
        <v>140</v>
      </c>
      <c r="E363" s="162" t="s">
        <v>1</v>
      </c>
      <c r="F363" s="163" t="s">
        <v>146</v>
      </c>
      <c r="H363" s="164">
        <v>13</v>
      </c>
      <c r="I363" s="165"/>
      <c r="L363" s="161"/>
      <c r="M363" s="166"/>
      <c r="T363" s="167"/>
      <c r="AT363" s="162" t="s">
        <v>140</v>
      </c>
      <c r="AU363" s="162" t="s">
        <v>90</v>
      </c>
      <c r="AV363" s="14" t="s">
        <v>136</v>
      </c>
      <c r="AW363" s="14" t="s">
        <v>36</v>
      </c>
      <c r="AX363" s="14" t="s">
        <v>88</v>
      </c>
      <c r="AY363" s="162" t="s">
        <v>129</v>
      </c>
    </row>
    <row r="364" spans="2:65" s="1" customFormat="1" ht="24.2" customHeight="1">
      <c r="B364" s="31"/>
      <c r="C364" s="168" t="s">
        <v>404</v>
      </c>
      <c r="D364" s="168" t="s">
        <v>299</v>
      </c>
      <c r="E364" s="169" t="s">
        <v>405</v>
      </c>
      <c r="F364" s="170" t="s">
        <v>406</v>
      </c>
      <c r="G364" s="171" t="s">
        <v>397</v>
      </c>
      <c r="H364" s="172">
        <v>2</v>
      </c>
      <c r="I364" s="173"/>
      <c r="J364" s="174">
        <f>ROUND(I364*H364,2)</f>
        <v>0</v>
      </c>
      <c r="K364" s="170" t="s">
        <v>135</v>
      </c>
      <c r="L364" s="175"/>
      <c r="M364" s="176" t="s">
        <v>1</v>
      </c>
      <c r="N364" s="177" t="s">
        <v>45</v>
      </c>
      <c r="P364" s="140">
        <f>O364*H364</f>
        <v>0</v>
      </c>
      <c r="Q364" s="140">
        <v>0.04</v>
      </c>
      <c r="R364" s="140">
        <f>Q364*H364</f>
        <v>0.08</v>
      </c>
      <c r="S364" s="140">
        <v>0</v>
      </c>
      <c r="T364" s="141">
        <f>S364*H364</f>
        <v>0</v>
      </c>
      <c r="AR364" s="142" t="s">
        <v>184</v>
      </c>
      <c r="AT364" s="142" t="s">
        <v>299</v>
      </c>
      <c r="AU364" s="142" t="s">
        <v>90</v>
      </c>
      <c r="AY364" s="16" t="s">
        <v>129</v>
      </c>
      <c r="BE364" s="143">
        <f>IF(N364="základní",J364,0)</f>
        <v>0</v>
      </c>
      <c r="BF364" s="143">
        <f>IF(N364="snížená",J364,0)</f>
        <v>0</v>
      </c>
      <c r="BG364" s="143">
        <f>IF(N364="zákl. přenesená",J364,0)</f>
        <v>0</v>
      </c>
      <c r="BH364" s="143">
        <f>IF(N364="sníž. přenesená",J364,0)</f>
        <v>0</v>
      </c>
      <c r="BI364" s="143">
        <f>IF(N364="nulová",J364,0)</f>
        <v>0</v>
      </c>
      <c r="BJ364" s="16" t="s">
        <v>88</v>
      </c>
      <c r="BK364" s="143">
        <f>ROUND(I364*H364,2)</f>
        <v>0</v>
      </c>
      <c r="BL364" s="16" t="s">
        <v>136</v>
      </c>
      <c r="BM364" s="142" t="s">
        <v>407</v>
      </c>
    </row>
    <row r="365" spans="2:65" s="1" customFormat="1" ht="11.25">
      <c r="B365" s="31"/>
      <c r="D365" s="144" t="s">
        <v>138</v>
      </c>
      <c r="F365" s="145" t="s">
        <v>406</v>
      </c>
      <c r="I365" s="146"/>
      <c r="L365" s="31"/>
      <c r="M365" s="147"/>
      <c r="T365" s="55"/>
      <c r="AT365" s="16" t="s">
        <v>138</v>
      </c>
      <c r="AU365" s="16" t="s">
        <v>90</v>
      </c>
    </row>
    <row r="366" spans="2:65" s="12" customFormat="1" ht="11.25">
      <c r="B366" s="148"/>
      <c r="D366" s="144" t="s">
        <v>140</v>
      </c>
      <c r="E366" s="149" t="s">
        <v>1</v>
      </c>
      <c r="F366" s="150" t="s">
        <v>400</v>
      </c>
      <c r="H366" s="149" t="s">
        <v>1</v>
      </c>
      <c r="I366" s="151"/>
      <c r="L366" s="148"/>
      <c r="M366" s="152"/>
      <c r="T366" s="153"/>
      <c r="AT366" s="149" t="s">
        <v>140</v>
      </c>
      <c r="AU366" s="149" t="s">
        <v>90</v>
      </c>
      <c r="AV366" s="12" t="s">
        <v>88</v>
      </c>
      <c r="AW366" s="12" t="s">
        <v>36</v>
      </c>
      <c r="AX366" s="12" t="s">
        <v>80</v>
      </c>
      <c r="AY366" s="149" t="s">
        <v>129</v>
      </c>
    </row>
    <row r="367" spans="2:65" s="13" customFormat="1" ht="11.25">
      <c r="B367" s="154"/>
      <c r="D367" s="144" t="s">
        <v>140</v>
      </c>
      <c r="E367" s="155" t="s">
        <v>1</v>
      </c>
      <c r="F367" s="156" t="s">
        <v>90</v>
      </c>
      <c r="H367" s="157">
        <v>2</v>
      </c>
      <c r="I367" s="158"/>
      <c r="L367" s="154"/>
      <c r="M367" s="159"/>
      <c r="T367" s="160"/>
      <c r="AT367" s="155" t="s">
        <v>140</v>
      </c>
      <c r="AU367" s="155" t="s">
        <v>90</v>
      </c>
      <c r="AV367" s="13" t="s">
        <v>90</v>
      </c>
      <c r="AW367" s="13" t="s">
        <v>36</v>
      </c>
      <c r="AX367" s="13" t="s">
        <v>88</v>
      </c>
      <c r="AY367" s="155" t="s">
        <v>129</v>
      </c>
    </row>
    <row r="368" spans="2:65" s="1" customFormat="1" ht="24.2" customHeight="1">
      <c r="B368" s="31"/>
      <c r="C368" s="168" t="s">
        <v>408</v>
      </c>
      <c r="D368" s="168" t="s">
        <v>299</v>
      </c>
      <c r="E368" s="169" t="s">
        <v>409</v>
      </c>
      <c r="F368" s="170" t="s">
        <v>410</v>
      </c>
      <c r="G368" s="171" t="s">
        <v>397</v>
      </c>
      <c r="H368" s="172">
        <v>7</v>
      </c>
      <c r="I368" s="173"/>
      <c r="J368" s="174">
        <f>ROUND(I368*H368,2)</f>
        <v>0</v>
      </c>
      <c r="K368" s="170" t="s">
        <v>135</v>
      </c>
      <c r="L368" s="175"/>
      <c r="M368" s="176" t="s">
        <v>1</v>
      </c>
      <c r="N368" s="177" t="s">
        <v>45</v>
      </c>
      <c r="P368" s="140">
        <f>O368*H368</f>
        <v>0</v>
      </c>
      <c r="Q368" s="140">
        <v>5.0999999999999997E-2</v>
      </c>
      <c r="R368" s="140">
        <f>Q368*H368</f>
        <v>0.35699999999999998</v>
      </c>
      <c r="S368" s="140">
        <v>0</v>
      </c>
      <c r="T368" s="141">
        <f>S368*H368</f>
        <v>0</v>
      </c>
      <c r="AR368" s="142" t="s">
        <v>184</v>
      </c>
      <c r="AT368" s="142" t="s">
        <v>299</v>
      </c>
      <c r="AU368" s="142" t="s">
        <v>90</v>
      </c>
      <c r="AY368" s="16" t="s">
        <v>129</v>
      </c>
      <c r="BE368" s="143">
        <f>IF(N368="základní",J368,0)</f>
        <v>0</v>
      </c>
      <c r="BF368" s="143">
        <f>IF(N368="snížená",J368,0)</f>
        <v>0</v>
      </c>
      <c r="BG368" s="143">
        <f>IF(N368="zákl. přenesená",J368,0)</f>
        <v>0</v>
      </c>
      <c r="BH368" s="143">
        <f>IF(N368="sníž. přenesená",J368,0)</f>
        <v>0</v>
      </c>
      <c r="BI368" s="143">
        <f>IF(N368="nulová",J368,0)</f>
        <v>0</v>
      </c>
      <c r="BJ368" s="16" t="s">
        <v>88</v>
      </c>
      <c r="BK368" s="143">
        <f>ROUND(I368*H368,2)</f>
        <v>0</v>
      </c>
      <c r="BL368" s="16" t="s">
        <v>136</v>
      </c>
      <c r="BM368" s="142" t="s">
        <v>411</v>
      </c>
    </row>
    <row r="369" spans="2:65" s="1" customFormat="1" ht="11.25">
      <c r="B369" s="31"/>
      <c r="D369" s="144" t="s">
        <v>138</v>
      </c>
      <c r="F369" s="145" t="s">
        <v>410</v>
      </c>
      <c r="I369" s="146"/>
      <c r="L369" s="31"/>
      <c r="M369" s="147"/>
      <c r="T369" s="55"/>
      <c r="AT369" s="16" t="s">
        <v>138</v>
      </c>
      <c r="AU369" s="16" t="s">
        <v>90</v>
      </c>
    </row>
    <row r="370" spans="2:65" s="12" customFormat="1" ht="11.25">
      <c r="B370" s="148"/>
      <c r="D370" s="144" t="s">
        <v>140</v>
      </c>
      <c r="E370" s="149" t="s">
        <v>1</v>
      </c>
      <c r="F370" s="150" t="s">
        <v>400</v>
      </c>
      <c r="H370" s="149" t="s">
        <v>1</v>
      </c>
      <c r="I370" s="151"/>
      <c r="L370" s="148"/>
      <c r="M370" s="152"/>
      <c r="T370" s="153"/>
      <c r="AT370" s="149" t="s">
        <v>140</v>
      </c>
      <c r="AU370" s="149" t="s">
        <v>90</v>
      </c>
      <c r="AV370" s="12" t="s">
        <v>88</v>
      </c>
      <c r="AW370" s="12" t="s">
        <v>36</v>
      </c>
      <c r="AX370" s="12" t="s">
        <v>80</v>
      </c>
      <c r="AY370" s="149" t="s">
        <v>129</v>
      </c>
    </row>
    <row r="371" spans="2:65" s="12" customFormat="1" ht="11.25">
      <c r="B371" s="148"/>
      <c r="D371" s="144" t="s">
        <v>140</v>
      </c>
      <c r="E371" s="149" t="s">
        <v>1</v>
      </c>
      <c r="F371" s="150" t="s">
        <v>401</v>
      </c>
      <c r="H371" s="149" t="s">
        <v>1</v>
      </c>
      <c r="I371" s="151"/>
      <c r="L371" s="148"/>
      <c r="M371" s="152"/>
      <c r="T371" s="153"/>
      <c r="AT371" s="149" t="s">
        <v>140</v>
      </c>
      <c r="AU371" s="149" t="s">
        <v>90</v>
      </c>
      <c r="AV371" s="12" t="s">
        <v>88</v>
      </c>
      <c r="AW371" s="12" t="s">
        <v>36</v>
      </c>
      <c r="AX371" s="12" t="s">
        <v>80</v>
      </c>
      <c r="AY371" s="149" t="s">
        <v>129</v>
      </c>
    </row>
    <row r="372" spans="2:65" s="13" customFormat="1" ht="11.25">
      <c r="B372" s="154"/>
      <c r="D372" s="144" t="s">
        <v>140</v>
      </c>
      <c r="E372" s="155" t="s">
        <v>1</v>
      </c>
      <c r="F372" s="156" t="s">
        <v>164</v>
      </c>
      <c r="H372" s="157">
        <v>5</v>
      </c>
      <c r="I372" s="158"/>
      <c r="L372" s="154"/>
      <c r="M372" s="159"/>
      <c r="T372" s="160"/>
      <c r="AT372" s="155" t="s">
        <v>140</v>
      </c>
      <c r="AU372" s="155" t="s">
        <v>90</v>
      </c>
      <c r="AV372" s="13" t="s">
        <v>90</v>
      </c>
      <c r="AW372" s="13" t="s">
        <v>36</v>
      </c>
      <c r="AX372" s="13" t="s">
        <v>80</v>
      </c>
      <c r="AY372" s="155" t="s">
        <v>129</v>
      </c>
    </row>
    <row r="373" spans="2:65" s="12" customFormat="1" ht="11.25">
      <c r="B373" s="148"/>
      <c r="D373" s="144" t="s">
        <v>140</v>
      </c>
      <c r="E373" s="149" t="s">
        <v>1</v>
      </c>
      <c r="F373" s="150" t="s">
        <v>403</v>
      </c>
      <c r="H373" s="149" t="s">
        <v>1</v>
      </c>
      <c r="I373" s="151"/>
      <c r="L373" s="148"/>
      <c r="M373" s="152"/>
      <c r="T373" s="153"/>
      <c r="AT373" s="149" t="s">
        <v>140</v>
      </c>
      <c r="AU373" s="149" t="s">
        <v>90</v>
      </c>
      <c r="AV373" s="12" t="s">
        <v>88</v>
      </c>
      <c r="AW373" s="12" t="s">
        <v>36</v>
      </c>
      <c r="AX373" s="12" t="s">
        <v>80</v>
      </c>
      <c r="AY373" s="149" t="s">
        <v>129</v>
      </c>
    </row>
    <row r="374" spans="2:65" s="13" customFormat="1" ht="11.25">
      <c r="B374" s="154"/>
      <c r="D374" s="144" t="s">
        <v>140</v>
      </c>
      <c r="E374" s="155" t="s">
        <v>1</v>
      </c>
      <c r="F374" s="156" t="s">
        <v>90</v>
      </c>
      <c r="H374" s="157">
        <v>2</v>
      </c>
      <c r="I374" s="158"/>
      <c r="L374" s="154"/>
      <c r="M374" s="159"/>
      <c r="T374" s="160"/>
      <c r="AT374" s="155" t="s">
        <v>140</v>
      </c>
      <c r="AU374" s="155" t="s">
        <v>90</v>
      </c>
      <c r="AV374" s="13" t="s">
        <v>90</v>
      </c>
      <c r="AW374" s="13" t="s">
        <v>36</v>
      </c>
      <c r="AX374" s="13" t="s">
        <v>80</v>
      </c>
      <c r="AY374" s="155" t="s">
        <v>129</v>
      </c>
    </row>
    <row r="375" spans="2:65" s="14" customFormat="1" ht="11.25">
      <c r="B375" s="161"/>
      <c r="D375" s="144" t="s">
        <v>140</v>
      </c>
      <c r="E375" s="162" t="s">
        <v>1</v>
      </c>
      <c r="F375" s="163" t="s">
        <v>146</v>
      </c>
      <c r="H375" s="164">
        <v>7</v>
      </c>
      <c r="I375" s="165"/>
      <c r="L375" s="161"/>
      <c r="M375" s="166"/>
      <c r="T375" s="167"/>
      <c r="AT375" s="162" t="s">
        <v>140</v>
      </c>
      <c r="AU375" s="162" t="s">
        <v>90</v>
      </c>
      <c r="AV375" s="14" t="s">
        <v>136</v>
      </c>
      <c r="AW375" s="14" t="s">
        <v>36</v>
      </c>
      <c r="AX375" s="14" t="s">
        <v>88</v>
      </c>
      <c r="AY375" s="162" t="s">
        <v>129</v>
      </c>
    </row>
    <row r="376" spans="2:65" s="1" customFormat="1" ht="24.2" customHeight="1">
      <c r="B376" s="31"/>
      <c r="C376" s="168" t="s">
        <v>412</v>
      </c>
      <c r="D376" s="168" t="s">
        <v>299</v>
      </c>
      <c r="E376" s="169" t="s">
        <v>413</v>
      </c>
      <c r="F376" s="170" t="s">
        <v>414</v>
      </c>
      <c r="G376" s="171" t="s">
        <v>397</v>
      </c>
      <c r="H376" s="172">
        <v>4</v>
      </c>
      <c r="I376" s="173"/>
      <c r="J376" s="174">
        <f>ROUND(I376*H376,2)</f>
        <v>0</v>
      </c>
      <c r="K376" s="170" t="s">
        <v>135</v>
      </c>
      <c r="L376" s="175"/>
      <c r="M376" s="176" t="s">
        <v>1</v>
      </c>
      <c r="N376" s="177" t="s">
        <v>45</v>
      </c>
      <c r="P376" s="140">
        <f>O376*H376</f>
        <v>0</v>
      </c>
      <c r="Q376" s="140">
        <v>6.8000000000000005E-2</v>
      </c>
      <c r="R376" s="140">
        <f>Q376*H376</f>
        <v>0.27200000000000002</v>
      </c>
      <c r="S376" s="140">
        <v>0</v>
      </c>
      <c r="T376" s="141">
        <f>S376*H376</f>
        <v>0</v>
      </c>
      <c r="AR376" s="142" t="s">
        <v>184</v>
      </c>
      <c r="AT376" s="142" t="s">
        <v>299</v>
      </c>
      <c r="AU376" s="142" t="s">
        <v>90</v>
      </c>
      <c r="AY376" s="16" t="s">
        <v>129</v>
      </c>
      <c r="BE376" s="143">
        <f>IF(N376="základní",J376,0)</f>
        <v>0</v>
      </c>
      <c r="BF376" s="143">
        <f>IF(N376="snížená",J376,0)</f>
        <v>0</v>
      </c>
      <c r="BG376" s="143">
        <f>IF(N376="zákl. přenesená",J376,0)</f>
        <v>0</v>
      </c>
      <c r="BH376" s="143">
        <f>IF(N376="sníž. přenesená",J376,0)</f>
        <v>0</v>
      </c>
      <c r="BI376" s="143">
        <f>IF(N376="nulová",J376,0)</f>
        <v>0</v>
      </c>
      <c r="BJ376" s="16" t="s">
        <v>88</v>
      </c>
      <c r="BK376" s="143">
        <f>ROUND(I376*H376,2)</f>
        <v>0</v>
      </c>
      <c r="BL376" s="16" t="s">
        <v>136</v>
      </c>
      <c r="BM376" s="142" t="s">
        <v>415</v>
      </c>
    </row>
    <row r="377" spans="2:65" s="1" customFormat="1" ht="11.25">
      <c r="B377" s="31"/>
      <c r="D377" s="144" t="s">
        <v>138</v>
      </c>
      <c r="F377" s="145" t="s">
        <v>414</v>
      </c>
      <c r="I377" s="146"/>
      <c r="L377" s="31"/>
      <c r="M377" s="147"/>
      <c r="T377" s="55"/>
      <c r="AT377" s="16" t="s">
        <v>138</v>
      </c>
      <c r="AU377" s="16" t="s">
        <v>90</v>
      </c>
    </row>
    <row r="378" spans="2:65" s="12" customFormat="1" ht="11.25">
      <c r="B378" s="148"/>
      <c r="D378" s="144" t="s">
        <v>140</v>
      </c>
      <c r="E378" s="149" t="s">
        <v>1</v>
      </c>
      <c r="F378" s="150" t="s">
        <v>400</v>
      </c>
      <c r="H378" s="149" t="s">
        <v>1</v>
      </c>
      <c r="I378" s="151"/>
      <c r="L378" s="148"/>
      <c r="M378" s="152"/>
      <c r="T378" s="153"/>
      <c r="AT378" s="149" t="s">
        <v>140</v>
      </c>
      <c r="AU378" s="149" t="s">
        <v>90</v>
      </c>
      <c r="AV378" s="12" t="s">
        <v>88</v>
      </c>
      <c r="AW378" s="12" t="s">
        <v>36</v>
      </c>
      <c r="AX378" s="12" t="s">
        <v>80</v>
      </c>
      <c r="AY378" s="149" t="s">
        <v>129</v>
      </c>
    </row>
    <row r="379" spans="2:65" s="13" customFormat="1" ht="11.25">
      <c r="B379" s="154"/>
      <c r="D379" s="144" t="s">
        <v>140</v>
      </c>
      <c r="E379" s="155" t="s">
        <v>1</v>
      </c>
      <c r="F379" s="156" t="s">
        <v>136</v>
      </c>
      <c r="H379" s="157">
        <v>4</v>
      </c>
      <c r="I379" s="158"/>
      <c r="L379" s="154"/>
      <c r="M379" s="159"/>
      <c r="T379" s="160"/>
      <c r="AT379" s="155" t="s">
        <v>140</v>
      </c>
      <c r="AU379" s="155" t="s">
        <v>90</v>
      </c>
      <c r="AV379" s="13" t="s">
        <v>90</v>
      </c>
      <c r="AW379" s="13" t="s">
        <v>36</v>
      </c>
      <c r="AX379" s="13" t="s">
        <v>88</v>
      </c>
      <c r="AY379" s="155" t="s">
        <v>129</v>
      </c>
    </row>
    <row r="380" spans="2:65" s="1" customFormat="1" ht="21.75" customHeight="1">
      <c r="B380" s="31"/>
      <c r="C380" s="131" t="s">
        <v>416</v>
      </c>
      <c r="D380" s="131" t="s">
        <v>131</v>
      </c>
      <c r="E380" s="132" t="s">
        <v>417</v>
      </c>
      <c r="F380" s="133" t="s">
        <v>418</v>
      </c>
      <c r="G380" s="134" t="s">
        <v>397</v>
      </c>
      <c r="H380" s="135">
        <v>5</v>
      </c>
      <c r="I380" s="136"/>
      <c r="J380" s="137">
        <f>ROUND(I380*H380,2)</f>
        <v>0</v>
      </c>
      <c r="K380" s="133" t="s">
        <v>135</v>
      </c>
      <c r="L380" s="31"/>
      <c r="M380" s="138" t="s">
        <v>1</v>
      </c>
      <c r="N380" s="139" t="s">
        <v>45</v>
      </c>
      <c r="P380" s="140">
        <f>O380*H380</f>
        <v>0</v>
      </c>
      <c r="Q380" s="140">
        <v>8.7419999999999998E-2</v>
      </c>
      <c r="R380" s="140">
        <f>Q380*H380</f>
        <v>0.43709999999999999</v>
      </c>
      <c r="S380" s="140">
        <v>0</v>
      </c>
      <c r="T380" s="141">
        <f>S380*H380</f>
        <v>0</v>
      </c>
      <c r="AR380" s="142" t="s">
        <v>136</v>
      </c>
      <c r="AT380" s="142" t="s">
        <v>131</v>
      </c>
      <c r="AU380" s="142" t="s">
        <v>90</v>
      </c>
      <c r="AY380" s="16" t="s">
        <v>129</v>
      </c>
      <c r="BE380" s="143">
        <f>IF(N380="základní",J380,0)</f>
        <v>0</v>
      </c>
      <c r="BF380" s="143">
        <f>IF(N380="snížená",J380,0)</f>
        <v>0</v>
      </c>
      <c r="BG380" s="143">
        <f>IF(N380="zákl. přenesená",J380,0)</f>
        <v>0</v>
      </c>
      <c r="BH380" s="143">
        <f>IF(N380="sníž. přenesená",J380,0)</f>
        <v>0</v>
      </c>
      <c r="BI380" s="143">
        <f>IF(N380="nulová",J380,0)</f>
        <v>0</v>
      </c>
      <c r="BJ380" s="16" t="s">
        <v>88</v>
      </c>
      <c r="BK380" s="143">
        <f>ROUND(I380*H380,2)</f>
        <v>0</v>
      </c>
      <c r="BL380" s="16" t="s">
        <v>136</v>
      </c>
      <c r="BM380" s="142" t="s">
        <v>419</v>
      </c>
    </row>
    <row r="381" spans="2:65" s="1" customFormat="1" ht="19.5">
      <c r="B381" s="31"/>
      <c r="D381" s="144" t="s">
        <v>138</v>
      </c>
      <c r="F381" s="145" t="s">
        <v>420</v>
      </c>
      <c r="I381" s="146"/>
      <c r="L381" s="31"/>
      <c r="M381" s="147"/>
      <c r="T381" s="55"/>
      <c r="AT381" s="16" t="s">
        <v>138</v>
      </c>
      <c r="AU381" s="16" t="s">
        <v>90</v>
      </c>
    </row>
    <row r="382" spans="2:65" s="12" customFormat="1" ht="11.25">
      <c r="B382" s="148"/>
      <c r="D382" s="144" t="s">
        <v>140</v>
      </c>
      <c r="E382" s="149" t="s">
        <v>1</v>
      </c>
      <c r="F382" s="150" t="s">
        <v>400</v>
      </c>
      <c r="H382" s="149" t="s">
        <v>1</v>
      </c>
      <c r="I382" s="151"/>
      <c r="L382" s="148"/>
      <c r="M382" s="152"/>
      <c r="T382" s="153"/>
      <c r="AT382" s="149" t="s">
        <v>140</v>
      </c>
      <c r="AU382" s="149" t="s">
        <v>90</v>
      </c>
      <c r="AV382" s="12" t="s">
        <v>88</v>
      </c>
      <c r="AW382" s="12" t="s">
        <v>36</v>
      </c>
      <c r="AX382" s="12" t="s">
        <v>80</v>
      </c>
      <c r="AY382" s="149" t="s">
        <v>129</v>
      </c>
    </row>
    <row r="383" spans="2:65" s="13" customFormat="1" ht="11.25">
      <c r="B383" s="154"/>
      <c r="D383" s="144" t="s">
        <v>140</v>
      </c>
      <c r="E383" s="155" t="s">
        <v>1</v>
      </c>
      <c r="F383" s="156" t="s">
        <v>164</v>
      </c>
      <c r="H383" s="157">
        <v>5</v>
      </c>
      <c r="I383" s="158"/>
      <c r="L383" s="154"/>
      <c r="M383" s="159"/>
      <c r="T383" s="160"/>
      <c r="AT383" s="155" t="s">
        <v>140</v>
      </c>
      <c r="AU383" s="155" t="s">
        <v>90</v>
      </c>
      <c r="AV383" s="13" t="s">
        <v>90</v>
      </c>
      <c r="AW383" s="13" t="s">
        <v>36</v>
      </c>
      <c r="AX383" s="13" t="s">
        <v>88</v>
      </c>
      <c r="AY383" s="155" t="s">
        <v>129</v>
      </c>
    </row>
    <row r="384" spans="2:65" s="1" customFormat="1" ht="24.2" customHeight="1">
      <c r="B384" s="31"/>
      <c r="C384" s="168" t="s">
        <v>421</v>
      </c>
      <c r="D384" s="168" t="s">
        <v>299</v>
      </c>
      <c r="E384" s="169" t="s">
        <v>422</v>
      </c>
      <c r="F384" s="170" t="s">
        <v>423</v>
      </c>
      <c r="G384" s="171" t="s">
        <v>397</v>
      </c>
      <c r="H384" s="172">
        <v>5</v>
      </c>
      <c r="I384" s="173"/>
      <c r="J384" s="174">
        <f>ROUND(I384*H384,2)</f>
        <v>0</v>
      </c>
      <c r="K384" s="170" t="s">
        <v>135</v>
      </c>
      <c r="L384" s="175"/>
      <c r="M384" s="176" t="s">
        <v>1</v>
      </c>
      <c r="N384" s="177" t="s">
        <v>45</v>
      </c>
      <c r="P384" s="140">
        <f>O384*H384</f>
        <v>0</v>
      </c>
      <c r="Q384" s="140">
        <v>8.1000000000000003E-2</v>
      </c>
      <c r="R384" s="140">
        <f>Q384*H384</f>
        <v>0.40500000000000003</v>
      </c>
      <c r="S384" s="140">
        <v>0</v>
      </c>
      <c r="T384" s="141">
        <f>S384*H384</f>
        <v>0</v>
      </c>
      <c r="AR384" s="142" t="s">
        <v>184</v>
      </c>
      <c r="AT384" s="142" t="s">
        <v>299</v>
      </c>
      <c r="AU384" s="142" t="s">
        <v>90</v>
      </c>
      <c r="AY384" s="16" t="s">
        <v>129</v>
      </c>
      <c r="BE384" s="143">
        <f>IF(N384="základní",J384,0)</f>
        <v>0</v>
      </c>
      <c r="BF384" s="143">
        <f>IF(N384="snížená",J384,0)</f>
        <v>0</v>
      </c>
      <c r="BG384" s="143">
        <f>IF(N384="zákl. přenesená",J384,0)</f>
        <v>0</v>
      </c>
      <c r="BH384" s="143">
        <f>IF(N384="sníž. přenesená",J384,0)</f>
        <v>0</v>
      </c>
      <c r="BI384" s="143">
        <f>IF(N384="nulová",J384,0)</f>
        <v>0</v>
      </c>
      <c r="BJ384" s="16" t="s">
        <v>88</v>
      </c>
      <c r="BK384" s="143">
        <f>ROUND(I384*H384,2)</f>
        <v>0</v>
      </c>
      <c r="BL384" s="16" t="s">
        <v>136</v>
      </c>
      <c r="BM384" s="142" t="s">
        <v>424</v>
      </c>
    </row>
    <row r="385" spans="2:65" s="1" customFormat="1" ht="11.25">
      <c r="B385" s="31"/>
      <c r="D385" s="144" t="s">
        <v>138</v>
      </c>
      <c r="F385" s="145" t="s">
        <v>423</v>
      </c>
      <c r="I385" s="146"/>
      <c r="L385" s="31"/>
      <c r="M385" s="147"/>
      <c r="T385" s="55"/>
      <c r="AT385" s="16" t="s">
        <v>138</v>
      </c>
      <c r="AU385" s="16" t="s">
        <v>90</v>
      </c>
    </row>
    <row r="386" spans="2:65" s="12" customFormat="1" ht="11.25">
      <c r="B386" s="148"/>
      <c r="D386" s="144" t="s">
        <v>140</v>
      </c>
      <c r="E386" s="149" t="s">
        <v>1</v>
      </c>
      <c r="F386" s="150" t="s">
        <v>400</v>
      </c>
      <c r="H386" s="149" t="s">
        <v>1</v>
      </c>
      <c r="I386" s="151"/>
      <c r="L386" s="148"/>
      <c r="M386" s="152"/>
      <c r="T386" s="153"/>
      <c r="AT386" s="149" t="s">
        <v>140</v>
      </c>
      <c r="AU386" s="149" t="s">
        <v>90</v>
      </c>
      <c r="AV386" s="12" t="s">
        <v>88</v>
      </c>
      <c r="AW386" s="12" t="s">
        <v>36</v>
      </c>
      <c r="AX386" s="12" t="s">
        <v>80</v>
      </c>
      <c r="AY386" s="149" t="s">
        <v>129</v>
      </c>
    </row>
    <row r="387" spans="2:65" s="13" customFormat="1" ht="11.25">
      <c r="B387" s="154"/>
      <c r="D387" s="144" t="s">
        <v>140</v>
      </c>
      <c r="E387" s="155" t="s">
        <v>1</v>
      </c>
      <c r="F387" s="156" t="s">
        <v>164</v>
      </c>
      <c r="H387" s="157">
        <v>5</v>
      </c>
      <c r="I387" s="158"/>
      <c r="L387" s="154"/>
      <c r="M387" s="159"/>
      <c r="T387" s="160"/>
      <c r="AT387" s="155" t="s">
        <v>140</v>
      </c>
      <c r="AU387" s="155" t="s">
        <v>90</v>
      </c>
      <c r="AV387" s="13" t="s">
        <v>90</v>
      </c>
      <c r="AW387" s="13" t="s">
        <v>36</v>
      </c>
      <c r="AX387" s="13" t="s">
        <v>88</v>
      </c>
      <c r="AY387" s="155" t="s">
        <v>129</v>
      </c>
    </row>
    <row r="388" spans="2:65" s="1" customFormat="1" ht="24.2" customHeight="1">
      <c r="B388" s="31"/>
      <c r="C388" s="131" t="s">
        <v>425</v>
      </c>
      <c r="D388" s="131" t="s">
        <v>131</v>
      </c>
      <c r="E388" s="132" t="s">
        <v>426</v>
      </c>
      <c r="F388" s="133" t="s">
        <v>427</v>
      </c>
      <c r="G388" s="134" t="s">
        <v>243</v>
      </c>
      <c r="H388" s="135">
        <v>1.8</v>
      </c>
      <c r="I388" s="136"/>
      <c r="J388" s="137">
        <f>ROUND(I388*H388,2)</f>
        <v>0</v>
      </c>
      <c r="K388" s="133" t="s">
        <v>135</v>
      </c>
      <c r="L388" s="31"/>
      <c r="M388" s="138" t="s">
        <v>1</v>
      </c>
      <c r="N388" s="139" t="s">
        <v>45</v>
      </c>
      <c r="P388" s="140">
        <f>O388*H388</f>
        <v>0</v>
      </c>
      <c r="Q388" s="140">
        <v>0</v>
      </c>
      <c r="R388" s="140">
        <f>Q388*H388</f>
        <v>0</v>
      </c>
      <c r="S388" s="140">
        <v>0</v>
      </c>
      <c r="T388" s="141">
        <f>S388*H388</f>
        <v>0</v>
      </c>
      <c r="AR388" s="142" t="s">
        <v>136</v>
      </c>
      <c r="AT388" s="142" t="s">
        <v>131</v>
      </c>
      <c r="AU388" s="142" t="s">
        <v>90</v>
      </c>
      <c r="AY388" s="16" t="s">
        <v>129</v>
      </c>
      <c r="BE388" s="143">
        <f>IF(N388="základní",J388,0)</f>
        <v>0</v>
      </c>
      <c r="BF388" s="143">
        <f>IF(N388="snížená",J388,0)</f>
        <v>0</v>
      </c>
      <c r="BG388" s="143">
        <f>IF(N388="zákl. přenesená",J388,0)</f>
        <v>0</v>
      </c>
      <c r="BH388" s="143">
        <f>IF(N388="sníž. přenesená",J388,0)</f>
        <v>0</v>
      </c>
      <c r="BI388" s="143">
        <f>IF(N388="nulová",J388,0)</f>
        <v>0</v>
      </c>
      <c r="BJ388" s="16" t="s">
        <v>88</v>
      </c>
      <c r="BK388" s="143">
        <f>ROUND(I388*H388,2)</f>
        <v>0</v>
      </c>
      <c r="BL388" s="16" t="s">
        <v>136</v>
      </c>
      <c r="BM388" s="142" t="s">
        <v>428</v>
      </c>
    </row>
    <row r="389" spans="2:65" s="1" customFormat="1" ht="11.25">
      <c r="B389" s="31"/>
      <c r="D389" s="144" t="s">
        <v>138</v>
      </c>
      <c r="F389" s="145" t="s">
        <v>427</v>
      </c>
      <c r="I389" s="146"/>
      <c r="L389" s="31"/>
      <c r="M389" s="147"/>
      <c r="T389" s="55"/>
      <c r="AT389" s="16" t="s">
        <v>138</v>
      </c>
      <c r="AU389" s="16" t="s">
        <v>90</v>
      </c>
    </row>
    <row r="390" spans="2:65" s="12" customFormat="1" ht="11.25">
      <c r="B390" s="148"/>
      <c r="D390" s="144" t="s">
        <v>140</v>
      </c>
      <c r="E390" s="149" t="s">
        <v>1</v>
      </c>
      <c r="F390" s="150" t="s">
        <v>429</v>
      </c>
      <c r="H390" s="149" t="s">
        <v>1</v>
      </c>
      <c r="I390" s="151"/>
      <c r="L390" s="148"/>
      <c r="M390" s="152"/>
      <c r="T390" s="153"/>
      <c r="AT390" s="149" t="s">
        <v>140</v>
      </c>
      <c r="AU390" s="149" t="s">
        <v>90</v>
      </c>
      <c r="AV390" s="12" t="s">
        <v>88</v>
      </c>
      <c r="AW390" s="12" t="s">
        <v>36</v>
      </c>
      <c r="AX390" s="12" t="s">
        <v>80</v>
      </c>
      <c r="AY390" s="149" t="s">
        <v>129</v>
      </c>
    </row>
    <row r="391" spans="2:65" s="12" customFormat="1" ht="11.25">
      <c r="B391" s="148"/>
      <c r="D391" s="144" t="s">
        <v>140</v>
      </c>
      <c r="E391" s="149" t="s">
        <v>1</v>
      </c>
      <c r="F391" s="150" t="s">
        <v>430</v>
      </c>
      <c r="H391" s="149" t="s">
        <v>1</v>
      </c>
      <c r="I391" s="151"/>
      <c r="L391" s="148"/>
      <c r="M391" s="152"/>
      <c r="T391" s="153"/>
      <c r="AT391" s="149" t="s">
        <v>140</v>
      </c>
      <c r="AU391" s="149" t="s">
        <v>90</v>
      </c>
      <c r="AV391" s="12" t="s">
        <v>88</v>
      </c>
      <c r="AW391" s="12" t="s">
        <v>36</v>
      </c>
      <c r="AX391" s="12" t="s">
        <v>80</v>
      </c>
      <c r="AY391" s="149" t="s">
        <v>129</v>
      </c>
    </row>
    <row r="392" spans="2:65" s="13" customFormat="1" ht="11.25">
      <c r="B392" s="154"/>
      <c r="D392" s="144" t="s">
        <v>140</v>
      </c>
      <c r="E392" s="155" t="s">
        <v>1</v>
      </c>
      <c r="F392" s="156" t="s">
        <v>431</v>
      </c>
      <c r="H392" s="157">
        <v>1.8</v>
      </c>
      <c r="I392" s="158"/>
      <c r="L392" s="154"/>
      <c r="M392" s="159"/>
      <c r="T392" s="160"/>
      <c r="AT392" s="155" t="s">
        <v>140</v>
      </c>
      <c r="AU392" s="155" t="s">
        <v>90</v>
      </c>
      <c r="AV392" s="13" t="s">
        <v>90</v>
      </c>
      <c r="AW392" s="13" t="s">
        <v>36</v>
      </c>
      <c r="AX392" s="13" t="s">
        <v>88</v>
      </c>
      <c r="AY392" s="155" t="s">
        <v>129</v>
      </c>
    </row>
    <row r="393" spans="2:65" s="1" customFormat="1" ht="33" customHeight="1">
      <c r="B393" s="31"/>
      <c r="C393" s="131" t="s">
        <v>432</v>
      </c>
      <c r="D393" s="131" t="s">
        <v>131</v>
      </c>
      <c r="E393" s="132" t="s">
        <v>433</v>
      </c>
      <c r="F393" s="133" t="s">
        <v>434</v>
      </c>
      <c r="G393" s="134" t="s">
        <v>134</v>
      </c>
      <c r="H393" s="135">
        <v>4.8</v>
      </c>
      <c r="I393" s="136"/>
      <c r="J393" s="137">
        <f>ROUND(I393*H393,2)</f>
        <v>0</v>
      </c>
      <c r="K393" s="133" t="s">
        <v>135</v>
      </c>
      <c r="L393" s="31"/>
      <c r="M393" s="138" t="s">
        <v>1</v>
      </c>
      <c r="N393" s="139" t="s">
        <v>45</v>
      </c>
      <c r="P393" s="140">
        <f>O393*H393</f>
        <v>0</v>
      </c>
      <c r="Q393" s="140">
        <v>7.8799999999999999E-3</v>
      </c>
      <c r="R393" s="140">
        <f>Q393*H393</f>
        <v>3.7823999999999997E-2</v>
      </c>
      <c r="S393" s="140">
        <v>0</v>
      </c>
      <c r="T393" s="141">
        <f>S393*H393</f>
        <v>0</v>
      </c>
      <c r="AR393" s="142" t="s">
        <v>136</v>
      </c>
      <c r="AT393" s="142" t="s">
        <v>131</v>
      </c>
      <c r="AU393" s="142" t="s">
        <v>90</v>
      </c>
      <c r="AY393" s="16" t="s">
        <v>129</v>
      </c>
      <c r="BE393" s="143">
        <f>IF(N393="základní",J393,0)</f>
        <v>0</v>
      </c>
      <c r="BF393" s="143">
        <f>IF(N393="snížená",J393,0)</f>
        <v>0</v>
      </c>
      <c r="BG393" s="143">
        <f>IF(N393="zákl. přenesená",J393,0)</f>
        <v>0</v>
      </c>
      <c r="BH393" s="143">
        <f>IF(N393="sníž. přenesená",J393,0)</f>
        <v>0</v>
      </c>
      <c r="BI393" s="143">
        <f>IF(N393="nulová",J393,0)</f>
        <v>0</v>
      </c>
      <c r="BJ393" s="16" t="s">
        <v>88</v>
      </c>
      <c r="BK393" s="143">
        <f>ROUND(I393*H393,2)</f>
        <v>0</v>
      </c>
      <c r="BL393" s="16" t="s">
        <v>136</v>
      </c>
      <c r="BM393" s="142" t="s">
        <v>435</v>
      </c>
    </row>
    <row r="394" spans="2:65" s="1" customFormat="1" ht="29.25">
      <c r="B394" s="31"/>
      <c r="D394" s="144" t="s">
        <v>138</v>
      </c>
      <c r="F394" s="145" t="s">
        <v>436</v>
      </c>
      <c r="I394" s="146"/>
      <c r="L394" s="31"/>
      <c r="M394" s="147"/>
      <c r="T394" s="55"/>
      <c r="AT394" s="16" t="s">
        <v>138</v>
      </c>
      <c r="AU394" s="16" t="s">
        <v>90</v>
      </c>
    </row>
    <row r="395" spans="2:65" s="12" customFormat="1" ht="11.25">
      <c r="B395" s="148"/>
      <c r="D395" s="144" t="s">
        <v>140</v>
      </c>
      <c r="E395" s="149" t="s">
        <v>1</v>
      </c>
      <c r="F395" s="150" t="s">
        <v>429</v>
      </c>
      <c r="H395" s="149" t="s">
        <v>1</v>
      </c>
      <c r="I395" s="151"/>
      <c r="L395" s="148"/>
      <c r="M395" s="152"/>
      <c r="T395" s="153"/>
      <c r="AT395" s="149" t="s">
        <v>140</v>
      </c>
      <c r="AU395" s="149" t="s">
        <v>90</v>
      </c>
      <c r="AV395" s="12" t="s">
        <v>88</v>
      </c>
      <c r="AW395" s="12" t="s">
        <v>36</v>
      </c>
      <c r="AX395" s="12" t="s">
        <v>80</v>
      </c>
      <c r="AY395" s="149" t="s">
        <v>129</v>
      </c>
    </row>
    <row r="396" spans="2:65" s="12" customFormat="1" ht="11.25">
      <c r="B396" s="148"/>
      <c r="D396" s="144" t="s">
        <v>140</v>
      </c>
      <c r="E396" s="149" t="s">
        <v>1</v>
      </c>
      <c r="F396" s="150" t="s">
        <v>430</v>
      </c>
      <c r="H396" s="149" t="s">
        <v>1</v>
      </c>
      <c r="I396" s="151"/>
      <c r="L396" s="148"/>
      <c r="M396" s="152"/>
      <c r="T396" s="153"/>
      <c r="AT396" s="149" t="s">
        <v>140</v>
      </c>
      <c r="AU396" s="149" t="s">
        <v>90</v>
      </c>
      <c r="AV396" s="12" t="s">
        <v>88</v>
      </c>
      <c r="AW396" s="12" t="s">
        <v>36</v>
      </c>
      <c r="AX396" s="12" t="s">
        <v>80</v>
      </c>
      <c r="AY396" s="149" t="s">
        <v>129</v>
      </c>
    </row>
    <row r="397" spans="2:65" s="13" customFormat="1" ht="11.25">
      <c r="B397" s="154"/>
      <c r="D397" s="144" t="s">
        <v>140</v>
      </c>
      <c r="E397" s="155" t="s">
        <v>1</v>
      </c>
      <c r="F397" s="156" t="s">
        <v>437</v>
      </c>
      <c r="H397" s="157">
        <v>4.8</v>
      </c>
      <c r="I397" s="158"/>
      <c r="L397" s="154"/>
      <c r="M397" s="159"/>
      <c r="T397" s="160"/>
      <c r="AT397" s="155" t="s">
        <v>140</v>
      </c>
      <c r="AU397" s="155" t="s">
        <v>90</v>
      </c>
      <c r="AV397" s="13" t="s">
        <v>90</v>
      </c>
      <c r="AW397" s="13" t="s">
        <v>36</v>
      </c>
      <c r="AX397" s="13" t="s">
        <v>88</v>
      </c>
      <c r="AY397" s="155" t="s">
        <v>129</v>
      </c>
    </row>
    <row r="398" spans="2:65" s="1" customFormat="1" ht="37.9" customHeight="1">
      <c r="B398" s="31"/>
      <c r="C398" s="131" t="s">
        <v>438</v>
      </c>
      <c r="D398" s="131" t="s">
        <v>131</v>
      </c>
      <c r="E398" s="132" t="s">
        <v>439</v>
      </c>
      <c r="F398" s="133" t="s">
        <v>440</v>
      </c>
      <c r="G398" s="134" t="s">
        <v>134</v>
      </c>
      <c r="H398" s="135">
        <v>4.8</v>
      </c>
      <c r="I398" s="136"/>
      <c r="J398" s="137">
        <f>ROUND(I398*H398,2)</f>
        <v>0</v>
      </c>
      <c r="K398" s="133" t="s">
        <v>135</v>
      </c>
      <c r="L398" s="31"/>
      <c r="M398" s="138" t="s">
        <v>1</v>
      </c>
      <c r="N398" s="139" t="s">
        <v>45</v>
      </c>
      <c r="P398" s="140">
        <f>O398*H398</f>
        <v>0</v>
      </c>
      <c r="Q398" s="140">
        <v>0</v>
      </c>
      <c r="R398" s="140">
        <f>Q398*H398</f>
        <v>0</v>
      </c>
      <c r="S398" s="140">
        <v>0</v>
      </c>
      <c r="T398" s="141">
        <f>S398*H398</f>
        <v>0</v>
      </c>
      <c r="AR398" s="142" t="s">
        <v>136</v>
      </c>
      <c r="AT398" s="142" t="s">
        <v>131</v>
      </c>
      <c r="AU398" s="142" t="s">
        <v>90</v>
      </c>
      <c r="AY398" s="16" t="s">
        <v>129</v>
      </c>
      <c r="BE398" s="143">
        <f>IF(N398="základní",J398,0)</f>
        <v>0</v>
      </c>
      <c r="BF398" s="143">
        <f>IF(N398="snížená",J398,0)</f>
        <v>0</v>
      </c>
      <c r="BG398" s="143">
        <f>IF(N398="zákl. přenesená",J398,0)</f>
        <v>0</v>
      </c>
      <c r="BH398" s="143">
        <f>IF(N398="sníž. přenesená",J398,0)</f>
        <v>0</v>
      </c>
      <c r="BI398" s="143">
        <f>IF(N398="nulová",J398,0)</f>
        <v>0</v>
      </c>
      <c r="BJ398" s="16" t="s">
        <v>88</v>
      </c>
      <c r="BK398" s="143">
        <f>ROUND(I398*H398,2)</f>
        <v>0</v>
      </c>
      <c r="BL398" s="16" t="s">
        <v>136</v>
      </c>
      <c r="BM398" s="142" t="s">
        <v>441</v>
      </c>
    </row>
    <row r="399" spans="2:65" s="1" customFormat="1" ht="29.25">
      <c r="B399" s="31"/>
      <c r="D399" s="144" t="s">
        <v>138</v>
      </c>
      <c r="F399" s="145" t="s">
        <v>442</v>
      </c>
      <c r="I399" s="146"/>
      <c r="L399" s="31"/>
      <c r="M399" s="147"/>
      <c r="T399" s="55"/>
      <c r="AT399" s="16" t="s">
        <v>138</v>
      </c>
      <c r="AU399" s="16" t="s">
        <v>90</v>
      </c>
    </row>
    <row r="400" spans="2:65" s="12" customFormat="1" ht="11.25">
      <c r="B400" s="148"/>
      <c r="D400" s="144" t="s">
        <v>140</v>
      </c>
      <c r="E400" s="149" t="s">
        <v>1</v>
      </c>
      <c r="F400" s="150" t="s">
        <v>429</v>
      </c>
      <c r="H400" s="149" t="s">
        <v>1</v>
      </c>
      <c r="I400" s="151"/>
      <c r="L400" s="148"/>
      <c r="M400" s="152"/>
      <c r="T400" s="153"/>
      <c r="AT400" s="149" t="s">
        <v>140</v>
      </c>
      <c r="AU400" s="149" t="s">
        <v>90</v>
      </c>
      <c r="AV400" s="12" t="s">
        <v>88</v>
      </c>
      <c r="AW400" s="12" t="s">
        <v>36</v>
      </c>
      <c r="AX400" s="12" t="s">
        <v>80</v>
      </c>
      <c r="AY400" s="149" t="s">
        <v>129</v>
      </c>
    </row>
    <row r="401" spans="2:65" s="12" customFormat="1" ht="11.25">
      <c r="B401" s="148"/>
      <c r="D401" s="144" t="s">
        <v>140</v>
      </c>
      <c r="E401" s="149" t="s">
        <v>1</v>
      </c>
      <c r="F401" s="150" t="s">
        <v>430</v>
      </c>
      <c r="H401" s="149" t="s">
        <v>1</v>
      </c>
      <c r="I401" s="151"/>
      <c r="L401" s="148"/>
      <c r="M401" s="152"/>
      <c r="T401" s="153"/>
      <c r="AT401" s="149" t="s">
        <v>140</v>
      </c>
      <c r="AU401" s="149" t="s">
        <v>90</v>
      </c>
      <c r="AV401" s="12" t="s">
        <v>88</v>
      </c>
      <c r="AW401" s="12" t="s">
        <v>36</v>
      </c>
      <c r="AX401" s="12" t="s">
        <v>80</v>
      </c>
      <c r="AY401" s="149" t="s">
        <v>129</v>
      </c>
    </row>
    <row r="402" spans="2:65" s="13" customFormat="1" ht="11.25">
      <c r="B402" s="154"/>
      <c r="D402" s="144" t="s">
        <v>140</v>
      </c>
      <c r="E402" s="155" t="s">
        <v>1</v>
      </c>
      <c r="F402" s="156" t="s">
        <v>437</v>
      </c>
      <c r="H402" s="157">
        <v>4.8</v>
      </c>
      <c r="I402" s="158"/>
      <c r="L402" s="154"/>
      <c r="M402" s="159"/>
      <c r="T402" s="160"/>
      <c r="AT402" s="155" t="s">
        <v>140</v>
      </c>
      <c r="AU402" s="155" t="s">
        <v>90</v>
      </c>
      <c r="AV402" s="13" t="s">
        <v>90</v>
      </c>
      <c r="AW402" s="13" t="s">
        <v>36</v>
      </c>
      <c r="AX402" s="13" t="s">
        <v>88</v>
      </c>
      <c r="AY402" s="155" t="s">
        <v>129</v>
      </c>
    </row>
    <row r="403" spans="2:65" s="11" customFormat="1" ht="22.9" customHeight="1">
      <c r="B403" s="119"/>
      <c r="D403" s="120" t="s">
        <v>79</v>
      </c>
      <c r="E403" s="129" t="s">
        <v>164</v>
      </c>
      <c r="F403" s="129" t="s">
        <v>443</v>
      </c>
      <c r="I403" s="122"/>
      <c r="J403" s="130">
        <f>BK403</f>
        <v>0</v>
      </c>
      <c r="L403" s="119"/>
      <c r="M403" s="124"/>
      <c r="P403" s="125">
        <f>SUM(P404:P461)</f>
        <v>0</v>
      </c>
      <c r="R403" s="125">
        <f>SUM(R404:R461)</f>
        <v>0.35783999999999999</v>
      </c>
      <c r="T403" s="126">
        <f>SUM(T404:T461)</f>
        <v>0</v>
      </c>
      <c r="AR403" s="120" t="s">
        <v>88</v>
      </c>
      <c r="AT403" s="127" t="s">
        <v>79</v>
      </c>
      <c r="AU403" s="127" t="s">
        <v>88</v>
      </c>
      <c r="AY403" s="120" t="s">
        <v>129</v>
      </c>
      <c r="BK403" s="128">
        <f>SUM(BK404:BK461)</f>
        <v>0</v>
      </c>
    </row>
    <row r="404" spans="2:65" s="1" customFormat="1" ht="16.5" customHeight="1">
      <c r="B404" s="31"/>
      <c r="C404" s="131" t="s">
        <v>444</v>
      </c>
      <c r="D404" s="131" t="s">
        <v>131</v>
      </c>
      <c r="E404" s="132" t="s">
        <v>445</v>
      </c>
      <c r="F404" s="133" t="s">
        <v>446</v>
      </c>
      <c r="G404" s="134" t="s">
        <v>134</v>
      </c>
      <c r="H404" s="135">
        <v>1744</v>
      </c>
      <c r="I404" s="136"/>
      <c r="J404" s="137">
        <f>ROUND(I404*H404,2)</f>
        <v>0</v>
      </c>
      <c r="K404" s="133" t="s">
        <v>135</v>
      </c>
      <c r="L404" s="31"/>
      <c r="M404" s="138" t="s">
        <v>1</v>
      </c>
      <c r="N404" s="139" t="s">
        <v>45</v>
      </c>
      <c r="P404" s="140">
        <f>O404*H404</f>
        <v>0</v>
      </c>
      <c r="Q404" s="140">
        <v>0</v>
      </c>
      <c r="R404" s="140">
        <f>Q404*H404</f>
        <v>0</v>
      </c>
      <c r="S404" s="140">
        <v>0</v>
      </c>
      <c r="T404" s="141">
        <f>S404*H404</f>
        <v>0</v>
      </c>
      <c r="AR404" s="142" t="s">
        <v>136</v>
      </c>
      <c r="AT404" s="142" t="s">
        <v>131</v>
      </c>
      <c r="AU404" s="142" t="s">
        <v>90</v>
      </c>
      <c r="AY404" s="16" t="s">
        <v>129</v>
      </c>
      <c r="BE404" s="143">
        <f>IF(N404="základní",J404,0)</f>
        <v>0</v>
      </c>
      <c r="BF404" s="143">
        <f>IF(N404="snížená",J404,0)</f>
        <v>0</v>
      </c>
      <c r="BG404" s="143">
        <f>IF(N404="zákl. přenesená",J404,0)</f>
        <v>0</v>
      </c>
      <c r="BH404" s="143">
        <f>IF(N404="sníž. přenesená",J404,0)</f>
        <v>0</v>
      </c>
      <c r="BI404" s="143">
        <f>IF(N404="nulová",J404,0)</f>
        <v>0</v>
      </c>
      <c r="BJ404" s="16" t="s">
        <v>88</v>
      </c>
      <c r="BK404" s="143">
        <f>ROUND(I404*H404,2)</f>
        <v>0</v>
      </c>
      <c r="BL404" s="16" t="s">
        <v>136</v>
      </c>
      <c r="BM404" s="142" t="s">
        <v>447</v>
      </c>
    </row>
    <row r="405" spans="2:65" s="1" customFormat="1" ht="11.25">
      <c r="B405" s="31"/>
      <c r="D405" s="144" t="s">
        <v>138</v>
      </c>
      <c r="F405" s="145" t="s">
        <v>446</v>
      </c>
      <c r="I405" s="146"/>
      <c r="L405" s="31"/>
      <c r="M405" s="147"/>
      <c r="T405" s="55"/>
      <c r="AT405" s="16" t="s">
        <v>138</v>
      </c>
      <c r="AU405" s="16" t="s">
        <v>90</v>
      </c>
    </row>
    <row r="406" spans="2:65" s="12" customFormat="1" ht="11.25">
      <c r="B406" s="148"/>
      <c r="D406" s="144" t="s">
        <v>140</v>
      </c>
      <c r="E406" s="149" t="s">
        <v>1</v>
      </c>
      <c r="F406" s="150" t="s">
        <v>141</v>
      </c>
      <c r="H406" s="149" t="s">
        <v>1</v>
      </c>
      <c r="I406" s="151"/>
      <c r="L406" s="148"/>
      <c r="M406" s="152"/>
      <c r="T406" s="153"/>
      <c r="AT406" s="149" t="s">
        <v>140</v>
      </c>
      <c r="AU406" s="149" t="s">
        <v>90</v>
      </c>
      <c r="AV406" s="12" t="s">
        <v>88</v>
      </c>
      <c r="AW406" s="12" t="s">
        <v>36</v>
      </c>
      <c r="AX406" s="12" t="s">
        <v>80</v>
      </c>
      <c r="AY406" s="149" t="s">
        <v>129</v>
      </c>
    </row>
    <row r="407" spans="2:65" s="12" customFormat="1" ht="11.25">
      <c r="B407" s="148"/>
      <c r="D407" s="144" t="s">
        <v>140</v>
      </c>
      <c r="E407" s="149" t="s">
        <v>1</v>
      </c>
      <c r="F407" s="150" t="s">
        <v>142</v>
      </c>
      <c r="H407" s="149" t="s">
        <v>1</v>
      </c>
      <c r="I407" s="151"/>
      <c r="L407" s="148"/>
      <c r="M407" s="152"/>
      <c r="T407" s="153"/>
      <c r="AT407" s="149" t="s">
        <v>140</v>
      </c>
      <c r="AU407" s="149" t="s">
        <v>90</v>
      </c>
      <c r="AV407" s="12" t="s">
        <v>88</v>
      </c>
      <c r="AW407" s="12" t="s">
        <v>36</v>
      </c>
      <c r="AX407" s="12" t="s">
        <v>80</v>
      </c>
      <c r="AY407" s="149" t="s">
        <v>129</v>
      </c>
    </row>
    <row r="408" spans="2:65" s="13" customFormat="1" ht="11.25">
      <c r="B408" s="154"/>
      <c r="D408" s="144" t="s">
        <v>140</v>
      </c>
      <c r="E408" s="155" t="s">
        <v>1</v>
      </c>
      <c r="F408" s="156" t="s">
        <v>143</v>
      </c>
      <c r="H408" s="157">
        <v>324</v>
      </c>
      <c r="I408" s="158"/>
      <c r="L408" s="154"/>
      <c r="M408" s="159"/>
      <c r="T408" s="160"/>
      <c r="AT408" s="155" t="s">
        <v>140</v>
      </c>
      <c r="AU408" s="155" t="s">
        <v>90</v>
      </c>
      <c r="AV408" s="13" t="s">
        <v>90</v>
      </c>
      <c r="AW408" s="13" t="s">
        <v>36</v>
      </c>
      <c r="AX408" s="13" t="s">
        <v>80</v>
      </c>
      <c r="AY408" s="155" t="s">
        <v>129</v>
      </c>
    </row>
    <row r="409" spans="2:65" s="12" customFormat="1" ht="11.25">
      <c r="B409" s="148"/>
      <c r="D409" s="144" t="s">
        <v>140</v>
      </c>
      <c r="E409" s="149" t="s">
        <v>1</v>
      </c>
      <c r="F409" s="150" t="s">
        <v>144</v>
      </c>
      <c r="H409" s="149" t="s">
        <v>1</v>
      </c>
      <c r="I409" s="151"/>
      <c r="L409" s="148"/>
      <c r="M409" s="152"/>
      <c r="T409" s="153"/>
      <c r="AT409" s="149" t="s">
        <v>140</v>
      </c>
      <c r="AU409" s="149" t="s">
        <v>90</v>
      </c>
      <c r="AV409" s="12" t="s">
        <v>88</v>
      </c>
      <c r="AW409" s="12" t="s">
        <v>36</v>
      </c>
      <c r="AX409" s="12" t="s">
        <v>80</v>
      </c>
      <c r="AY409" s="149" t="s">
        <v>129</v>
      </c>
    </row>
    <row r="410" spans="2:65" s="13" customFormat="1" ht="11.25">
      <c r="B410" s="154"/>
      <c r="D410" s="144" t="s">
        <v>140</v>
      </c>
      <c r="E410" s="155" t="s">
        <v>1</v>
      </c>
      <c r="F410" s="156" t="s">
        <v>145</v>
      </c>
      <c r="H410" s="157">
        <v>1420</v>
      </c>
      <c r="I410" s="158"/>
      <c r="L410" s="154"/>
      <c r="M410" s="159"/>
      <c r="T410" s="160"/>
      <c r="AT410" s="155" t="s">
        <v>140</v>
      </c>
      <c r="AU410" s="155" t="s">
        <v>90</v>
      </c>
      <c r="AV410" s="13" t="s">
        <v>90</v>
      </c>
      <c r="AW410" s="13" t="s">
        <v>36</v>
      </c>
      <c r="AX410" s="13" t="s">
        <v>80</v>
      </c>
      <c r="AY410" s="155" t="s">
        <v>129</v>
      </c>
    </row>
    <row r="411" spans="2:65" s="14" customFormat="1" ht="11.25">
      <c r="B411" s="161"/>
      <c r="D411" s="144" t="s">
        <v>140</v>
      </c>
      <c r="E411" s="162" t="s">
        <v>1</v>
      </c>
      <c r="F411" s="163" t="s">
        <v>146</v>
      </c>
      <c r="H411" s="164">
        <v>1744</v>
      </c>
      <c r="I411" s="165"/>
      <c r="L411" s="161"/>
      <c r="M411" s="166"/>
      <c r="T411" s="167"/>
      <c r="AT411" s="162" t="s">
        <v>140</v>
      </c>
      <c r="AU411" s="162" t="s">
        <v>90</v>
      </c>
      <c r="AV411" s="14" t="s">
        <v>136</v>
      </c>
      <c r="AW411" s="14" t="s">
        <v>36</v>
      </c>
      <c r="AX411" s="14" t="s">
        <v>88</v>
      </c>
      <c r="AY411" s="162" t="s">
        <v>129</v>
      </c>
    </row>
    <row r="412" spans="2:65" s="1" customFormat="1" ht="24.2" customHeight="1">
      <c r="B412" s="31"/>
      <c r="C412" s="131" t="s">
        <v>448</v>
      </c>
      <c r="D412" s="131" t="s">
        <v>131</v>
      </c>
      <c r="E412" s="132" t="s">
        <v>449</v>
      </c>
      <c r="F412" s="133" t="s">
        <v>450</v>
      </c>
      <c r="G412" s="134" t="s">
        <v>134</v>
      </c>
      <c r="H412" s="135">
        <v>414</v>
      </c>
      <c r="I412" s="136"/>
      <c r="J412" s="137">
        <f>ROUND(I412*H412,2)</f>
        <v>0</v>
      </c>
      <c r="K412" s="133" t="s">
        <v>135</v>
      </c>
      <c r="L412" s="31"/>
      <c r="M412" s="138" t="s">
        <v>1</v>
      </c>
      <c r="N412" s="139" t="s">
        <v>45</v>
      </c>
      <c r="P412" s="140">
        <f>O412*H412</f>
        <v>0</v>
      </c>
      <c r="Q412" s="140">
        <v>0</v>
      </c>
      <c r="R412" s="140">
        <f>Q412*H412</f>
        <v>0</v>
      </c>
      <c r="S412" s="140">
        <v>0</v>
      </c>
      <c r="T412" s="141">
        <f>S412*H412</f>
        <v>0</v>
      </c>
      <c r="AR412" s="142" t="s">
        <v>136</v>
      </c>
      <c r="AT412" s="142" t="s">
        <v>131</v>
      </c>
      <c r="AU412" s="142" t="s">
        <v>90</v>
      </c>
      <c r="AY412" s="16" t="s">
        <v>129</v>
      </c>
      <c r="BE412" s="143">
        <f>IF(N412="základní",J412,0)</f>
        <v>0</v>
      </c>
      <c r="BF412" s="143">
        <f>IF(N412="snížená",J412,0)</f>
        <v>0</v>
      </c>
      <c r="BG412" s="143">
        <f>IF(N412="zákl. přenesená",J412,0)</f>
        <v>0</v>
      </c>
      <c r="BH412" s="143">
        <f>IF(N412="sníž. přenesená",J412,0)</f>
        <v>0</v>
      </c>
      <c r="BI412" s="143">
        <f>IF(N412="nulová",J412,0)</f>
        <v>0</v>
      </c>
      <c r="BJ412" s="16" t="s">
        <v>88</v>
      </c>
      <c r="BK412" s="143">
        <f>ROUND(I412*H412,2)</f>
        <v>0</v>
      </c>
      <c r="BL412" s="16" t="s">
        <v>136</v>
      </c>
      <c r="BM412" s="142" t="s">
        <v>451</v>
      </c>
    </row>
    <row r="413" spans="2:65" s="1" customFormat="1" ht="29.25">
      <c r="B413" s="31"/>
      <c r="D413" s="144" t="s">
        <v>138</v>
      </c>
      <c r="F413" s="145" t="s">
        <v>452</v>
      </c>
      <c r="I413" s="146"/>
      <c r="L413" s="31"/>
      <c r="M413" s="147"/>
      <c r="T413" s="55"/>
      <c r="AT413" s="16" t="s">
        <v>138</v>
      </c>
      <c r="AU413" s="16" t="s">
        <v>90</v>
      </c>
    </row>
    <row r="414" spans="2:65" s="12" customFormat="1" ht="11.25">
      <c r="B414" s="148"/>
      <c r="D414" s="144" t="s">
        <v>140</v>
      </c>
      <c r="E414" s="149" t="s">
        <v>1</v>
      </c>
      <c r="F414" s="150" t="s">
        <v>141</v>
      </c>
      <c r="H414" s="149" t="s">
        <v>1</v>
      </c>
      <c r="I414" s="151"/>
      <c r="L414" s="148"/>
      <c r="M414" s="152"/>
      <c r="T414" s="153"/>
      <c r="AT414" s="149" t="s">
        <v>140</v>
      </c>
      <c r="AU414" s="149" t="s">
        <v>90</v>
      </c>
      <c r="AV414" s="12" t="s">
        <v>88</v>
      </c>
      <c r="AW414" s="12" t="s">
        <v>36</v>
      </c>
      <c r="AX414" s="12" t="s">
        <v>80</v>
      </c>
      <c r="AY414" s="149" t="s">
        <v>129</v>
      </c>
    </row>
    <row r="415" spans="2:65" s="12" customFormat="1" ht="11.25">
      <c r="B415" s="148"/>
      <c r="D415" s="144" t="s">
        <v>140</v>
      </c>
      <c r="E415" s="149" t="s">
        <v>1</v>
      </c>
      <c r="F415" s="150" t="s">
        <v>142</v>
      </c>
      <c r="H415" s="149" t="s">
        <v>1</v>
      </c>
      <c r="I415" s="151"/>
      <c r="L415" s="148"/>
      <c r="M415" s="152"/>
      <c r="T415" s="153"/>
      <c r="AT415" s="149" t="s">
        <v>140</v>
      </c>
      <c r="AU415" s="149" t="s">
        <v>90</v>
      </c>
      <c r="AV415" s="12" t="s">
        <v>88</v>
      </c>
      <c r="AW415" s="12" t="s">
        <v>36</v>
      </c>
      <c r="AX415" s="12" t="s">
        <v>80</v>
      </c>
      <c r="AY415" s="149" t="s">
        <v>129</v>
      </c>
    </row>
    <row r="416" spans="2:65" s="13" customFormat="1" ht="11.25">
      <c r="B416" s="154"/>
      <c r="D416" s="144" t="s">
        <v>140</v>
      </c>
      <c r="E416" s="155" t="s">
        <v>1</v>
      </c>
      <c r="F416" s="156" t="s">
        <v>157</v>
      </c>
      <c r="H416" s="157">
        <v>414</v>
      </c>
      <c r="I416" s="158"/>
      <c r="L416" s="154"/>
      <c r="M416" s="159"/>
      <c r="T416" s="160"/>
      <c r="AT416" s="155" t="s">
        <v>140</v>
      </c>
      <c r="AU416" s="155" t="s">
        <v>90</v>
      </c>
      <c r="AV416" s="13" t="s">
        <v>90</v>
      </c>
      <c r="AW416" s="13" t="s">
        <v>36</v>
      </c>
      <c r="AX416" s="13" t="s">
        <v>80</v>
      </c>
      <c r="AY416" s="155" t="s">
        <v>129</v>
      </c>
    </row>
    <row r="417" spans="2:65" s="14" customFormat="1" ht="11.25">
      <c r="B417" s="161"/>
      <c r="D417" s="144" t="s">
        <v>140</v>
      </c>
      <c r="E417" s="162" t="s">
        <v>1</v>
      </c>
      <c r="F417" s="163" t="s">
        <v>146</v>
      </c>
      <c r="H417" s="164">
        <v>414</v>
      </c>
      <c r="I417" s="165"/>
      <c r="L417" s="161"/>
      <c r="M417" s="166"/>
      <c r="T417" s="167"/>
      <c r="AT417" s="162" t="s">
        <v>140</v>
      </c>
      <c r="AU417" s="162" t="s">
        <v>90</v>
      </c>
      <c r="AV417" s="14" t="s">
        <v>136</v>
      </c>
      <c r="AW417" s="14" t="s">
        <v>36</v>
      </c>
      <c r="AX417" s="14" t="s">
        <v>88</v>
      </c>
      <c r="AY417" s="162" t="s">
        <v>129</v>
      </c>
    </row>
    <row r="418" spans="2:65" s="1" customFormat="1" ht="24.2" customHeight="1">
      <c r="B418" s="31"/>
      <c r="C418" s="131" t="s">
        <v>453</v>
      </c>
      <c r="D418" s="131" t="s">
        <v>131</v>
      </c>
      <c r="E418" s="132" t="s">
        <v>454</v>
      </c>
      <c r="F418" s="133" t="s">
        <v>455</v>
      </c>
      <c r="G418" s="134" t="s">
        <v>134</v>
      </c>
      <c r="H418" s="135">
        <v>1420</v>
      </c>
      <c r="I418" s="136"/>
      <c r="J418" s="137">
        <f>ROUND(I418*H418,2)</f>
        <v>0</v>
      </c>
      <c r="K418" s="133" t="s">
        <v>135</v>
      </c>
      <c r="L418" s="31"/>
      <c r="M418" s="138" t="s">
        <v>1</v>
      </c>
      <c r="N418" s="139" t="s">
        <v>45</v>
      </c>
      <c r="P418" s="140">
        <f>O418*H418</f>
        <v>0</v>
      </c>
      <c r="Q418" s="140">
        <v>0</v>
      </c>
      <c r="R418" s="140">
        <f>Q418*H418</f>
        <v>0</v>
      </c>
      <c r="S418" s="140">
        <v>0</v>
      </c>
      <c r="T418" s="141">
        <f>S418*H418</f>
        <v>0</v>
      </c>
      <c r="AR418" s="142" t="s">
        <v>136</v>
      </c>
      <c r="AT418" s="142" t="s">
        <v>131</v>
      </c>
      <c r="AU418" s="142" t="s">
        <v>90</v>
      </c>
      <c r="AY418" s="16" t="s">
        <v>129</v>
      </c>
      <c r="BE418" s="143">
        <f>IF(N418="základní",J418,0)</f>
        <v>0</v>
      </c>
      <c r="BF418" s="143">
        <f>IF(N418="snížená",J418,0)</f>
        <v>0</v>
      </c>
      <c r="BG418" s="143">
        <f>IF(N418="zákl. přenesená",J418,0)</f>
        <v>0</v>
      </c>
      <c r="BH418" s="143">
        <f>IF(N418="sníž. přenesená",J418,0)</f>
        <v>0</v>
      </c>
      <c r="BI418" s="143">
        <f>IF(N418="nulová",J418,0)</f>
        <v>0</v>
      </c>
      <c r="BJ418" s="16" t="s">
        <v>88</v>
      </c>
      <c r="BK418" s="143">
        <f>ROUND(I418*H418,2)</f>
        <v>0</v>
      </c>
      <c r="BL418" s="16" t="s">
        <v>136</v>
      </c>
      <c r="BM418" s="142" t="s">
        <v>456</v>
      </c>
    </row>
    <row r="419" spans="2:65" s="1" customFormat="1" ht="19.5">
      <c r="B419" s="31"/>
      <c r="D419" s="144" t="s">
        <v>138</v>
      </c>
      <c r="F419" s="145" t="s">
        <v>457</v>
      </c>
      <c r="I419" s="146"/>
      <c r="L419" s="31"/>
      <c r="M419" s="147"/>
      <c r="T419" s="55"/>
      <c r="AT419" s="16" t="s">
        <v>138</v>
      </c>
      <c r="AU419" s="16" t="s">
        <v>90</v>
      </c>
    </row>
    <row r="420" spans="2:65" s="12" customFormat="1" ht="11.25">
      <c r="B420" s="148"/>
      <c r="D420" s="144" t="s">
        <v>140</v>
      </c>
      <c r="E420" s="149" t="s">
        <v>1</v>
      </c>
      <c r="F420" s="150" t="s">
        <v>141</v>
      </c>
      <c r="H420" s="149" t="s">
        <v>1</v>
      </c>
      <c r="I420" s="151"/>
      <c r="L420" s="148"/>
      <c r="M420" s="152"/>
      <c r="T420" s="153"/>
      <c r="AT420" s="149" t="s">
        <v>140</v>
      </c>
      <c r="AU420" s="149" t="s">
        <v>90</v>
      </c>
      <c r="AV420" s="12" t="s">
        <v>88</v>
      </c>
      <c r="AW420" s="12" t="s">
        <v>36</v>
      </c>
      <c r="AX420" s="12" t="s">
        <v>80</v>
      </c>
      <c r="AY420" s="149" t="s">
        <v>129</v>
      </c>
    </row>
    <row r="421" spans="2:65" s="12" customFormat="1" ht="11.25">
      <c r="B421" s="148"/>
      <c r="D421" s="144" t="s">
        <v>140</v>
      </c>
      <c r="E421" s="149" t="s">
        <v>1</v>
      </c>
      <c r="F421" s="150" t="s">
        <v>144</v>
      </c>
      <c r="H421" s="149" t="s">
        <v>1</v>
      </c>
      <c r="I421" s="151"/>
      <c r="L421" s="148"/>
      <c r="M421" s="152"/>
      <c r="T421" s="153"/>
      <c r="AT421" s="149" t="s">
        <v>140</v>
      </c>
      <c r="AU421" s="149" t="s">
        <v>90</v>
      </c>
      <c r="AV421" s="12" t="s">
        <v>88</v>
      </c>
      <c r="AW421" s="12" t="s">
        <v>36</v>
      </c>
      <c r="AX421" s="12" t="s">
        <v>80</v>
      </c>
      <c r="AY421" s="149" t="s">
        <v>129</v>
      </c>
    </row>
    <row r="422" spans="2:65" s="13" customFormat="1" ht="11.25">
      <c r="B422" s="154"/>
      <c r="D422" s="144" t="s">
        <v>140</v>
      </c>
      <c r="E422" s="155" t="s">
        <v>1</v>
      </c>
      <c r="F422" s="156" t="s">
        <v>145</v>
      </c>
      <c r="H422" s="157">
        <v>1420</v>
      </c>
      <c r="I422" s="158"/>
      <c r="L422" s="154"/>
      <c r="M422" s="159"/>
      <c r="T422" s="160"/>
      <c r="AT422" s="155" t="s">
        <v>140</v>
      </c>
      <c r="AU422" s="155" t="s">
        <v>90</v>
      </c>
      <c r="AV422" s="13" t="s">
        <v>90</v>
      </c>
      <c r="AW422" s="13" t="s">
        <v>36</v>
      </c>
      <c r="AX422" s="13" t="s">
        <v>80</v>
      </c>
      <c r="AY422" s="155" t="s">
        <v>129</v>
      </c>
    </row>
    <row r="423" spans="2:65" s="14" customFormat="1" ht="11.25">
      <c r="B423" s="161"/>
      <c r="D423" s="144" t="s">
        <v>140</v>
      </c>
      <c r="E423" s="162" t="s">
        <v>1</v>
      </c>
      <c r="F423" s="163" t="s">
        <v>146</v>
      </c>
      <c r="H423" s="164">
        <v>1420</v>
      </c>
      <c r="I423" s="165"/>
      <c r="L423" s="161"/>
      <c r="M423" s="166"/>
      <c r="T423" s="167"/>
      <c r="AT423" s="162" t="s">
        <v>140</v>
      </c>
      <c r="AU423" s="162" t="s">
        <v>90</v>
      </c>
      <c r="AV423" s="14" t="s">
        <v>136</v>
      </c>
      <c r="AW423" s="14" t="s">
        <v>36</v>
      </c>
      <c r="AX423" s="14" t="s">
        <v>88</v>
      </c>
      <c r="AY423" s="162" t="s">
        <v>129</v>
      </c>
    </row>
    <row r="424" spans="2:65" s="1" customFormat="1" ht="24.2" customHeight="1">
      <c r="B424" s="31"/>
      <c r="C424" s="131" t="s">
        <v>458</v>
      </c>
      <c r="D424" s="131" t="s">
        <v>131</v>
      </c>
      <c r="E424" s="132" t="s">
        <v>459</v>
      </c>
      <c r="F424" s="133" t="s">
        <v>460</v>
      </c>
      <c r="G424" s="134" t="s">
        <v>134</v>
      </c>
      <c r="H424" s="135">
        <v>3367</v>
      </c>
      <c r="I424" s="136"/>
      <c r="J424" s="137">
        <f>ROUND(I424*H424,2)</f>
        <v>0</v>
      </c>
      <c r="K424" s="133" t="s">
        <v>135</v>
      </c>
      <c r="L424" s="31"/>
      <c r="M424" s="138" t="s">
        <v>1</v>
      </c>
      <c r="N424" s="139" t="s">
        <v>45</v>
      </c>
      <c r="P424" s="140">
        <f>O424*H424</f>
        <v>0</v>
      </c>
      <c r="Q424" s="140">
        <v>0</v>
      </c>
      <c r="R424" s="140">
        <f>Q424*H424</f>
        <v>0</v>
      </c>
      <c r="S424" s="140">
        <v>0</v>
      </c>
      <c r="T424" s="141">
        <f>S424*H424</f>
        <v>0</v>
      </c>
      <c r="AR424" s="142" t="s">
        <v>136</v>
      </c>
      <c r="AT424" s="142" t="s">
        <v>131</v>
      </c>
      <c r="AU424" s="142" t="s">
        <v>90</v>
      </c>
      <c r="AY424" s="16" t="s">
        <v>129</v>
      </c>
      <c r="BE424" s="143">
        <f>IF(N424="základní",J424,0)</f>
        <v>0</v>
      </c>
      <c r="BF424" s="143">
        <f>IF(N424="snížená",J424,0)</f>
        <v>0</v>
      </c>
      <c r="BG424" s="143">
        <f>IF(N424="zákl. přenesená",J424,0)</f>
        <v>0</v>
      </c>
      <c r="BH424" s="143">
        <f>IF(N424="sníž. přenesená",J424,0)</f>
        <v>0</v>
      </c>
      <c r="BI424" s="143">
        <f>IF(N424="nulová",J424,0)</f>
        <v>0</v>
      </c>
      <c r="BJ424" s="16" t="s">
        <v>88</v>
      </c>
      <c r="BK424" s="143">
        <f>ROUND(I424*H424,2)</f>
        <v>0</v>
      </c>
      <c r="BL424" s="16" t="s">
        <v>136</v>
      </c>
      <c r="BM424" s="142" t="s">
        <v>461</v>
      </c>
    </row>
    <row r="425" spans="2:65" s="1" customFormat="1" ht="19.5">
      <c r="B425" s="31"/>
      <c r="D425" s="144" t="s">
        <v>138</v>
      </c>
      <c r="F425" s="145" t="s">
        <v>462</v>
      </c>
      <c r="I425" s="146"/>
      <c r="L425" s="31"/>
      <c r="M425" s="147"/>
      <c r="T425" s="55"/>
      <c r="AT425" s="16" t="s">
        <v>138</v>
      </c>
      <c r="AU425" s="16" t="s">
        <v>90</v>
      </c>
    </row>
    <row r="426" spans="2:65" s="12" customFormat="1" ht="11.25">
      <c r="B426" s="148"/>
      <c r="D426" s="144" t="s">
        <v>140</v>
      </c>
      <c r="E426" s="149" t="s">
        <v>1</v>
      </c>
      <c r="F426" s="150" t="s">
        <v>141</v>
      </c>
      <c r="H426" s="149" t="s">
        <v>1</v>
      </c>
      <c r="I426" s="151"/>
      <c r="L426" s="148"/>
      <c r="M426" s="152"/>
      <c r="T426" s="153"/>
      <c r="AT426" s="149" t="s">
        <v>140</v>
      </c>
      <c r="AU426" s="149" t="s">
        <v>90</v>
      </c>
      <c r="AV426" s="12" t="s">
        <v>88</v>
      </c>
      <c r="AW426" s="12" t="s">
        <v>36</v>
      </c>
      <c r="AX426" s="12" t="s">
        <v>80</v>
      </c>
      <c r="AY426" s="149" t="s">
        <v>129</v>
      </c>
    </row>
    <row r="427" spans="2:65" s="12" customFormat="1" ht="11.25">
      <c r="B427" s="148"/>
      <c r="D427" s="144" t="s">
        <v>140</v>
      </c>
      <c r="E427" s="149" t="s">
        <v>1</v>
      </c>
      <c r="F427" s="150" t="s">
        <v>142</v>
      </c>
      <c r="H427" s="149" t="s">
        <v>1</v>
      </c>
      <c r="I427" s="151"/>
      <c r="L427" s="148"/>
      <c r="M427" s="152"/>
      <c r="T427" s="153"/>
      <c r="AT427" s="149" t="s">
        <v>140</v>
      </c>
      <c r="AU427" s="149" t="s">
        <v>90</v>
      </c>
      <c r="AV427" s="12" t="s">
        <v>88</v>
      </c>
      <c r="AW427" s="12" t="s">
        <v>36</v>
      </c>
      <c r="AX427" s="12" t="s">
        <v>80</v>
      </c>
      <c r="AY427" s="149" t="s">
        <v>129</v>
      </c>
    </row>
    <row r="428" spans="2:65" s="13" customFormat="1" ht="11.25">
      <c r="B428" s="154"/>
      <c r="D428" s="144" t="s">
        <v>140</v>
      </c>
      <c r="E428" s="155" t="s">
        <v>1</v>
      </c>
      <c r="F428" s="156" t="s">
        <v>169</v>
      </c>
      <c r="H428" s="157">
        <v>2160</v>
      </c>
      <c r="I428" s="158"/>
      <c r="L428" s="154"/>
      <c r="M428" s="159"/>
      <c r="T428" s="160"/>
      <c r="AT428" s="155" t="s">
        <v>140</v>
      </c>
      <c r="AU428" s="155" t="s">
        <v>90</v>
      </c>
      <c r="AV428" s="13" t="s">
        <v>90</v>
      </c>
      <c r="AW428" s="13" t="s">
        <v>36</v>
      </c>
      <c r="AX428" s="13" t="s">
        <v>80</v>
      </c>
      <c r="AY428" s="155" t="s">
        <v>129</v>
      </c>
    </row>
    <row r="429" spans="2:65" s="12" customFormat="1" ht="11.25">
      <c r="B429" s="148"/>
      <c r="D429" s="144" t="s">
        <v>140</v>
      </c>
      <c r="E429" s="149" t="s">
        <v>1</v>
      </c>
      <c r="F429" s="150" t="s">
        <v>144</v>
      </c>
      <c r="H429" s="149" t="s">
        <v>1</v>
      </c>
      <c r="I429" s="151"/>
      <c r="L429" s="148"/>
      <c r="M429" s="152"/>
      <c r="T429" s="153"/>
      <c r="AT429" s="149" t="s">
        <v>140</v>
      </c>
      <c r="AU429" s="149" t="s">
        <v>90</v>
      </c>
      <c r="AV429" s="12" t="s">
        <v>88</v>
      </c>
      <c r="AW429" s="12" t="s">
        <v>36</v>
      </c>
      <c r="AX429" s="12" t="s">
        <v>80</v>
      </c>
      <c r="AY429" s="149" t="s">
        <v>129</v>
      </c>
    </row>
    <row r="430" spans="2:65" s="13" customFormat="1" ht="11.25">
      <c r="B430" s="154"/>
      <c r="D430" s="144" t="s">
        <v>140</v>
      </c>
      <c r="E430" s="155" t="s">
        <v>1</v>
      </c>
      <c r="F430" s="156" t="s">
        <v>151</v>
      </c>
      <c r="H430" s="157">
        <v>1207</v>
      </c>
      <c r="I430" s="158"/>
      <c r="L430" s="154"/>
      <c r="M430" s="159"/>
      <c r="T430" s="160"/>
      <c r="AT430" s="155" t="s">
        <v>140</v>
      </c>
      <c r="AU430" s="155" t="s">
        <v>90</v>
      </c>
      <c r="AV430" s="13" t="s">
        <v>90</v>
      </c>
      <c r="AW430" s="13" t="s">
        <v>36</v>
      </c>
      <c r="AX430" s="13" t="s">
        <v>80</v>
      </c>
      <c r="AY430" s="155" t="s">
        <v>129</v>
      </c>
    </row>
    <row r="431" spans="2:65" s="14" customFormat="1" ht="11.25">
      <c r="B431" s="161"/>
      <c r="D431" s="144" t="s">
        <v>140</v>
      </c>
      <c r="E431" s="162" t="s">
        <v>1</v>
      </c>
      <c r="F431" s="163" t="s">
        <v>146</v>
      </c>
      <c r="H431" s="164">
        <v>3367</v>
      </c>
      <c r="I431" s="165"/>
      <c r="L431" s="161"/>
      <c r="M431" s="166"/>
      <c r="T431" s="167"/>
      <c r="AT431" s="162" t="s">
        <v>140</v>
      </c>
      <c r="AU431" s="162" t="s">
        <v>90</v>
      </c>
      <c r="AV431" s="14" t="s">
        <v>136</v>
      </c>
      <c r="AW431" s="14" t="s">
        <v>36</v>
      </c>
      <c r="AX431" s="14" t="s">
        <v>88</v>
      </c>
      <c r="AY431" s="162" t="s">
        <v>129</v>
      </c>
    </row>
    <row r="432" spans="2:65" s="1" customFormat="1" ht="24.2" customHeight="1">
      <c r="B432" s="31"/>
      <c r="C432" s="131" t="s">
        <v>463</v>
      </c>
      <c r="D432" s="131" t="s">
        <v>131</v>
      </c>
      <c r="E432" s="132" t="s">
        <v>464</v>
      </c>
      <c r="F432" s="133" t="s">
        <v>465</v>
      </c>
      <c r="G432" s="134" t="s">
        <v>134</v>
      </c>
      <c r="H432" s="135">
        <v>504</v>
      </c>
      <c r="I432" s="136"/>
      <c r="J432" s="137">
        <f>ROUND(I432*H432,2)</f>
        <v>0</v>
      </c>
      <c r="K432" s="133" t="s">
        <v>135</v>
      </c>
      <c r="L432" s="31"/>
      <c r="M432" s="138" t="s">
        <v>1</v>
      </c>
      <c r="N432" s="139" t="s">
        <v>45</v>
      </c>
      <c r="P432" s="140">
        <f>O432*H432</f>
        <v>0</v>
      </c>
      <c r="Q432" s="140">
        <v>7.1000000000000002E-4</v>
      </c>
      <c r="R432" s="140">
        <f>Q432*H432</f>
        <v>0.35783999999999999</v>
      </c>
      <c r="S432" s="140">
        <v>0</v>
      </c>
      <c r="T432" s="141">
        <f>S432*H432</f>
        <v>0</v>
      </c>
      <c r="AR432" s="142" t="s">
        <v>136</v>
      </c>
      <c r="AT432" s="142" t="s">
        <v>131</v>
      </c>
      <c r="AU432" s="142" t="s">
        <v>90</v>
      </c>
      <c r="AY432" s="16" t="s">
        <v>129</v>
      </c>
      <c r="BE432" s="143">
        <f>IF(N432="základní",J432,0)</f>
        <v>0</v>
      </c>
      <c r="BF432" s="143">
        <f>IF(N432="snížená",J432,0)</f>
        <v>0</v>
      </c>
      <c r="BG432" s="143">
        <f>IF(N432="zákl. přenesená",J432,0)</f>
        <v>0</v>
      </c>
      <c r="BH432" s="143">
        <f>IF(N432="sníž. přenesená",J432,0)</f>
        <v>0</v>
      </c>
      <c r="BI432" s="143">
        <f>IF(N432="nulová",J432,0)</f>
        <v>0</v>
      </c>
      <c r="BJ432" s="16" t="s">
        <v>88</v>
      </c>
      <c r="BK432" s="143">
        <f>ROUND(I432*H432,2)</f>
        <v>0</v>
      </c>
      <c r="BL432" s="16" t="s">
        <v>136</v>
      </c>
      <c r="BM432" s="142" t="s">
        <v>466</v>
      </c>
    </row>
    <row r="433" spans="2:65" s="1" customFormat="1" ht="19.5">
      <c r="B433" s="31"/>
      <c r="D433" s="144" t="s">
        <v>138</v>
      </c>
      <c r="F433" s="145" t="s">
        <v>467</v>
      </c>
      <c r="I433" s="146"/>
      <c r="L433" s="31"/>
      <c r="M433" s="147"/>
      <c r="T433" s="55"/>
      <c r="AT433" s="16" t="s">
        <v>138</v>
      </c>
      <c r="AU433" s="16" t="s">
        <v>90</v>
      </c>
    </row>
    <row r="434" spans="2:65" s="12" customFormat="1" ht="11.25">
      <c r="B434" s="148"/>
      <c r="D434" s="144" t="s">
        <v>140</v>
      </c>
      <c r="E434" s="149" t="s">
        <v>1</v>
      </c>
      <c r="F434" s="150" t="s">
        <v>141</v>
      </c>
      <c r="H434" s="149" t="s">
        <v>1</v>
      </c>
      <c r="I434" s="151"/>
      <c r="L434" s="148"/>
      <c r="M434" s="152"/>
      <c r="T434" s="153"/>
      <c r="AT434" s="149" t="s">
        <v>140</v>
      </c>
      <c r="AU434" s="149" t="s">
        <v>90</v>
      </c>
      <c r="AV434" s="12" t="s">
        <v>88</v>
      </c>
      <c r="AW434" s="12" t="s">
        <v>36</v>
      </c>
      <c r="AX434" s="12" t="s">
        <v>80</v>
      </c>
      <c r="AY434" s="149" t="s">
        <v>129</v>
      </c>
    </row>
    <row r="435" spans="2:65" s="12" customFormat="1" ht="11.25">
      <c r="B435" s="148"/>
      <c r="D435" s="144" t="s">
        <v>140</v>
      </c>
      <c r="E435" s="149" t="s">
        <v>1</v>
      </c>
      <c r="F435" s="150" t="s">
        <v>142</v>
      </c>
      <c r="H435" s="149" t="s">
        <v>1</v>
      </c>
      <c r="I435" s="151"/>
      <c r="L435" s="148"/>
      <c r="M435" s="152"/>
      <c r="T435" s="153"/>
      <c r="AT435" s="149" t="s">
        <v>140</v>
      </c>
      <c r="AU435" s="149" t="s">
        <v>90</v>
      </c>
      <c r="AV435" s="12" t="s">
        <v>88</v>
      </c>
      <c r="AW435" s="12" t="s">
        <v>36</v>
      </c>
      <c r="AX435" s="12" t="s">
        <v>80</v>
      </c>
      <c r="AY435" s="149" t="s">
        <v>129</v>
      </c>
    </row>
    <row r="436" spans="2:65" s="13" customFormat="1" ht="11.25">
      <c r="B436" s="154"/>
      <c r="D436" s="144" t="s">
        <v>140</v>
      </c>
      <c r="E436" s="155" t="s">
        <v>1</v>
      </c>
      <c r="F436" s="156" t="s">
        <v>175</v>
      </c>
      <c r="H436" s="157">
        <v>504</v>
      </c>
      <c r="I436" s="158"/>
      <c r="L436" s="154"/>
      <c r="M436" s="159"/>
      <c r="T436" s="160"/>
      <c r="AT436" s="155" t="s">
        <v>140</v>
      </c>
      <c r="AU436" s="155" t="s">
        <v>90</v>
      </c>
      <c r="AV436" s="13" t="s">
        <v>90</v>
      </c>
      <c r="AW436" s="13" t="s">
        <v>36</v>
      </c>
      <c r="AX436" s="13" t="s">
        <v>80</v>
      </c>
      <c r="AY436" s="155" t="s">
        <v>129</v>
      </c>
    </row>
    <row r="437" spans="2:65" s="14" customFormat="1" ht="11.25">
      <c r="B437" s="161"/>
      <c r="D437" s="144" t="s">
        <v>140</v>
      </c>
      <c r="E437" s="162" t="s">
        <v>1</v>
      </c>
      <c r="F437" s="163" t="s">
        <v>146</v>
      </c>
      <c r="H437" s="164">
        <v>504</v>
      </c>
      <c r="I437" s="165"/>
      <c r="L437" s="161"/>
      <c r="M437" s="166"/>
      <c r="T437" s="167"/>
      <c r="AT437" s="162" t="s">
        <v>140</v>
      </c>
      <c r="AU437" s="162" t="s">
        <v>90</v>
      </c>
      <c r="AV437" s="14" t="s">
        <v>136</v>
      </c>
      <c r="AW437" s="14" t="s">
        <v>36</v>
      </c>
      <c r="AX437" s="14" t="s">
        <v>88</v>
      </c>
      <c r="AY437" s="162" t="s">
        <v>129</v>
      </c>
    </row>
    <row r="438" spans="2:65" s="1" customFormat="1" ht="24.2" customHeight="1">
      <c r="B438" s="31"/>
      <c r="C438" s="131" t="s">
        <v>468</v>
      </c>
      <c r="D438" s="131" t="s">
        <v>131</v>
      </c>
      <c r="E438" s="132" t="s">
        <v>469</v>
      </c>
      <c r="F438" s="133" t="s">
        <v>470</v>
      </c>
      <c r="G438" s="134" t="s">
        <v>134</v>
      </c>
      <c r="H438" s="135">
        <v>994</v>
      </c>
      <c r="I438" s="136"/>
      <c r="J438" s="137">
        <f>ROUND(I438*H438,2)</f>
        <v>0</v>
      </c>
      <c r="K438" s="133" t="s">
        <v>135</v>
      </c>
      <c r="L438" s="31"/>
      <c r="M438" s="138" t="s">
        <v>1</v>
      </c>
      <c r="N438" s="139" t="s">
        <v>45</v>
      </c>
      <c r="P438" s="140">
        <f>O438*H438</f>
        <v>0</v>
      </c>
      <c r="Q438" s="140">
        <v>0</v>
      </c>
      <c r="R438" s="140">
        <f>Q438*H438</f>
        <v>0</v>
      </c>
      <c r="S438" s="140">
        <v>0</v>
      </c>
      <c r="T438" s="141">
        <f>S438*H438</f>
        <v>0</v>
      </c>
      <c r="AR438" s="142" t="s">
        <v>136</v>
      </c>
      <c r="AT438" s="142" t="s">
        <v>131</v>
      </c>
      <c r="AU438" s="142" t="s">
        <v>90</v>
      </c>
      <c r="AY438" s="16" t="s">
        <v>129</v>
      </c>
      <c r="BE438" s="143">
        <f>IF(N438="základní",J438,0)</f>
        <v>0</v>
      </c>
      <c r="BF438" s="143">
        <f>IF(N438="snížená",J438,0)</f>
        <v>0</v>
      </c>
      <c r="BG438" s="143">
        <f>IF(N438="zákl. přenesená",J438,0)</f>
        <v>0</v>
      </c>
      <c r="BH438" s="143">
        <f>IF(N438="sníž. přenesená",J438,0)</f>
        <v>0</v>
      </c>
      <c r="BI438" s="143">
        <f>IF(N438="nulová",J438,0)</f>
        <v>0</v>
      </c>
      <c r="BJ438" s="16" t="s">
        <v>88</v>
      </c>
      <c r="BK438" s="143">
        <f>ROUND(I438*H438,2)</f>
        <v>0</v>
      </c>
      <c r="BL438" s="16" t="s">
        <v>136</v>
      </c>
      <c r="BM438" s="142" t="s">
        <v>471</v>
      </c>
    </row>
    <row r="439" spans="2:65" s="1" customFormat="1" ht="29.25">
      <c r="B439" s="31"/>
      <c r="D439" s="144" t="s">
        <v>138</v>
      </c>
      <c r="F439" s="145" t="s">
        <v>472</v>
      </c>
      <c r="I439" s="146"/>
      <c r="L439" s="31"/>
      <c r="M439" s="147"/>
      <c r="T439" s="55"/>
      <c r="AT439" s="16" t="s">
        <v>138</v>
      </c>
      <c r="AU439" s="16" t="s">
        <v>90</v>
      </c>
    </row>
    <row r="440" spans="2:65" s="12" customFormat="1" ht="11.25">
      <c r="B440" s="148"/>
      <c r="D440" s="144" t="s">
        <v>140</v>
      </c>
      <c r="E440" s="149" t="s">
        <v>1</v>
      </c>
      <c r="F440" s="150" t="s">
        <v>141</v>
      </c>
      <c r="H440" s="149" t="s">
        <v>1</v>
      </c>
      <c r="I440" s="151"/>
      <c r="L440" s="148"/>
      <c r="M440" s="152"/>
      <c r="T440" s="153"/>
      <c r="AT440" s="149" t="s">
        <v>140</v>
      </c>
      <c r="AU440" s="149" t="s">
        <v>90</v>
      </c>
      <c r="AV440" s="12" t="s">
        <v>88</v>
      </c>
      <c r="AW440" s="12" t="s">
        <v>36</v>
      </c>
      <c r="AX440" s="12" t="s">
        <v>80</v>
      </c>
      <c r="AY440" s="149" t="s">
        <v>129</v>
      </c>
    </row>
    <row r="441" spans="2:65" s="12" customFormat="1" ht="11.25">
      <c r="B441" s="148"/>
      <c r="D441" s="144" t="s">
        <v>140</v>
      </c>
      <c r="E441" s="149" t="s">
        <v>1</v>
      </c>
      <c r="F441" s="150" t="s">
        <v>144</v>
      </c>
      <c r="H441" s="149" t="s">
        <v>1</v>
      </c>
      <c r="I441" s="151"/>
      <c r="L441" s="148"/>
      <c r="M441" s="152"/>
      <c r="T441" s="153"/>
      <c r="AT441" s="149" t="s">
        <v>140</v>
      </c>
      <c r="AU441" s="149" t="s">
        <v>90</v>
      </c>
      <c r="AV441" s="12" t="s">
        <v>88</v>
      </c>
      <c r="AW441" s="12" t="s">
        <v>36</v>
      </c>
      <c r="AX441" s="12" t="s">
        <v>80</v>
      </c>
      <c r="AY441" s="149" t="s">
        <v>129</v>
      </c>
    </row>
    <row r="442" spans="2:65" s="13" customFormat="1" ht="11.25">
      <c r="B442" s="154"/>
      <c r="D442" s="144" t="s">
        <v>140</v>
      </c>
      <c r="E442" s="155" t="s">
        <v>1</v>
      </c>
      <c r="F442" s="156" t="s">
        <v>473</v>
      </c>
      <c r="H442" s="157">
        <v>994</v>
      </c>
      <c r="I442" s="158"/>
      <c r="L442" s="154"/>
      <c r="M442" s="159"/>
      <c r="T442" s="160"/>
      <c r="AT442" s="155" t="s">
        <v>140</v>
      </c>
      <c r="AU442" s="155" t="s">
        <v>90</v>
      </c>
      <c r="AV442" s="13" t="s">
        <v>90</v>
      </c>
      <c r="AW442" s="13" t="s">
        <v>36</v>
      </c>
      <c r="AX442" s="13" t="s">
        <v>80</v>
      </c>
      <c r="AY442" s="155" t="s">
        <v>129</v>
      </c>
    </row>
    <row r="443" spans="2:65" s="14" customFormat="1" ht="11.25">
      <c r="B443" s="161"/>
      <c r="D443" s="144" t="s">
        <v>140</v>
      </c>
      <c r="E443" s="162" t="s">
        <v>1</v>
      </c>
      <c r="F443" s="163" t="s">
        <v>146</v>
      </c>
      <c r="H443" s="164">
        <v>994</v>
      </c>
      <c r="I443" s="165"/>
      <c r="L443" s="161"/>
      <c r="M443" s="166"/>
      <c r="T443" s="167"/>
      <c r="AT443" s="162" t="s">
        <v>140</v>
      </c>
      <c r="AU443" s="162" t="s">
        <v>90</v>
      </c>
      <c r="AV443" s="14" t="s">
        <v>136</v>
      </c>
      <c r="AW443" s="14" t="s">
        <v>36</v>
      </c>
      <c r="AX443" s="14" t="s">
        <v>88</v>
      </c>
      <c r="AY443" s="162" t="s">
        <v>129</v>
      </c>
    </row>
    <row r="444" spans="2:65" s="1" customFormat="1" ht="33" customHeight="1">
      <c r="B444" s="31"/>
      <c r="C444" s="131" t="s">
        <v>474</v>
      </c>
      <c r="D444" s="131" t="s">
        <v>131</v>
      </c>
      <c r="E444" s="132" t="s">
        <v>475</v>
      </c>
      <c r="F444" s="133" t="s">
        <v>476</v>
      </c>
      <c r="G444" s="134" t="s">
        <v>134</v>
      </c>
      <c r="H444" s="135">
        <v>2160</v>
      </c>
      <c r="I444" s="136"/>
      <c r="J444" s="137">
        <f>ROUND(I444*H444,2)</f>
        <v>0</v>
      </c>
      <c r="K444" s="133" t="s">
        <v>135</v>
      </c>
      <c r="L444" s="31"/>
      <c r="M444" s="138" t="s">
        <v>1</v>
      </c>
      <c r="N444" s="139" t="s">
        <v>45</v>
      </c>
      <c r="P444" s="140">
        <f>O444*H444</f>
        <v>0</v>
      </c>
      <c r="Q444" s="140">
        <v>0</v>
      </c>
      <c r="R444" s="140">
        <f>Q444*H444</f>
        <v>0</v>
      </c>
      <c r="S444" s="140">
        <v>0</v>
      </c>
      <c r="T444" s="141">
        <f>S444*H444</f>
        <v>0</v>
      </c>
      <c r="AR444" s="142" t="s">
        <v>136</v>
      </c>
      <c r="AT444" s="142" t="s">
        <v>131</v>
      </c>
      <c r="AU444" s="142" t="s">
        <v>90</v>
      </c>
      <c r="AY444" s="16" t="s">
        <v>129</v>
      </c>
      <c r="BE444" s="143">
        <f>IF(N444="základní",J444,0)</f>
        <v>0</v>
      </c>
      <c r="BF444" s="143">
        <f>IF(N444="snížená",J444,0)</f>
        <v>0</v>
      </c>
      <c r="BG444" s="143">
        <f>IF(N444="zákl. přenesená",J444,0)</f>
        <v>0</v>
      </c>
      <c r="BH444" s="143">
        <f>IF(N444="sníž. přenesená",J444,0)</f>
        <v>0</v>
      </c>
      <c r="BI444" s="143">
        <f>IF(N444="nulová",J444,0)</f>
        <v>0</v>
      </c>
      <c r="BJ444" s="16" t="s">
        <v>88</v>
      </c>
      <c r="BK444" s="143">
        <f>ROUND(I444*H444,2)</f>
        <v>0</v>
      </c>
      <c r="BL444" s="16" t="s">
        <v>136</v>
      </c>
      <c r="BM444" s="142" t="s">
        <v>477</v>
      </c>
    </row>
    <row r="445" spans="2:65" s="1" customFormat="1" ht="29.25">
      <c r="B445" s="31"/>
      <c r="D445" s="144" t="s">
        <v>138</v>
      </c>
      <c r="F445" s="145" t="s">
        <v>478</v>
      </c>
      <c r="I445" s="146"/>
      <c r="L445" s="31"/>
      <c r="M445" s="147"/>
      <c r="T445" s="55"/>
      <c r="AT445" s="16" t="s">
        <v>138</v>
      </c>
      <c r="AU445" s="16" t="s">
        <v>90</v>
      </c>
    </row>
    <row r="446" spans="2:65" s="12" customFormat="1" ht="11.25">
      <c r="B446" s="148"/>
      <c r="D446" s="144" t="s">
        <v>140</v>
      </c>
      <c r="E446" s="149" t="s">
        <v>1</v>
      </c>
      <c r="F446" s="150" t="s">
        <v>141</v>
      </c>
      <c r="H446" s="149" t="s">
        <v>1</v>
      </c>
      <c r="I446" s="151"/>
      <c r="L446" s="148"/>
      <c r="M446" s="152"/>
      <c r="T446" s="153"/>
      <c r="AT446" s="149" t="s">
        <v>140</v>
      </c>
      <c r="AU446" s="149" t="s">
        <v>90</v>
      </c>
      <c r="AV446" s="12" t="s">
        <v>88</v>
      </c>
      <c r="AW446" s="12" t="s">
        <v>36</v>
      </c>
      <c r="AX446" s="12" t="s">
        <v>80</v>
      </c>
      <c r="AY446" s="149" t="s">
        <v>129</v>
      </c>
    </row>
    <row r="447" spans="2:65" s="12" customFormat="1" ht="11.25">
      <c r="B447" s="148"/>
      <c r="D447" s="144" t="s">
        <v>140</v>
      </c>
      <c r="E447" s="149" t="s">
        <v>1</v>
      </c>
      <c r="F447" s="150" t="s">
        <v>142</v>
      </c>
      <c r="H447" s="149" t="s">
        <v>1</v>
      </c>
      <c r="I447" s="151"/>
      <c r="L447" s="148"/>
      <c r="M447" s="152"/>
      <c r="T447" s="153"/>
      <c r="AT447" s="149" t="s">
        <v>140</v>
      </c>
      <c r="AU447" s="149" t="s">
        <v>90</v>
      </c>
      <c r="AV447" s="12" t="s">
        <v>88</v>
      </c>
      <c r="AW447" s="12" t="s">
        <v>36</v>
      </c>
      <c r="AX447" s="12" t="s">
        <v>80</v>
      </c>
      <c r="AY447" s="149" t="s">
        <v>129</v>
      </c>
    </row>
    <row r="448" spans="2:65" s="13" customFormat="1" ht="11.25">
      <c r="B448" s="154"/>
      <c r="D448" s="144" t="s">
        <v>140</v>
      </c>
      <c r="E448" s="155" t="s">
        <v>1</v>
      </c>
      <c r="F448" s="156" t="s">
        <v>169</v>
      </c>
      <c r="H448" s="157">
        <v>2160</v>
      </c>
      <c r="I448" s="158"/>
      <c r="L448" s="154"/>
      <c r="M448" s="159"/>
      <c r="T448" s="160"/>
      <c r="AT448" s="155" t="s">
        <v>140</v>
      </c>
      <c r="AU448" s="155" t="s">
        <v>90</v>
      </c>
      <c r="AV448" s="13" t="s">
        <v>90</v>
      </c>
      <c r="AW448" s="13" t="s">
        <v>36</v>
      </c>
      <c r="AX448" s="13" t="s">
        <v>80</v>
      </c>
      <c r="AY448" s="155" t="s">
        <v>129</v>
      </c>
    </row>
    <row r="449" spans="2:65" s="14" customFormat="1" ht="11.25">
      <c r="B449" s="161"/>
      <c r="D449" s="144" t="s">
        <v>140</v>
      </c>
      <c r="E449" s="162" t="s">
        <v>1</v>
      </c>
      <c r="F449" s="163" t="s">
        <v>146</v>
      </c>
      <c r="H449" s="164">
        <v>2160</v>
      </c>
      <c r="I449" s="165"/>
      <c r="L449" s="161"/>
      <c r="M449" s="166"/>
      <c r="T449" s="167"/>
      <c r="AT449" s="162" t="s">
        <v>140</v>
      </c>
      <c r="AU449" s="162" t="s">
        <v>90</v>
      </c>
      <c r="AV449" s="14" t="s">
        <v>136</v>
      </c>
      <c r="AW449" s="14" t="s">
        <v>36</v>
      </c>
      <c r="AX449" s="14" t="s">
        <v>88</v>
      </c>
      <c r="AY449" s="162" t="s">
        <v>129</v>
      </c>
    </row>
    <row r="450" spans="2:65" s="1" customFormat="1" ht="24.2" customHeight="1">
      <c r="B450" s="31"/>
      <c r="C450" s="131" t="s">
        <v>479</v>
      </c>
      <c r="D450" s="131" t="s">
        <v>131</v>
      </c>
      <c r="E450" s="132" t="s">
        <v>480</v>
      </c>
      <c r="F450" s="133" t="s">
        <v>481</v>
      </c>
      <c r="G450" s="134" t="s">
        <v>134</v>
      </c>
      <c r="H450" s="135">
        <v>504</v>
      </c>
      <c r="I450" s="136"/>
      <c r="J450" s="137">
        <f>ROUND(I450*H450,2)</f>
        <v>0</v>
      </c>
      <c r="K450" s="133" t="s">
        <v>135</v>
      </c>
      <c r="L450" s="31"/>
      <c r="M450" s="138" t="s">
        <v>1</v>
      </c>
      <c r="N450" s="139" t="s">
        <v>45</v>
      </c>
      <c r="P450" s="140">
        <f>O450*H450</f>
        <v>0</v>
      </c>
      <c r="Q450" s="140">
        <v>0</v>
      </c>
      <c r="R450" s="140">
        <f>Q450*H450</f>
        <v>0</v>
      </c>
      <c r="S450" s="140">
        <v>0</v>
      </c>
      <c r="T450" s="141">
        <f>S450*H450</f>
        <v>0</v>
      </c>
      <c r="AR450" s="142" t="s">
        <v>136</v>
      </c>
      <c r="AT450" s="142" t="s">
        <v>131</v>
      </c>
      <c r="AU450" s="142" t="s">
        <v>90</v>
      </c>
      <c r="AY450" s="16" t="s">
        <v>129</v>
      </c>
      <c r="BE450" s="143">
        <f>IF(N450="základní",J450,0)</f>
        <v>0</v>
      </c>
      <c r="BF450" s="143">
        <f>IF(N450="snížená",J450,0)</f>
        <v>0</v>
      </c>
      <c r="BG450" s="143">
        <f>IF(N450="zákl. přenesená",J450,0)</f>
        <v>0</v>
      </c>
      <c r="BH450" s="143">
        <f>IF(N450="sníž. přenesená",J450,0)</f>
        <v>0</v>
      </c>
      <c r="BI450" s="143">
        <f>IF(N450="nulová",J450,0)</f>
        <v>0</v>
      </c>
      <c r="BJ450" s="16" t="s">
        <v>88</v>
      </c>
      <c r="BK450" s="143">
        <f>ROUND(I450*H450,2)</f>
        <v>0</v>
      </c>
      <c r="BL450" s="16" t="s">
        <v>136</v>
      </c>
      <c r="BM450" s="142" t="s">
        <v>482</v>
      </c>
    </row>
    <row r="451" spans="2:65" s="1" customFormat="1" ht="29.25">
      <c r="B451" s="31"/>
      <c r="D451" s="144" t="s">
        <v>138</v>
      </c>
      <c r="F451" s="145" t="s">
        <v>483</v>
      </c>
      <c r="I451" s="146"/>
      <c r="L451" s="31"/>
      <c r="M451" s="147"/>
      <c r="T451" s="55"/>
      <c r="AT451" s="16" t="s">
        <v>138</v>
      </c>
      <c r="AU451" s="16" t="s">
        <v>90</v>
      </c>
    </row>
    <row r="452" spans="2:65" s="12" customFormat="1" ht="11.25">
      <c r="B452" s="148"/>
      <c r="D452" s="144" t="s">
        <v>140</v>
      </c>
      <c r="E452" s="149" t="s">
        <v>1</v>
      </c>
      <c r="F452" s="150" t="s">
        <v>141</v>
      </c>
      <c r="H452" s="149" t="s">
        <v>1</v>
      </c>
      <c r="I452" s="151"/>
      <c r="L452" s="148"/>
      <c r="M452" s="152"/>
      <c r="T452" s="153"/>
      <c r="AT452" s="149" t="s">
        <v>140</v>
      </c>
      <c r="AU452" s="149" t="s">
        <v>90</v>
      </c>
      <c r="AV452" s="12" t="s">
        <v>88</v>
      </c>
      <c r="AW452" s="12" t="s">
        <v>36</v>
      </c>
      <c r="AX452" s="12" t="s">
        <v>80</v>
      </c>
      <c r="AY452" s="149" t="s">
        <v>129</v>
      </c>
    </row>
    <row r="453" spans="2:65" s="12" customFormat="1" ht="11.25">
      <c r="B453" s="148"/>
      <c r="D453" s="144" t="s">
        <v>140</v>
      </c>
      <c r="E453" s="149" t="s">
        <v>1</v>
      </c>
      <c r="F453" s="150" t="s">
        <v>142</v>
      </c>
      <c r="H453" s="149" t="s">
        <v>1</v>
      </c>
      <c r="I453" s="151"/>
      <c r="L453" s="148"/>
      <c r="M453" s="152"/>
      <c r="T453" s="153"/>
      <c r="AT453" s="149" t="s">
        <v>140</v>
      </c>
      <c r="AU453" s="149" t="s">
        <v>90</v>
      </c>
      <c r="AV453" s="12" t="s">
        <v>88</v>
      </c>
      <c r="AW453" s="12" t="s">
        <v>36</v>
      </c>
      <c r="AX453" s="12" t="s">
        <v>80</v>
      </c>
      <c r="AY453" s="149" t="s">
        <v>129</v>
      </c>
    </row>
    <row r="454" spans="2:65" s="13" customFormat="1" ht="11.25">
      <c r="B454" s="154"/>
      <c r="D454" s="144" t="s">
        <v>140</v>
      </c>
      <c r="E454" s="155" t="s">
        <v>1</v>
      </c>
      <c r="F454" s="156" t="s">
        <v>175</v>
      </c>
      <c r="H454" s="157">
        <v>504</v>
      </c>
      <c r="I454" s="158"/>
      <c r="L454" s="154"/>
      <c r="M454" s="159"/>
      <c r="T454" s="160"/>
      <c r="AT454" s="155" t="s">
        <v>140</v>
      </c>
      <c r="AU454" s="155" t="s">
        <v>90</v>
      </c>
      <c r="AV454" s="13" t="s">
        <v>90</v>
      </c>
      <c r="AW454" s="13" t="s">
        <v>36</v>
      </c>
      <c r="AX454" s="13" t="s">
        <v>80</v>
      </c>
      <c r="AY454" s="155" t="s">
        <v>129</v>
      </c>
    </row>
    <row r="455" spans="2:65" s="14" customFormat="1" ht="11.25">
      <c r="B455" s="161"/>
      <c r="D455" s="144" t="s">
        <v>140</v>
      </c>
      <c r="E455" s="162" t="s">
        <v>1</v>
      </c>
      <c r="F455" s="163" t="s">
        <v>146</v>
      </c>
      <c r="H455" s="164">
        <v>504</v>
      </c>
      <c r="I455" s="165"/>
      <c r="L455" s="161"/>
      <c r="M455" s="166"/>
      <c r="T455" s="167"/>
      <c r="AT455" s="162" t="s">
        <v>140</v>
      </c>
      <c r="AU455" s="162" t="s">
        <v>90</v>
      </c>
      <c r="AV455" s="14" t="s">
        <v>136</v>
      </c>
      <c r="AW455" s="14" t="s">
        <v>36</v>
      </c>
      <c r="AX455" s="14" t="s">
        <v>88</v>
      </c>
      <c r="AY455" s="162" t="s">
        <v>129</v>
      </c>
    </row>
    <row r="456" spans="2:65" s="1" customFormat="1" ht="24.2" customHeight="1">
      <c r="B456" s="31"/>
      <c r="C456" s="131" t="s">
        <v>484</v>
      </c>
      <c r="D456" s="131" t="s">
        <v>131</v>
      </c>
      <c r="E456" s="132" t="s">
        <v>485</v>
      </c>
      <c r="F456" s="133" t="s">
        <v>486</v>
      </c>
      <c r="G456" s="134" t="s">
        <v>134</v>
      </c>
      <c r="H456" s="135">
        <v>1207</v>
      </c>
      <c r="I456" s="136"/>
      <c r="J456" s="137">
        <f>ROUND(I456*H456,2)</f>
        <v>0</v>
      </c>
      <c r="K456" s="133" t="s">
        <v>135</v>
      </c>
      <c r="L456" s="31"/>
      <c r="M456" s="138" t="s">
        <v>1</v>
      </c>
      <c r="N456" s="139" t="s">
        <v>45</v>
      </c>
      <c r="P456" s="140">
        <f>O456*H456</f>
        <v>0</v>
      </c>
      <c r="Q456" s="140">
        <v>0</v>
      </c>
      <c r="R456" s="140">
        <f>Q456*H456</f>
        <v>0</v>
      </c>
      <c r="S456" s="140">
        <v>0</v>
      </c>
      <c r="T456" s="141">
        <f>S456*H456</f>
        <v>0</v>
      </c>
      <c r="AR456" s="142" t="s">
        <v>136</v>
      </c>
      <c r="AT456" s="142" t="s">
        <v>131</v>
      </c>
      <c r="AU456" s="142" t="s">
        <v>90</v>
      </c>
      <c r="AY456" s="16" t="s">
        <v>129</v>
      </c>
      <c r="BE456" s="143">
        <f>IF(N456="základní",J456,0)</f>
        <v>0</v>
      </c>
      <c r="BF456" s="143">
        <f>IF(N456="snížená",J456,0)</f>
        <v>0</v>
      </c>
      <c r="BG456" s="143">
        <f>IF(N456="zákl. přenesená",J456,0)</f>
        <v>0</v>
      </c>
      <c r="BH456" s="143">
        <f>IF(N456="sníž. přenesená",J456,0)</f>
        <v>0</v>
      </c>
      <c r="BI456" s="143">
        <f>IF(N456="nulová",J456,0)</f>
        <v>0</v>
      </c>
      <c r="BJ456" s="16" t="s">
        <v>88</v>
      </c>
      <c r="BK456" s="143">
        <f>ROUND(I456*H456,2)</f>
        <v>0</v>
      </c>
      <c r="BL456" s="16" t="s">
        <v>136</v>
      </c>
      <c r="BM456" s="142" t="s">
        <v>487</v>
      </c>
    </row>
    <row r="457" spans="2:65" s="1" customFormat="1" ht="29.25">
      <c r="B457" s="31"/>
      <c r="D457" s="144" t="s">
        <v>138</v>
      </c>
      <c r="F457" s="145" t="s">
        <v>488</v>
      </c>
      <c r="I457" s="146"/>
      <c r="L457" s="31"/>
      <c r="M457" s="147"/>
      <c r="T457" s="55"/>
      <c r="AT457" s="16" t="s">
        <v>138</v>
      </c>
      <c r="AU457" s="16" t="s">
        <v>90</v>
      </c>
    </row>
    <row r="458" spans="2:65" s="12" customFormat="1" ht="11.25">
      <c r="B458" s="148"/>
      <c r="D458" s="144" t="s">
        <v>140</v>
      </c>
      <c r="E458" s="149" t="s">
        <v>1</v>
      </c>
      <c r="F458" s="150" t="s">
        <v>141</v>
      </c>
      <c r="H458" s="149" t="s">
        <v>1</v>
      </c>
      <c r="I458" s="151"/>
      <c r="L458" s="148"/>
      <c r="M458" s="152"/>
      <c r="T458" s="153"/>
      <c r="AT458" s="149" t="s">
        <v>140</v>
      </c>
      <c r="AU458" s="149" t="s">
        <v>90</v>
      </c>
      <c r="AV458" s="12" t="s">
        <v>88</v>
      </c>
      <c r="AW458" s="12" t="s">
        <v>36</v>
      </c>
      <c r="AX458" s="12" t="s">
        <v>80</v>
      </c>
      <c r="AY458" s="149" t="s">
        <v>129</v>
      </c>
    </row>
    <row r="459" spans="2:65" s="12" customFormat="1" ht="11.25">
      <c r="B459" s="148"/>
      <c r="D459" s="144" t="s">
        <v>140</v>
      </c>
      <c r="E459" s="149" t="s">
        <v>1</v>
      </c>
      <c r="F459" s="150" t="s">
        <v>144</v>
      </c>
      <c r="H459" s="149" t="s">
        <v>1</v>
      </c>
      <c r="I459" s="151"/>
      <c r="L459" s="148"/>
      <c r="M459" s="152"/>
      <c r="T459" s="153"/>
      <c r="AT459" s="149" t="s">
        <v>140</v>
      </c>
      <c r="AU459" s="149" t="s">
        <v>90</v>
      </c>
      <c r="AV459" s="12" t="s">
        <v>88</v>
      </c>
      <c r="AW459" s="12" t="s">
        <v>36</v>
      </c>
      <c r="AX459" s="12" t="s">
        <v>80</v>
      </c>
      <c r="AY459" s="149" t="s">
        <v>129</v>
      </c>
    </row>
    <row r="460" spans="2:65" s="13" customFormat="1" ht="11.25">
      <c r="B460" s="154"/>
      <c r="D460" s="144" t="s">
        <v>140</v>
      </c>
      <c r="E460" s="155" t="s">
        <v>1</v>
      </c>
      <c r="F460" s="156" t="s">
        <v>151</v>
      </c>
      <c r="H460" s="157">
        <v>1207</v>
      </c>
      <c r="I460" s="158"/>
      <c r="L460" s="154"/>
      <c r="M460" s="159"/>
      <c r="T460" s="160"/>
      <c r="AT460" s="155" t="s">
        <v>140</v>
      </c>
      <c r="AU460" s="155" t="s">
        <v>90</v>
      </c>
      <c r="AV460" s="13" t="s">
        <v>90</v>
      </c>
      <c r="AW460" s="13" t="s">
        <v>36</v>
      </c>
      <c r="AX460" s="13" t="s">
        <v>80</v>
      </c>
      <c r="AY460" s="155" t="s">
        <v>129</v>
      </c>
    </row>
    <row r="461" spans="2:65" s="14" customFormat="1" ht="11.25">
      <c r="B461" s="161"/>
      <c r="D461" s="144" t="s">
        <v>140</v>
      </c>
      <c r="E461" s="162" t="s">
        <v>1</v>
      </c>
      <c r="F461" s="163" t="s">
        <v>146</v>
      </c>
      <c r="H461" s="164">
        <v>1207</v>
      </c>
      <c r="I461" s="165"/>
      <c r="L461" s="161"/>
      <c r="M461" s="166"/>
      <c r="T461" s="167"/>
      <c r="AT461" s="162" t="s">
        <v>140</v>
      </c>
      <c r="AU461" s="162" t="s">
        <v>90</v>
      </c>
      <c r="AV461" s="14" t="s">
        <v>136</v>
      </c>
      <c r="AW461" s="14" t="s">
        <v>36</v>
      </c>
      <c r="AX461" s="14" t="s">
        <v>88</v>
      </c>
      <c r="AY461" s="162" t="s">
        <v>129</v>
      </c>
    </row>
    <row r="462" spans="2:65" s="11" customFormat="1" ht="22.9" customHeight="1">
      <c r="B462" s="119"/>
      <c r="D462" s="120" t="s">
        <v>79</v>
      </c>
      <c r="E462" s="129" t="s">
        <v>170</v>
      </c>
      <c r="F462" s="129" t="s">
        <v>489</v>
      </c>
      <c r="I462" s="122"/>
      <c r="J462" s="130">
        <f>BK462</f>
        <v>0</v>
      </c>
      <c r="L462" s="119"/>
      <c r="M462" s="124"/>
      <c r="P462" s="125">
        <f>SUM(P463:P470)</f>
        <v>0</v>
      </c>
      <c r="R462" s="125">
        <f>SUM(R463:R470)</f>
        <v>0.107792</v>
      </c>
      <c r="T462" s="126">
        <f>SUM(T463:T470)</f>
        <v>0</v>
      </c>
      <c r="AR462" s="120" t="s">
        <v>88</v>
      </c>
      <c r="AT462" s="127" t="s">
        <v>79</v>
      </c>
      <c r="AU462" s="127" t="s">
        <v>88</v>
      </c>
      <c r="AY462" s="120" t="s">
        <v>129</v>
      </c>
      <c r="BK462" s="128">
        <f>SUM(BK463:BK470)</f>
        <v>0</v>
      </c>
    </row>
    <row r="463" spans="2:65" s="1" customFormat="1" ht="16.5" customHeight="1">
      <c r="B463" s="31"/>
      <c r="C463" s="131" t="s">
        <v>490</v>
      </c>
      <c r="D463" s="131" t="s">
        <v>131</v>
      </c>
      <c r="E463" s="132" t="s">
        <v>491</v>
      </c>
      <c r="F463" s="133" t="s">
        <v>492</v>
      </c>
      <c r="G463" s="134" t="s">
        <v>134</v>
      </c>
      <c r="H463" s="135">
        <v>13.474</v>
      </c>
      <c r="I463" s="136"/>
      <c r="J463" s="137">
        <f>ROUND(I463*H463,2)</f>
        <v>0</v>
      </c>
      <c r="K463" s="133" t="s">
        <v>1</v>
      </c>
      <c r="L463" s="31"/>
      <c r="M463" s="138" t="s">
        <v>1</v>
      </c>
      <c r="N463" s="139" t="s">
        <v>45</v>
      </c>
      <c r="P463" s="140">
        <f>O463*H463</f>
        <v>0</v>
      </c>
      <c r="Q463" s="140">
        <v>8.0000000000000002E-3</v>
      </c>
      <c r="R463" s="140">
        <f>Q463*H463</f>
        <v>0.107792</v>
      </c>
      <c r="S463" s="140">
        <v>0</v>
      </c>
      <c r="T463" s="141">
        <f>S463*H463</f>
        <v>0</v>
      </c>
      <c r="AR463" s="142" t="s">
        <v>136</v>
      </c>
      <c r="AT463" s="142" t="s">
        <v>131</v>
      </c>
      <c r="AU463" s="142" t="s">
        <v>90</v>
      </c>
      <c r="AY463" s="16" t="s">
        <v>129</v>
      </c>
      <c r="BE463" s="143">
        <f>IF(N463="základní",J463,0)</f>
        <v>0</v>
      </c>
      <c r="BF463" s="143">
        <f>IF(N463="snížená",J463,0)</f>
        <v>0</v>
      </c>
      <c r="BG463" s="143">
        <f>IF(N463="zákl. přenesená",J463,0)</f>
        <v>0</v>
      </c>
      <c r="BH463" s="143">
        <f>IF(N463="sníž. přenesená",J463,0)</f>
        <v>0</v>
      </c>
      <c r="BI463" s="143">
        <f>IF(N463="nulová",J463,0)</f>
        <v>0</v>
      </c>
      <c r="BJ463" s="16" t="s">
        <v>88</v>
      </c>
      <c r="BK463" s="143">
        <f>ROUND(I463*H463,2)</f>
        <v>0</v>
      </c>
      <c r="BL463" s="16" t="s">
        <v>136</v>
      </c>
      <c r="BM463" s="142" t="s">
        <v>493</v>
      </c>
    </row>
    <row r="464" spans="2:65" s="1" customFormat="1" ht="19.5">
      <c r="B464" s="31"/>
      <c r="D464" s="144" t="s">
        <v>138</v>
      </c>
      <c r="F464" s="145" t="s">
        <v>494</v>
      </c>
      <c r="I464" s="146"/>
      <c r="L464" s="31"/>
      <c r="M464" s="147"/>
      <c r="T464" s="55"/>
      <c r="AT464" s="16" t="s">
        <v>138</v>
      </c>
      <c r="AU464" s="16" t="s">
        <v>90</v>
      </c>
    </row>
    <row r="465" spans="2:65" s="12" customFormat="1" ht="11.25">
      <c r="B465" s="148"/>
      <c r="D465" s="144" t="s">
        <v>140</v>
      </c>
      <c r="E465" s="149" t="s">
        <v>1</v>
      </c>
      <c r="F465" s="150" t="s">
        <v>384</v>
      </c>
      <c r="H465" s="149" t="s">
        <v>1</v>
      </c>
      <c r="I465" s="151"/>
      <c r="L465" s="148"/>
      <c r="M465" s="152"/>
      <c r="T465" s="153"/>
      <c r="AT465" s="149" t="s">
        <v>140</v>
      </c>
      <c r="AU465" s="149" t="s">
        <v>90</v>
      </c>
      <c r="AV465" s="12" t="s">
        <v>88</v>
      </c>
      <c r="AW465" s="12" t="s">
        <v>36</v>
      </c>
      <c r="AX465" s="12" t="s">
        <v>80</v>
      </c>
      <c r="AY465" s="149" t="s">
        <v>129</v>
      </c>
    </row>
    <row r="466" spans="2:65" s="12" customFormat="1" ht="11.25">
      <c r="B466" s="148"/>
      <c r="D466" s="144" t="s">
        <v>140</v>
      </c>
      <c r="E466" s="149" t="s">
        <v>1</v>
      </c>
      <c r="F466" s="150" t="s">
        <v>495</v>
      </c>
      <c r="H466" s="149" t="s">
        <v>1</v>
      </c>
      <c r="I466" s="151"/>
      <c r="L466" s="148"/>
      <c r="M466" s="152"/>
      <c r="T466" s="153"/>
      <c r="AT466" s="149" t="s">
        <v>140</v>
      </c>
      <c r="AU466" s="149" t="s">
        <v>90</v>
      </c>
      <c r="AV466" s="12" t="s">
        <v>88</v>
      </c>
      <c r="AW466" s="12" t="s">
        <v>36</v>
      </c>
      <c r="AX466" s="12" t="s">
        <v>80</v>
      </c>
      <c r="AY466" s="149" t="s">
        <v>129</v>
      </c>
    </row>
    <row r="467" spans="2:65" s="13" customFormat="1" ht="11.25">
      <c r="B467" s="154"/>
      <c r="D467" s="144" t="s">
        <v>140</v>
      </c>
      <c r="E467" s="155" t="s">
        <v>1</v>
      </c>
      <c r="F467" s="156" t="s">
        <v>496</v>
      </c>
      <c r="H467" s="157">
        <v>2.484</v>
      </c>
      <c r="I467" s="158"/>
      <c r="L467" s="154"/>
      <c r="M467" s="159"/>
      <c r="T467" s="160"/>
      <c r="AT467" s="155" t="s">
        <v>140</v>
      </c>
      <c r="AU467" s="155" t="s">
        <v>90</v>
      </c>
      <c r="AV467" s="13" t="s">
        <v>90</v>
      </c>
      <c r="AW467" s="13" t="s">
        <v>36</v>
      </c>
      <c r="AX467" s="13" t="s">
        <v>80</v>
      </c>
      <c r="AY467" s="155" t="s">
        <v>129</v>
      </c>
    </row>
    <row r="468" spans="2:65" s="12" customFormat="1" ht="11.25">
      <c r="B468" s="148"/>
      <c r="D468" s="144" t="s">
        <v>140</v>
      </c>
      <c r="E468" s="149" t="s">
        <v>1</v>
      </c>
      <c r="F468" s="150" t="s">
        <v>497</v>
      </c>
      <c r="H468" s="149" t="s">
        <v>1</v>
      </c>
      <c r="I468" s="151"/>
      <c r="L468" s="148"/>
      <c r="M468" s="152"/>
      <c r="T468" s="153"/>
      <c r="AT468" s="149" t="s">
        <v>140</v>
      </c>
      <c r="AU468" s="149" t="s">
        <v>90</v>
      </c>
      <c r="AV468" s="12" t="s">
        <v>88</v>
      </c>
      <c r="AW468" s="12" t="s">
        <v>36</v>
      </c>
      <c r="AX468" s="12" t="s">
        <v>80</v>
      </c>
      <c r="AY468" s="149" t="s">
        <v>129</v>
      </c>
    </row>
    <row r="469" spans="2:65" s="13" customFormat="1" ht="11.25">
      <c r="B469" s="154"/>
      <c r="D469" s="144" t="s">
        <v>140</v>
      </c>
      <c r="E469" s="155" t="s">
        <v>1</v>
      </c>
      <c r="F469" s="156" t="s">
        <v>498</v>
      </c>
      <c r="H469" s="157">
        <v>10.99</v>
      </c>
      <c r="I469" s="158"/>
      <c r="L469" s="154"/>
      <c r="M469" s="159"/>
      <c r="T469" s="160"/>
      <c r="AT469" s="155" t="s">
        <v>140</v>
      </c>
      <c r="AU469" s="155" t="s">
        <v>90</v>
      </c>
      <c r="AV469" s="13" t="s">
        <v>90</v>
      </c>
      <c r="AW469" s="13" t="s">
        <v>36</v>
      </c>
      <c r="AX469" s="13" t="s">
        <v>80</v>
      </c>
      <c r="AY469" s="155" t="s">
        <v>129</v>
      </c>
    </row>
    <row r="470" spans="2:65" s="14" customFormat="1" ht="11.25">
      <c r="B470" s="161"/>
      <c r="D470" s="144" t="s">
        <v>140</v>
      </c>
      <c r="E470" s="162" t="s">
        <v>1</v>
      </c>
      <c r="F470" s="163" t="s">
        <v>146</v>
      </c>
      <c r="H470" s="164">
        <v>13.474</v>
      </c>
      <c r="I470" s="165"/>
      <c r="L470" s="161"/>
      <c r="M470" s="166"/>
      <c r="T470" s="167"/>
      <c r="AT470" s="162" t="s">
        <v>140</v>
      </c>
      <c r="AU470" s="162" t="s">
        <v>90</v>
      </c>
      <c r="AV470" s="14" t="s">
        <v>136</v>
      </c>
      <c r="AW470" s="14" t="s">
        <v>36</v>
      </c>
      <c r="AX470" s="14" t="s">
        <v>88</v>
      </c>
      <c r="AY470" s="162" t="s">
        <v>129</v>
      </c>
    </row>
    <row r="471" spans="2:65" s="11" customFormat="1" ht="22.9" customHeight="1">
      <c r="B471" s="119"/>
      <c r="D471" s="120" t="s">
        <v>79</v>
      </c>
      <c r="E471" s="129" t="s">
        <v>184</v>
      </c>
      <c r="F471" s="129" t="s">
        <v>499</v>
      </c>
      <c r="I471" s="122"/>
      <c r="J471" s="130">
        <f>BK471</f>
        <v>0</v>
      </c>
      <c r="L471" s="119"/>
      <c r="M471" s="124"/>
      <c r="P471" s="125">
        <f>SUM(P472:P625)</f>
        <v>0</v>
      </c>
      <c r="R471" s="125">
        <f>SUM(R472:R625)</f>
        <v>79.346055100000015</v>
      </c>
      <c r="T471" s="126">
        <f>SUM(T472:T625)</f>
        <v>1.3308799999999998</v>
      </c>
      <c r="AR471" s="120" t="s">
        <v>88</v>
      </c>
      <c r="AT471" s="127" t="s">
        <v>79</v>
      </c>
      <c r="AU471" s="127" t="s">
        <v>88</v>
      </c>
      <c r="AY471" s="120" t="s">
        <v>129</v>
      </c>
      <c r="BK471" s="128">
        <f>SUM(BK472:BK625)</f>
        <v>0</v>
      </c>
    </row>
    <row r="472" spans="2:65" s="1" customFormat="1" ht="24.2" customHeight="1">
      <c r="B472" s="31"/>
      <c r="C472" s="131" t="s">
        <v>500</v>
      </c>
      <c r="D472" s="131" t="s">
        <v>131</v>
      </c>
      <c r="E472" s="132" t="s">
        <v>501</v>
      </c>
      <c r="F472" s="133" t="s">
        <v>502</v>
      </c>
      <c r="G472" s="134" t="s">
        <v>193</v>
      </c>
      <c r="H472" s="135">
        <v>539</v>
      </c>
      <c r="I472" s="136"/>
      <c r="J472" s="137">
        <f>ROUND(I472*H472,2)</f>
        <v>0</v>
      </c>
      <c r="K472" s="133" t="s">
        <v>135</v>
      </c>
      <c r="L472" s="31"/>
      <c r="M472" s="138" t="s">
        <v>1</v>
      </c>
      <c r="N472" s="139" t="s">
        <v>45</v>
      </c>
      <c r="P472" s="140">
        <f>O472*H472</f>
        <v>0</v>
      </c>
      <c r="Q472" s="140">
        <v>3.0000000000000001E-5</v>
      </c>
      <c r="R472" s="140">
        <f>Q472*H472</f>
        <v>1.617E-2</v>
      </c>
      <c r="S472" s="140">
        <v>0</v>
      </c>
      <c r="T472" s="141">
        <f>S472*H472</f>
        <v>0</v>
      </c>
      <c r="AR472" s="142" t="s">
        <v>136</v>
      </c>
      <c r="AT472" s="142" t="s">
        <v>131</v>
      </c>
      <c r="AU472" s="142" t="s">
        <v>90</v>
      </c>
      <c r="AY472" s="16" t="s">
        <v>129</v>
      </c>
      <c r="BE472" s="143">
        <f>IF(N472="základní",J472,0)</f>
        <v>0</v>
      </c>
      <c r="BF472" s="143">
        <f>IF(N472="snížená",J472,0)</f>
        <v>0</v>
      </c>
      <c r="BG472" s="143">
        <f>IF(N472="zákl. přenesená",J472,0)</f>
        <v>0</v>
      </c>
      <c r="BH472" s="143">
        <f>IF(N472="sníž. přenesená",J472,0)</f>
        <v>0</v>
      </c>
      <c r="BI472" s="143">
        <f>IF(N472="nulová",J472,0)</f>
        <v>0</v>
      </c>
      <c r="BJ472" s="16" t="s">
        <v>88</v>
      </c>
      <c r="BK472" s="143">
        <f>ROUND(I472*H472,2)</f>
        <v>0</v>
      </c>
      <c r="BL472" s="16" t="s">
        <v>136</v>
      </c>
      <c r="BM472" s="142" t="s">
        <v>503</v>
      </c>
    </row>
    <row r="473" spans="2:65" s="1" customFormat="1" ht="19.5">
      <c r="B473" s="31"/>
      <c r="D473" s="144" t="s">
        <v>138</v>
      </c>
      <c r="F473" s="145" t="s">
        <v>504</v>
      </c>
      <c r="I473" s="146"/>
      <c r="L473" s="31"/>
      <c r="M473" s="147"/>
      <c r="T473" s="55"/>
      <c r="AT473" s="16" t="s">
        <v>138</v>
      </c>
      <c r="AU473" s="16" t="s">
        <v>90</v>
      </c>
    </row>
    <row r="474" spans="2:65" s="12" customFormat="1" ht="11.25">
      <c r="B474" s="148"/>
      <c r="D474" s="144" t="s">
        <v>140</v>
      </c>
      <c r="E474" s="149" t="s">
        <v>1</v>
      </c>
      <c r="F474" s="150" t="s">
        <v>505</v>
      </c>
      <c r="H474" s="149" t="s">
        <v>1</v>
      </c>
      <c r="I474" s="151"/>
      <c r="L474" s="148"/>
      <c r="M474" s="152"/>
      <c r="T474" s="153"/>
      <c r="AT474" s="149" t="s">
        <v>140</v>
      </c>
      <c r="AU474" s="149" t="s">
        <v>90</v>
      </c>
      <c r="AV474" s="12" t="s">
        <v>88</v>
      </c>
      <c r="AW474" s="12" t="s">
        <v>36</v>
      </c>
      <c r="AX474" s="12" t="s">
        <v>80</v>
      </c>
      <c r="AY474" s="149" t="s">
        <v>129</v>
      </c>
    </row>
    <row r="475" spans="2:65" s="13" customFormat="1" ht="11.25">
      <c r="B475" s="154"/>
      <c r="D475" s="144" t="s">
        <v>140</v>
      </c>
      <c r="E475" s="155" t="s">
        <v>1</v>
      </c>
      <c r="F475" s="156" t="s">
        <v>378</v>
      </c>
      <c r="H475" s="157">
        <v>539</v>
      </c>
      <c r="I475" s="158"/>
      <c r="L475" s="154"/>
      <c r="M475" s="159"/>
      <c r="T475" s="160"/>
      <c r="AT475" s="155" t="s">
        <v>140</v>
      </c>
      <c r="AU475" s="155" t="s">
        <v>90</v>
      </c>
      <c r="AV475" s="13" t="s">
        <v>90</v>
      </c>
      <c r="AW475" s="13" t="s">
        <v>36</v>
      </c>
      <c r="AX475" s="13" t="s">
        <v>88</v>
      </c>
      <c r="AY475" s="155" t="s">
        <v>129</v>
      </c>
    </row>
    <row r="476" spans="2:65" s="1" customFormat="1" ht="24.2" customHeight="1">
      <c r="B476" s="31"/>
      <c r="C476" s="168" t="s">
        <v>506</v>
      </c>
      <c r="D476" s="168" t="s">
        <v>299</v>
      </c>
      <c r="E476" s="169" t="s">
        <v>507</v>
      </c>
      <c r="F476" s="170" t="s">
        <v>508</v>
      </c>
      <c r="G476" s="171" t="s">
        <v>193</v>
      </c>
      <c r="H476" s="172">
        <v>555.16999999999996</v>
      </c>
      <c r="I476" s="173"/>
      <c r="J476" s="174">
        <f>ROUND(I476*H476,2)</f>
        <v>0</v>
      </c>
      <c r="K476" s="170" t="s">
        <v>135</v>
      </c>
      <c r="L476" s="175"/>
      <c r="M476" s="176" t="s">
        <v>1</v>
      </c>
      <c r="N476" s="177" t="s">
        <v>45</v>
      </c>
      <c r="P476" s="140">
        <f>O476*H476</f>
        <v>0</v>
      </c>
      <c r="Q476" s="140">
        <v>4.2029999999999998E-2</v>
      </c>
      <c r="R476" s="140">
        <f>Q476*H476</f>
        <v>23.333795099999996</v>
      </c>
      <c r="S476" s="140">
        <v>0</v>
      </c>
      <c r="T476" s="141">
        <f>S476*H476</f>
        <v>0</v>
      </c>
      <c r="AR476" s="142" t="s">
        <v>184</v>
      </c>
      <c r="AT476" s="142" t="s">
        <v>299</v>
      </c>
      <c r="AU476" s="142" t="s">
        <v>90</v>
      </c>
      <c r="AY476" s="16" t="s">
        <v>129</v>
      </c>
      <c r="BE476" s="143">
        <f>IF(N476="základní",J476,0)</f>
        <v>0</v>
      </c>
      <c r="BF476" s="143">
        <f>IF(N476="snížená",J476,0)</f>
        <v>0</v>
      </c>
      <c r="BG476" s="143">
        <f>IF(N476="zákl. přenesená",J476,0)</f>
        <v>0</v>
      </c>
      <c r="BH476" s="143">
        <f>IF(N476="sníž. přenesená",J476,0)</f>
        <v>0</v>
      </c>
      <c r="BI476" s="143">
        <f>IF(N476="nulová",J476,0)</f>
        <v>0</v>
      </c>
      <c r="BJ476" s="16" t="s">
        <v>88</v>
      </c>
      <c r="BK476" s="143">
        <f>ROUND(I476*H476,2)</f>
        <v>0</v>
      </c>
      <c r="BL476" s="16" t="s">
        <v>136</v>
      </c>
      <c r="BM476" s="142" t="s">
        <v>509</v>
      </c>
    </row>
    <row r="477" spans="2:65" s="1" customFormat="1" ht="19.5">
      <c r="B477" s="31"/>
      <c r="D477" s="144" t="s">
        <v>138</v>
      </c>
      <c r="F477" s="145" t="s">
        <v>508</v>
      </c>
      <c r="I477" s="146"/>
      <c r="L477" s="31"/>
      <c r="M477" s="147"/>
      <c r="T477" s="55"/>
      <c r="AT477" s="16" t="s">
        <v>138</v>
      </c>
      <c r="AU477" s="16" t="s">
        <v>90</v>
      </c>
    </row>
    <row r="478" spans="2:65" s="12" customFormat="1" ht="11.25">
      <c r="B478" s="148"/>
      <c r="D478" s="144" t="s">
        <v>140</v>
      </c>
      <c r="E478" s="149" t="s">
        <v>1</v>
      </c>
      <c r="F478" s="150" t="s">
        <v>505</v>
      </c>
      <c r="H478" s="149" t="s">
        <v>1</v>
      </c>
      <c r="I478" s="151"/>
      <c r="L478" s="148"/>
      <c r="M478" s="152"/>
      <c r="T478" s="153"/>
      <c r="AT478" s="149" t="s">
        <v>140</v>
      </c>
      <c r="AU478" s="149" t="s">
        <v>90</v>
      </c>
      <c r="AV478" s="12" t="s">
        <v>88</v>
      </c>
      <c r="AW478" s="12" t="s">
        <v>36</v>
      </c>
      <c r="AX478" s="12" t="s">
        <v>80</v>
      </c>
      <c r="AY478" s="149" t="s">
        <v>129</v>
      </c>
    </row>
    <row r="479" spans="2:65" s="13" customFormat="1" ht="11.25">
      <c r="B479" s="154"/>
      <c r="D479" s="144" t="s">
        <v>140</v>
      </c>
      <c r="E479" s="155" t="s">
        <v>1</v>
      </c>
      <c r="F479" s="156" t="s">
        <v>378</v>
      </c>
      <c r="H479" s="157">
        <v>539</v>
      </c>
      <c r="I479" s="158"/>
      <c r="L479" s="154"/>
      <c r="M479" s="159"/>
      <c r="T479" s="160"/>
      <c r="AT479" s="155" t="s">
        <v>140</v>
      </c>
      <c r="AU479" s="155" t="s">
        <v>90</v>
      </c>
      <c r="AV479" s="13" t="s">
        <v>90</v>
      </c>
      <c r="AW479" s="13" t="s">
        <v>36</v>
      </c>
      <c r="AX479" s="13" t="s">
        <v>88</v>
      </c>
      <c r="AY479" s="155" t="s">
        <v>129</v>
      </c>
    </row>
    <row r="480" spans="2:65" s="13" customFormat="1" ht="11.25">
      <c r="B480" s="154"/>
      <c r="D480" s="144" t="s">
        <v>140</v>
      </c>
      <c r="F480" s="156" t="s">
        <v>510</v>
      </c>
      <c r="H480" s="157">
        <v>555.16999999999996</v>
      </c>
      <c r="I480" s="158"/>
      <c r="L480" s="154"/>
      <c r="M480" s="159"/>
      <c r="T480" s="160"/>
      <c r="AT480" s="155" t="s">
        <v>140</v>
      </c>
      <c r="AU480" s="155" t="s">
        <v>90</v>
      </c>
      <c r="AV480" s="13" t="s">
        <v>90</v>
      </c>
      <c r="AW480" s="13" t="s">
        <v>4</v>
      </c>
      <c r="AX480" s="13" t="s">
        <v>88</v>
      </c>
      <c r="AY480" s="155" t="s">
        <v>129</v>
      </c>
    </row>
    <row r="481" spans="2:65" s="1" customFormat="1" ht="24.2" customHeight="1">
      <c r="B481" s="31"/>
      <c r="C481" s="131" t="s">
        <v>511</v>
      </c>
      <c r="D481" s="131" t="s">
        <v>131</v>
      </c>
      <c r="E481" s="132" t="s">
        <v>512</v>
      </c>
      <c r="F481" s="133" t="s">
        <v>513</v>
      </c>
      <c r="G481" s="134" t="s">
        <v>243</v>
      </c>
      <c r="H481" s="135">
        <v>0.58899999999999997</v>
      </c>
      <c r="I481" s="136"/>
      <c r="J481" s="137">
        <f>ROUND(I481*H481,2)</f>
        <v>0</v>
      </c>
      <c r="K481" s="133" t="s">
        <v>135</v>
      </c>
      <c r="L481" s="31"/>
      <c r="M481" s="138" t="s">
        <v>1</v>
      </c>
      <c r="N481" s="139" t="s">
        <v>45</v>
      </c>
      <c r="P481" s="140">
        <f>O481*H481</f>
        <v>0</v>
      </c>
      <c r="Q481" s="140">
        <v>0</v>
      </c>
      <c r="R481" s="140">
        <f>Q481*H481</f>
        <v>0</v>
      </c>
      <c r="S481" s="140">
        <v>1.92</v>
      </c>
      <c r="T481" s="141">
        <f>S481*H481</f>
        <v>1.1308799999999999</v>
      </c>
      <c r="AR481" s="142" t="s">
        <v>136</v>
      </c>
      <c r="AT481" s="142" t="s">
        <v>131</v>
      </c>
      <c r="AU481" s="142" t="s">
        <v>90</v>
      </c>
      <c r="AY481" s="16" t="s">
        <v>129</v>
      </c>
      <c r="BE481" s="143">
        <f>IF(N481="základní",J481,0)</f>
        <v>0</v>
      </c>
      <c r="BF481" s="143">
        <f>IF(N481="snížená",J481,0)</f>
        <v>0</v>
      </c>
      <c r="BG481" s="143">
        <f>IF(N481="zákl. přenesená",J481,0)</f>
        <v>0</v>
      </c>
      <c r="BH481" s="143">
        <f>IF(N481="sníž. přenesená",J481,0)</f>
        <v>0</v>
      </c>
      <c r="BI481" s="143">
        <f>IF(N481="nulová",J481,0)</f>
        <v>0</v>
      </c>
      <c r="BJ481" s="16" t="s">
        <v>88</v>
      </c>
      <c r="BK481" s="143">
        <f>ROUND(I481*H481,2)</f>
        <v>0</v>
      </c>
      <c r="BL481" s="16" t="s">
        <v>136</v>
      </c>
      <c r="BM481" s="142" t="s">
        <v>514</v>
      </c>
    </row>
    <row r="482" spans="2:65" s="1" customFormat="1" ht="19.5">
      <c r="B482" s="31"/>
      <c r="D482" s="144" t="s">
        <v>138</v>
      </c>
      <c r="F482" s="145" t="s">
        <v>515</v>
      </c>
      <c r="I482" s="146"/>
      <c r="L482" s="31"/>
      <c r="M482" s="147"/>
      <c r="T482" s="55"/>
      <c r="AT482" s="16" t="s">
        <v>138</v>
      </c>
      <c r="AU482" s="16" t="s">
        <v>90</v>
      </c>
    </row>
    <row r="483" spans="2:65" s="1" customFormat="1" ht="19.5">
      <c r="B483" s="31"/>
      <c r="D483" s="144" t="s">
        <v>332</v>
      </c>
      <c r="F483" s="178" t="s">
        <v>516</v>
      </c>
      <c r="I483" s="146"/>
      <c r="L483" s="31"/>
      <c r="M483" s="147"/>
      <c r="T483" s="55"/>
      <c r="AT483" s="16" t="s">
        <v>332</v>
      </c>
      <c r="AU483" s="16" t="s">
        <v>90</v>
      </c>
    </row>
    <row r="484" spans="2:65" s="12" customFormat="1" ht="11.25">
      <c r="B484" s="148"/>
      <c r="D484" s="144" t="s">
        <v>140</v>
      </c>
      <c r="E484" s="149" t="s">
        <v>1</v>
      </c>
      <c r="F484" s="150" t="s">
        <v>517</v>
      </c>
      <c r="H484" s="149" t="s">
        <v>1</v>
      </c>
      <c r="I484" s="151"/>
      <c r="L484" s="148"/>
      <c r="M484" s="152"/>
      <c r="T484" s="153"/>
      <c r="AT484" s="149" t="s">
        <v>140</v>
      </c>
      <c r="AU484" s="149" t="s">
        <v>90</v>
      </c>
      <c r="AV484" s="12" t="s">
        <v>88</v>
      </c>
      <c r="AW484" s="12" t="s">
        <v>36</v>
      </c>
      <c r="AX484" s="12" t="s">
        <v>80</v>
      </c>
      <c r="AY484" s="149" t="s">
        <v>129</v>
      </c>
    </row>
    <row r="485" spans="2:65" s="13" customFormat="1" ht="11.25">
      <c r="B485" s="154"/>
      <c r="D485" s="144" t="s">
        <v>140</v>
      </c>
      <c r="E485" s="155" t="s">
        <v>1</v>
      </c>
      <c r="F485" s="156" t="s">
        <v>518</v>
      </c>
      <c r="H485" s="157">
        <v>0.58899999999999997</v>
      </c>
      <c r="I485" s="158"/>
      <c r="L485" s="154"/>
      <c r="M485" s="159"/>
      <c r="T485" s="160"/>
      <c r="AT485" s="155" t="s">
        <v>140</v>
      </c>
      <c r="AU485" s="155" t="s">
        <v>90</v>
      </c>
      <c r="AV485" s="13" t="s">
        <v>90</v>
      </c>
      <c r="AW485" s="13" t="s">
        <v>36</v>
      </c>
      <c r="AX485" s="13" t="s">
        <v>88</v>
      </c>
      <c r="AY485" s="155" t="s">
        <v>129</v>
      </c>
    </row>
    <row r="486" spans="2:65" s="1" customFormat="1" ht="16.5" customHeight="1">
      <c r="B486" s="31"/>
      <c r="C486" s="131" t="s">
        <v>519</v>
      </c>
      <c r="D486" s="131" t="s">
        <v>131</v>
      </c>
      <c r="E486" s="132" t="s">
        <v>520</v>
      </c>
      <c r="F486" s="133" t="s">
        <v>521</v>
      </c>
      <c r="G486" s="134" t="s">
        <v>397</v>
      </c>
      <c r="H486" s="135">
        <v>1</v>
      </c>
      <c r="I486" s="136"/>
      <c r="J486" s="137">
        <f>ROUND(I486*H486,2)</f>
        <v>0</v>
      </c>
      <c r="K486" s="133" t="s">
        <v>135</v>
      </c>
      <c r="L486" s="31"/>
      <c r="M486" s="138" t="s">
        <v>1</v>
      </c>
      <c r="N486" s="139" t="s">
        <v>45</v>
      </c>
      <c r="P486" s="140">
        <f>O486*H486</f>
        <v>0</v>
      </c>
      <c r="Q486" s="140">
        <v>0.22370000000000001</v>
      </c>
      <c r="R486" s="140">
        <f>Q486*H486</f>
        <v>0.22370000000000001</v>
      </c>
      <c r="S486" s="140">
        <v>0</v>
      </c>
      <c r="T486" s="141">
        <f>S486*H486</f>
        <v>0</v>
      </c>
      <c r="AR486" s="142" t="s">
        <v>136</v>
      </c>
      <c r="AT486" s="142" t="s">
        <v>131</v>
      </c>
      <c r="AU486" s="142" t="s">
        <v>90</v>
      </c>
      <c r="AY486" s="16" t="s">
        <v>129</v>
      </c>
      <c r="BE486" s="143">
        <f>IF(N486="základní",J486,0)</f>
        <v>0</v>
      </c>
      <c r="BF486" s="143">
        <f>IF(N486="snížená",J486,0)</f>
        <v>0</v>
      </c>
      <c r="BG486" s="143">
        <f>IF(N486="zákl. přenesená",J486,0)</f>
        <v>0</v>
      </c>
      <c r="BH486" s="143">
        <f>IF(N486="sníž. přenesená",J486,0)</f>
        <v>0</v>
      </c>
      <c r="BI486" s="143">
        <f>IF(N486="nulová",J486,0)</f>
        <v>0</v>
      </c>
      <c r="BJ486" s="16" t="s">
        <v>88</v>
      </c>
      <c r="BK486" s="143">
        <f>ROUND(I486*H486,2)</f>
        <v>0</v>
      </c>
      <c r="BL486" s="16" t="s">
        <v>136</v>
      </c>
      <c r="BM486" s="142" t="s">
        <v>522</v>
      </c>
    </row>
    <row r="487" spans="2:65" s="1" customFormat="1" ht="11.25">
      <c r="B487" s="31"/>
      <c r="D487" s="144" t="s">
        <v>138</v>
      </c>
      <c r="F487" s="145" t="s">
        <v>523</v>
      </c>
      <c r="I487" s="146"/>
      <c r="L487" s="31"/>
      <c r="M487" s="147"/>
      <c r="T487" s="55"/>
      <c r="AT487" s="16" t="s">
        <v>138</v>
      </c>
      <c r="AU487" s="16" t="s">
        <v>90</v>
      </c>
    </row>
    <row r="488" spans="2:65" s="1" customFormat="1" ht="19.5">
      <c r="B488" s="31"/>
      <c r="D488" s="144" t="s">
        <v>332</v>
      </c>
      <c r="F488" s="178" t="s">
        <v>524</v>
      </c>
      <c r="I488" s="146"/>
      <c r="L488" s="31"/>
      <c r="M488" s="147"/>
      <c r="T488" s="55"/>
      <c r="AT488" s="16" t="s">
        <v>332</v>
      </c>
      <c r="AU488" s="16" t="s">
        <v>90</v>
      </c>
    </row>
    <row r="489" spans="2:65" s="12" customFormat="1" ht="11.25">
      <c r="B489" s="148"/>
      <c r="D489" s="144" t="s">
        <v>140</v>
      </c>
      <c r="E489" s="149" t="s">
        <v>1</v>
      </c>
      <c r="F489" s="150" t="s">
        <v>525</v>
      </c>
      <c r="H489" s="149" t="s">
        <v>1</v>
      </c>
      <c r="I489" s="151"/>
      <c r="L489" s="148"/>
      <c r="M489" s="152"/>
      <c r="T489" s="153"/>
      <c r="AT489" s="149" t="s">
        <v>140</v>
      </c>
      <c r="AU489" s="149" t="s">
        <v>90</v>
      </c>
      <c r="AV489" s="12" t="s">
        <v>88</v>
      </c>
      <c r="AW489" s="12" t="s">
        <v>36</v>
      </c>
      <c r="AX489" s="12" t="s">
        <v>80</v>
      </c>
      <c r="AY489" s="149" t="s">
        <v>129</v>
      </c>
    </row>
    <row r="490" spans="2:65" s="13" customFormat="1" ht="11.25">
      <c r="B490" s="154"/>
      <c r="D490" s="144" t="s">
        <v>140</v>
      </c>
      <c r="E490" s="155" t="s">
        <v>1</v>
      </c>
      <c r="F490" s="156" t="s">
        <v>88</v>
      </c>
      <c r="H490" s="157">
        <v>1</v>
      </c>
      <c r="I490" s="158"/>
      <c r="L490" s="154"/>
      <c r="M490" s="159"/>
      <c r="T490" s="160"/>
      <c r="AT490" s="155" t="s">
        <v>140</v>
      </c>
      <c r="AU490" s="155" t="s">
        <v>90</v>
      </c>
      <c r="AV490" s="13" t="s">
        <v>90</v>
      </c>
      <c r="AW490" s="13" t="s">
        <v>36</v>
      </c>
      <c r="AX490" s="13" t="s">
        <v>88</v>
      </c>
      <c r="AY490" s="155" t="s">
        <v>129</v>
      </c>
    </row>
    <row r="491" spans="2:65" s="1" customFormat="1" ht="16.5" customHeight="1">
      <c r="B491" s="31"/>
      <c r="C491" s="168" t="s">
        <v>526</v>
      </c>
      <c r="D491" s="168" t="s">
        <v>299</v>
      </c>
      <c r="E491" s="169" t="s">
        <v>527</v>
      </c>
      <c r="F491" s="170" t="s">
        <v>528</v>
      </c>
      <c r="G491" s="171" t="s">
        <v>397</v>
      </c>
      <c r="H491" s="172">
        <v>1</v>
      </c>
      <c r="I491" s="173"/>
      <c r="J491" s="174">
        <f>ROUND(I491*H491,2)</f>
        <v>0</v>
      </c>
      <c r="K491" s="170" t="s">
        <v>135</v>
      </c>
      <c r="L491" s="175"/>
      <c r="M491" s="176" t="s">
        <v>1</v>
      </c>
      <c r="N491" s="177" t="s">
        <v>45</v>
      </c>
      <c r="P491" s="140">
        <f>O491*H491</f>
        <v>0</v>
      </c>
      <c r="Q491" s="140">
        <v>3.5000000000000003E-2</v>
      </c>
      <c r="R491" s="140">
        <f>Q491*H491</f>
        <v>3.5000000000000003E-2</v>
      </c>
      <c r="S491" s="140">
        <v>0</v>
      </c>
      <c r="T491" s="141">
        <f>S491*H491</f>
        <v>0</v>
      </c>
      <c r="AR491" s="142" t="s">
        <v>184</v>
      </c>
      <c r="AT491" s="142" t="s">
        <v>299</v>
      </c>
      <c r="AU491" s="142" t="s">
        <v>90</v>
      </c>
      <c r="AY491" s="16" t="s">
        <v>129</v>
      </c>
      <c r="BE491" s="143">
        <f>IF(N491="základní",J491,0)</f>
        <v>0</v>
      </c>
      <c r="BF491" s="143">
        <f>IF(N491="snížená",J491,0)</f>
        <v>0</v>
      </c>
      <c r="BG491" s="143">
        <f>IF(N491="zákl. přenesená",J491,0)</f>
        <v>0</v>
      </c>
      <c r="BH491" s="143">
        <f>IF(N491="sníž. přenesená",J491,0)</f>
        <v>0</v>
      </c>
      <c r="BI491" s="143">
        <f>IF(N491="nulová",J491,0)</f>
        <v>0</v>
      </c>
      <c r="BJ491" s="16" t="s">
        <v>88</v>
      </c>
      <c r="BK491" s="143">
        <f>ROUND(I491*H491,2)</f>
        <v>0</v>
      </c>
      <c r="BL491" s="16" t="s">
        <v>136</v>
      </c>
      <c r="BM491" s="142" t="s">
        <v>529</v>
      </c>
    </row>
    <row r="492" spans="2:65" s="1" customFormat="1" ht="11.25">
      <c r="B492" s="31"/>
      <c r="D492" s="144" t="s">
        <v>138</v>
      </c>
      <c r="F492" s="145" t="s">
        <v>528</v>
      </c>
      <c r="I492" s="146"/>
      <c r="L492" s="31"/>
      <c r="M492" s="147"/>
      <c r="T492" s="55"/>
      <c r="AT492" s="16" t="s">
        <v>138</v>
      </c>
      <c r="AU492" s="16" t="s">
        <v>90</v>
      </c>
    </row>
    <row r="493" spans="2:65" s="12" customFormat="1" ht="11.25">
      <c r="B493" s="148"/>
      <c r="D493" s="144" t="s">
        <v>140</v>
      </c>
      <c r="E493" s="149" t="s">
        <v>1</v>
      </c>
      <c r="F493" s="150" t="s">
        <v>525</v>
      </c>
      <c r="H493" s="149" t="s">
        <v>1</v>
      </c>
      <c r="I493" s="151"/>
      <c r="L493" s="148"/>
      <c r="M493" s="152"/>
      <c r="T493" s="153"/>
      <c r="AT493" s="149" t="s">
        <v>140</v>
      </c>
      <c r="AU493" s="149" t="s">
        <v>90</v>
      </c>
      <c r="AV493" s="12" t="s">
        <v>88</v>
      </c>
      <c r="AW493" s="12" t="s">
        <v>36</v>
      </c>
      <c r="AX493" s="12" t="s">
        <v>80</v>
      </c>
      <c r="AY493" s="149" t="s">
        <v>129</v>
      </c>
    </row>
    <row r="494" spans="2:65" s="13" customFormat="1" ht="11.25">
      <c r="B494" s="154"/>
      <c r="D494" s="144" t="s">
        <v>140</v>
      </c>
      <c r="E494" s="155" t="s">
        <v>1</v>
      </c>
      <c r="F494" s="156" t="s">
        <v>88</v>
      </c>
      <c r="H494" s="157">
        <v>1</v>
      </c>
      <c r="I494" s="158"/>
      <c r="L494" s="154"/>
      <c r="M494" s="159"/>
      <c r="T494" s="160"/>
      <c r="AT494" s="155" t="s">
        <v>140</v>
      </c>
      <c r="AU494" s="155" t="s">
        <v>90</v>
      </c>
      <c r="AV494" s="13" t="s">
        <v>90</v>
      </c>
      <c r="AW494" s="13" t="s">
        <v>36</v>
      </c>
      <c r="AX494" s="13" t="s">
        <v>88</v>
      </c>
      <c r="AY494" s="155" t="s">
        <v>129</v>
      </c>
    </row>
    <row r="495" spans="2:65" s="1" customFormat="1" ht="24.2" customHeight="1">
      <c r="B495" s="31"/>
      <c r="C495" s="131" t="s">
        <v>530</v>
      </c>
      <c r="D495" s="131" t="s">
        <v>131</v>
      </c>
      <c r="E495" s="132" t="s">
        <v>531</v>
      </c>
      <c r="F495" s="133" t="s">
        <v>532</v>
      </c>
      <c r="G495" s="134" t="s">
        <v>533</v>
      </c>
      <c r="H495" s="135">
        <v>8</v>
      </c>
      <c r="I495" s="136"/>
      <c r="J495" s="137">
        <f>ROUND(I495*H495,2)</f>
        <v>0</v>
      </c>
      <c r="K495" s="133" t="s">
        <v>135</v>
      </c>
      <c r="L495" s="31"/>
      <c r="M495" s="138" t="s">
        <v>1</v>
      </c>
      <c r="N495" s="139" t="s">
        <v>45</v>
      </c>
      <c r="P495" s="140">
        <f>O495*H495</f>
        <v>0</v>
      </c>
      <c r="Q495" s="140">
        <v>5.0000000000000001E-4</v>
      </c>
      <c r="R495" s="140">
        <f>Q495*H495</f>
        <v>4.0000000000000001E-3</v>
      </c>
      <c r="S495" s="140">
        <v>0</v>
      </c>
      <c r="T495" s="141">
        <f>S495*H495</f>
        <v>0</v>
      </c>
      <c r="AR495" s="142" t="s">
        <v>136</v>
      </c>
      <c r="AT495" s="142" t="s">
        <v>131</v>
      </c>
      <c r="AU495" s="142" t="s">
        <v>90</v>
      </c>
      <c r="AY495" s="16" t="s">
        <v>129</v>
      </c>
      <c r="BE495" s="143">
        <f>IF(N495="základní",J495,0)</f>
        <v>0</v>
      </c>
      <c r="BF495" s="143">
        <f>IF(N495="snížená",J495,0)</f>
        <v>0</v>
      </c>
      <c r="BG495" s="143">
        <f>IF(N495="zákl. přenesená",J495,0)</f>
        <v>0</v>
      </c>
      <c r="BH495" s="143">
        <f>IF(N495="sníž. přenesená",J495,0)</f>
        <v>0</v>
      </c>
      <c r="BI495" s="143">
        <f>IF(N495="nulová",J495,0)</f>
        <v>0</v>
      </c>
      <c r="BJ495" s="16" t="s">
        <v>88</v>
      </c>
      <c r="BK495" s="143">
        <f>ROUND(I495*H495,2)</f>
        <v>0</v>
      </c>
      <c r="BL495" s="16" t="s">
        <v>136</v>
      </c>
      <c r="BM495" s="142" t="s">
        <v>534</v>
      </c>
    </row>
    <row r="496" spans="2:65" s="1" customFormat="1" ht="11.25">
      <c r="B496" s="31"/>
      <c r="D496" s="144" t="s">
        <v>138</v>
      </c>
      <c r="F496" s="145" t="s">
        <v>535</v>
      </c>
      <c r="I496" s="146"/>
      <c r="L496" s="31"/>
      <c r="M496" s="147"/>
      <c r="T496" s="55"/>
      <c r="AT496" s="16" t="s">
        <v>138</v>
      </c>
      <c r="AU496" s="16" t="s">
        <v>90</v>
      </c>
    </row>
    <row r="497" spans="2:65" s="12" customFormat="1" ht="11.25">
      <c r="B497" s="148"/>
      <c r="D497" s="144" t="s">
        <v>140</v>
      </c>
      <c r="E497" s="149" t="s">
        <v>1</v>
      </c>
      <c r="F497" s="150" t="s">
        <v>536</v>
      </c>
      <c r="H497" s="149" t="s">
        <v>1</v>
      </c>
      <c r="I497" s="151"/>
      <c r="L497" s="148"/>
      <c r="M497" s="152"/>
      <c r="T497" s="153"/>
      <c r="AT497" s="149" t="s">
        <v>140</v>
      </c>
      <c r="AU497" s="149" t="s">
        <v>90</v>
      </c>
      <c r="AV497" s="12" t="s">
        <v>88</v>
      </c>
      <c r="AW497" s="12" t="s">
        <v>36</v>
      </c>
      <c r="AX497" s="12" t="s">
        <v>80</v>
      </c>
      <c r="AY497" s="149" t="s">
        <v>129</v>
      </c>
    </row>
    <row r="498" spans="2:65" s="13" customFormat="1" ht="11.25">
      <c r="B498" s="154"/>
      <c r="D498" s="144" t="s">
        <v>140</v>
      </c>
      <c r="E498" s="155" t="s">
        <v>1</v>
      </c>
      <c r="F498" s="156" t="s">
        <v>184</v>
      </c>
      <c r="H498" s="157">
        <v>8</v>
      </c>
      <c r="I498" s="158"/>
      <c r="L498" s="154"/>
      <c r="M498" s="159"/>
      <c r="T498" s="160"/>
      <c r="AT498" s="155" t="s">
        <v>140</v>
      </c>
      <c r="AU498" s="155" t="s">
        <v>90</v>
      </c>
      <c r="AV498" s="13" t="s">
        <v>90</v>
      </c>
      <c r="AW498" s="13" t="s">
        <v>36</v>
      </c>
      <c r="AX498" s="13" t="s">
        <v>88</v>
      </c>
      <c r="AY498" s="155" t="s">
        <v>129</v>
      </c>
    </row>
    <row r="499" spans="2:65" s="1" customFormat="1" ht="24.2" customHeight="1">
      <c r="B499" s="31"/>
      <c r="C499" s="131" t="s">
        <v>537</v>
      </c>
      <c r="D499" s="131" t="s">
        <v>131</v>
      </c>
      <c r="E499" s="132" t="s">
        <v>538</v>
      </c>
      <c r="F499" s="133" t="s">
        <v>539</v>
      </c>
      <c r="G499" s="134" t="s">
        <v>397</v>
      </c>
      <c r="H499" s="135">
        <v>8</v>
      </c>
      <c r="I499" s="136"/>
      <c r="J499" s="137">
        <f>ROUND(I499*H499,2)</f>
        <v>0</v>
      </c>
      <c r="K499" s="133" t="s">
        <v>135</v>
      </c>
      <c r="L499" s="31"/>
      <c r="M499" s="138" t="s">
        <v>1</v>
      </c>
      <c r="N499" s="139" t="s">
        <v>45</v>
      </c>
      <c r="P499" s="140">
        <f>O499*H499</f>
        <v>0</v>
      </c>
      <c r="Q499" s="140">
        <v>2.3752399999999998</v>
      </c>
      <c r="R499" s="140">
        <f>Q499*H499</f>
        <v>19.001919999999998</v>
      </c>
      <c r="S499" s="140">
        <v>0</v>
      </c>
      <c r="T499" s="141">
        <f>S499*H499</f>
        <v>0</v>
      </c>
      <c r="AR499" s="142" t="s">
        <v>136</v>
      </c>
      <c r="AT499" s="142" t="s">
        <v>131</v>
      </c>
      <c r="AU499" s="142" t="s">
        <v>90</v>
      </c>
      <c r="AY499" s="16" t="s">
        <v>129</v>
      </c>
      <c r="BE499" s="143">
        <f>IF(N499="základní",J499,0)</f>
        <v>0</v>
      </c>
      <c r="BF499" s="143">
        <f>IF(N499="snížená",J499,0)</f>
        <v>0</v>
      </c>
      <c r="BG499" s="143">
        <f>IF(N499="zákl. přenesená",J499,0)</f>
        <v>0</v>
      </c>
      <c r="BH499" s="143">
        <f>IF(N499="sníž. přenesená",J499,0)</f>
        <v>0</v>
      </c>
      <c r="BI499" s="143">
        <f>IF(N499="nulová",J499,0)</f>
        <v>0</v>
      </c>
      <c r="BJ499" s="16" t="s">
        <v>88</v>
      </c>
      <c r="BK499" s="143">
        <f>ROUND(I499*H499,2)</f>
        <v>0</v>
      </c>
      <c r="BL499" s="16" t="s">
        <v>136</v>
      </c>
      <c r="BM499" s="142" t="s">
        <v>540</v>
      </c>
    </row>
    <row r="500" spans="2:65" s="1" customFormat="1" ht="19.5">
      <c r="B500" s="31"/>
      <c r="D500" s="144" t="s">
        <v>138</v>
      </c>
      <c r="F500" s="145" t="s">
        <v>541</v>
      </c>
      <c r="I500" s="146"/>
      <c r="L500" s="31"/>
      <c r="M500" s="147"/>
      <c r="T500" s="55"/>
      <c r="AT500" s="16" t="s">
        <v>138</v>
      </c>
      <c r="AU500" s="16" t="s">
        <v>90</v>
      </c>
    </row>
    <row r="501" spans="2:65" s="13" customFormat="1" ht="11.25">
      <c r="B501" s="154"/>
      <c r="D501" s="144" t="s">
        <v>140</v>
      </c>
      <c r="E501" s="155" t="s">
        <v>1</v>
      </c>
      <c r="F501" s="156" t="s">
        <v>184</v>
      </c>
      <c r="H501" s="157">
        <v>8</v>
      </c>
      <c r="I501" s="158"/>
      <c r="L501" s="154"/>
      <c r="M501" s="159"/>
      <c r="T501" s="160"/>
      <c r="AT501" s="155" t="s">
        <v>140</v>
      </c>
      <c r="AU501" s="155" t="s">
        <v>90</v>
      </c>
      <c r="AV501" s="13" t="s">
        <v>90</v>
      </c>
      <c r="AW501" s="13" t="s">
        <v>36</v>
      </c>
      <c r="AX501" s="13" t="s">
        <v>88</v>
      </c>
      <c r="AY501" s="155" t="s">
        <v>129</v>
      </c>
    </row>
    <row r="502" spans="2:65" s="1" customFormat="1" ht="24.2" customHeight="1">
      <c r="B502" s="31"/>
      <c r="C502" s="168" t="s">
        <v>542</v>
      </c>
      <c r="D502" s="168" t="s">
        <v>299</v>
      </c>
      <c r="E502" s="169" t="s">
        <v>543</v>
      </c>
      <c r="F502" s="170" t="s">
        <v>544</v>
      </c>
      <c r="G502" s="171" t="s">
        <v>397</v>
      </c>
      <c r="H502" s="172">
        <v>5</v>
      </c>
      <c r="I502" s="173"/>
      <c r="J502" s="174">
        <f>ROUND(I502*H502,2)</f>
        <v>0</v>
      </c>
      <c r="K502" s="170" t="s">
        <v>135</v>
      </c>
      <c r="L502" s="175"/>
      <c r="M502" s="176" t="s">
        <v>1</v>
      </c>
      <c r="N502" s="177" t="s">
        <v>45</v>
      </c>
      <c r="P502" s="140">
        <f>O502*H502</f>
        <v>0</v>
      </c>
      <c r="Q502" s="140">
        <v>0.54800000000000004</v>
      </c>
      <c r="R502" s="140">
        <f>Q502*H502</f>
        <v>2.74</v>
      </c>
      <c r="S502" s="140">
        <v>0</v>
      </c>
      <c r="T502" s="141">
        <f>S502*H502</f>
        <v>0</v>
      </c>
      <c r="AR502" s="142" t="s">
        <v>184</v>
      </c>
      <c r="AT502" s="142" t="s">
        <v>299</v>
      </c>
      <c r="AU502" s="142" t="s">
        <v>90</v>
      </c>
      <c r="AY502" s="16" t="s">
        <v>129</v>
      </c>
      <c r="BE502" s="143">
        <f>IF(N502="základní",J502,0)</f>
        <v>0</v>
      </c>
      <c r="BF502" s="143">
        <f>IF(N502="snížená",J502,0)</f>
        <v>0</v>
      </c>
      <c r="BG502" s="143">
        <f>IF(N502="zákl. přenesená",J502,0)</f>
        <v>0</v>
      </c>
      <c r="BH502" s="143">
        <f>IF(N502="sníž. přenesená",J502,0)</f>
        <v>0</v>
      </c>
      <c r="BI502" s="143">
        <f>IF(N502="nulová",J502,0)</f>
        <v>0</v>
      </c>
      <c r="BJ502" s="16" t="s">
        <v>88</v>
      </c>
      <c r="BK502" s="143">
        <f>ROUND(I502*H502,2)</f>
        <v>0</v>
      </c>
      <c r="BL502" s="16" t="s">
        <v>136</v>
      </c>
      <c r="BM502" s="142" t="s">
        <v>545</v>
      </c>
    </row>
    <row r="503" spans="2:65" s="1" customFormat="1" ht="19.5">
      <c r="B503" s="31"/>
      <c r="D503" s="144" t="s">
        <v>138</v>
      </c>
      <c r="F503" s="145" t="s">
        <v>544</v>
      </c>
      <c r="I503" s="146"/>
      <c r="L503" s="31"/>
      <c r="M503" s="147"/>
      <c r="T503" s="55"/>
      <c r="AT503" s="16" t="s">
        <v>138</v>
      </c>
      <c r="AU503" s="16" t="s">
        <v>90</v>
      </c>
    </row>
    <row r="504" spans="2:65" s="12" customFormat="1" ht="11.25">
      <c r="B504" s="148"/>
      <c r="D504" s="144" t="s">
        <v>140</v>
      </c>
      <c r="E504" s="149" t="s">
        <v>1</v>
      </c>
      <c r="F504" s="150" t="s">
        <v>546</v>
      </c>
      <c r="H504" s="149" t="s">
        <v>1</v>
      </c>
      <c r="I504" s="151"/>
      <c r="L504" s="148"/>
      <c r="M504" s="152"/>
      <c r="T504" s="153"/>
      <c r="AT504" s="149" t="s">
        <v>140</v>
      </c>
      <c r="AU504" s="149" t="s">
        <v>90</v>
      </c>
      <c r="AV504" s="12" t="s">
        <v>88</v>
      </c>
      <c r="AW504" s="12" t="s">
        <v>36</v>
      </c>
      <c r="AX504" s="12" t="s">
        <v>80</v>
      </c>
      <c r="AY504" s="149" t="s">
        <v>129</v>
      </c>
    </row>
    <row r="505" spans="2:65" s="13" customFormat="1" ht="11.25">
      <c r="B505" s="154"/>
      <c r="D505" s="144" t="s">
        <v>140</v>
      </c>
      <c r="E505" s="155" t="s">
        <v>1</v>
      </c>
      <c r="F505" s="156" t="s">
        <v>164</v>
      </c>
      <c r="H505" s="157">
        <v>5</v>
      </c>
      <c r="I505" s="158"/>
      <c r="L505" s="154"/>
      <c r="M505" s="159"/>
      <c r="T505" s="160"/>
      <c r="AT505" s="155" t="s">
        <v>140</v>
      </c>
      <c r="AU505" s="155" t="s">
        <v>90</v>
      </c>
      <c r="AV505" s="13" t="s">
        <v>90</v>
      </c>
      <c r="AW505" s="13" t="s">
        <v>36</v>
      </c>
      <c r="AX505" s="13" t="s">
        <v>88</v>
      </c>
      <c r="AY505" s="155" t="s">
        <v>129</v>
      </c>
    </row>
    <row r="506" spans="2:65" s="1" customFormat="1" ht="16.5" customHeight="1">
      <c r="B506" s="31"/>
      <c r="C506" s="168" t="s">
        <v>547</v>
      </c>
      <c r="D506" s="168" t="s">
        <v>299</v>
      </c>
      <c r="E506" s="169" t="s">
        <v>548</v>
      </c>
      <c r="F506" s="170" t="s">
        <v>549</v>
      </c>
      <c r="G506" s="171" t="s">
        <v>397</v>
      </c>
      <c r="H506" s="172">
        <v>2</v>
      </c>
      <c r="I506" s="173"/>
      <c r="J506" s="174">
        <f>ROUND(I506*H506,2)</f>
        <v>0</v>
      </c>
      <c r="K506" s="170" t="s">
        <v>1</v>
      </c>
      <c r="L506" s="175"/>
      <c r="M506" s="176" t="s">
        <v>1</v>
      </c>
      <c r="N506" s="177" t="s">
        <v>45</v>
      </c>
      <c r="P506" s="140">
        <f>O506*H506</f>
        <v>0</v>
      </c>
      <c r="Q506" s="140">
        <v>0.44900000000000001</v>
      </c>
      <c r="R506" s="140">
        <f>Q506*H506</f>
        <v>0.89800000000000002</v>
      </c>
      <c r="S506" s="140">
        <v>0</v>
      </c>
      <c r="T506" s="141">
        <f>S506*H506</f>
        <v>0</v>
      </c>
      <c r="AR506" s="142" t="s">
        <v>184</v>
      </c>
      <c r="AT506" s="142" t="s">
        <v>299</v>
      </c>
      <c r="AU506" s="142" t="s">
        <v>90</v>
      </c>
      <c r="AY506" s="16" t="s">
        <v>129</v>
      </c>
      <c r="BE506" s="143">
        <f>IF(N506="základní",J506,0)</f>
        <v>0</v>
      </c>
      <c r="BF506" s="143">
        <f>IF(N506="snížená",J506,0)</f>
        <v>0</v>
      </c>
      <c r="BG506" s="143">
        <f>IF(N506="zákl. přenesená",J506,0)</f>
        <v>0</v>
      </c>
      <c r="BH506" s="143">
        <f>IF(N506="sníž. přenesená",J506,0)</f>
        <v>0</v>
      </c>
      <c r="BI506" s="143">
        <f>IF(N506="nulová",J506,0)</f>
        <v>0</v>
      </c>
      <c r="BJ506" s="16" t="s">
        <v>88</v>
      </c>
      <c r="BK506" s="143">
        <f>ROUND(I506*H506,2)</f>
        <v>0</v>
      </c>
      <c r="BL506" s="16" t="s">
        <v>136</v>
      </c>
      <c r="BM506" s="142" t="s">
        <v>550</v>
      </c>
    </row>
    <row r="507" spans="2:65" s="1" customFormat="1" ht="11.25">
      <c r="B507" s="31"/>
      <c r="D507" s="144" t="s">
        <v>138</v>
      </c>
      <c r="F507" s="145" t="s">
        <v>549</v>
      </c>
      <c r="I507" s="146"/>
      <c r="L507" s="31"/>
      <c r="M507" s="147"/>
      <c r="T507" s="55"/>
      <c r="AT507" s="16" t="s">
        <v>138</v>
      </c>
      <c r="AU507" s="16" t="s">
        <v>90</v>
      </c>
    </row>
    <row r="508" spans="2:65" s="1" customFormat="1" ht="19.5">
      <c r="B508" s="31"/>
      <c r="D508" s="144" t="s">
        <v>332</v>
      </c>
      <c r="F508" s="178" t="s">
        <v>551</v>
      </c>
      <c r="I508" s="146"/>
      <c r="L508" s="31"/>
      <c r="M508" s="147"/>
      <c r="T508" s="55"/>
      <c r="AT508" s="16" t="s">
        <v>332</v>
      </c>
      <c r="AU508" s="16" t="s">
        <v>90</v>
      </c>
    </row>
    <row r="509" spans="2:65" s="12" customFormat="1" ht="11.25">
      <c r="B509" s="148"/>
      <c r="D509" s="144" t="s">
        <v>140</v>
      </c>
      <c r="E509" s="149" t="s">
        <v>1</v>
      </c>
      <c r="F509" s="150" t="s">
        <v>546</v>
      </c>
      <c r="H509" s="149" t="s">
        <v>1</v>
      </c>
      <c r="I509" s="151"/>
      <c r="L509" s="148"/>
      <c r="M509" s="152"/>
      <c r="T509" s="153"/>
      <c r="AT509" s="149" t="s">
        <v>140</v>
      </c>
      <c r="AU509" s="149" t="s">
        <v>90</v>
      </c>
      <c r="AV509" s="12" t="s">
        <v>88</v>
      </c>
      <c r="AW509" s="12" t="s">
        <v>36</v>
      </c>
      <c r="AX509" s="12" t="s">
        <v>80</v>
      </c>
      <c r="AY509" s="149" t="s">
        <v>129</v>
      </c>
    </row>
    <row r="510" spans="2:65" s="13" customFormat="1" ht="11.25">
      <c r="B510" s="154"/>
      <c r="D510" s="144" t="s">
        <v>140</v>
      </c>
      <c r="E510" s="155" t="s">
        <v>1</v>
      </c>
      <c r="F510" s="156" t="s">
        <v>88</v>
      </c>
      <c r="H510" s="157">
        <v>1</v>
      </c>
      <c r="I510" s="158"/>
      <c r="L510" s="154"/>
      <c r="M510" s="159"/>
      <c r="T510" s="160"/>
      <c r="AT510" s="155" t="s">
        <v>140</v>
      </c>
      <c r="AU510" s="155" t="s">
        <v>90</v>
      </c>
      <c r="AV510" s="13" t="s">
        <v>90</v>
      </c>
      <c r="AW510" s="13" t="s">
        <v>36</v>
      </c>
      <c r="AX510" s="13" t="s">
        <v>80</v>
      </c>
      <c r="AY510" s="155" t="s">
        <v>129</v>
      </c>
    </row>
    <row r="511" spans="2:65" s="12" customFormat="1" ht="11.25">
      <c r="B511" s="148"/>
      <c r="D511" s="144" t="s">
        <v>140</v>
      </c>
      <c r="E511" s="149" t="s">
        <v>1</v>
      </c>
      <c r="F511" s="150" t="s">
        <v>403</v>
      </c>
      <c r="H511" s="149" t="s">
        <v>1</v>
      </c>
      <c r="I511" s="151"/>
      <c r="L511" s="148"/>
      <c r="M511" s="152"/>
      <c r="T511" s="153"/>
      <c r="AT511" s="149" t="s">
        <v>140</v>
      </c>
      <c r="AU511" s="149" t="s">
        <v>90</v>
      </c>
      <c r="AV511" s="12" t="s">
        <v>88</v>
      </c>
      <c r="AW511" s="12" t="s">
        <v>36</v>
      </c>
      <c r="AX511" s="12" t="s">
        <v>80</v>
      </c>
      <c r="AY511" s="149" t="s">
        <v>129</v>
      </c>
    </row>
    <row r="512" spans="2:65" s="13" customFormat="1" ht="11.25">
      <c r="B512" s="154"/>
      <c r="D512" s="144" t="s">
        <v>140</v>
      </c>
      <c r="E512" s="155" t="s">
        <v>1</v>
      </c>
      <c r="F512" s="156" t="s">
        <v>88</v>
      </c>
      <c r="H512" s="157">
        <v>1</v>
      </c>
      <c r="I512" s="158"/>
      <c r="L512" s="154"/>
      <c r="M512" s="159"/>
      <c r="T512" s="160"/>
      <c r="AT512" s="155" t="s">
        <v>140</v>
      </c>
      <c r="AU512" s="155" t="s">
        <v>90</v>
      </c>
      <c r="AV512" s="13" t="s">
        <v>90</v>
      </c>
      <c r="AW512" s="13" t="s">
        <v>36</v>
      </c>
      <c r="AX512" s="13" t="s">
        <v>80</v>
      </c>
      <c r="AY512" s="155" t="s">
        <v>129</v>
      </c>
    </row>
    <row r="513" spans="2:65" s="14" customFormat="1" ht="11.25">
      <c r="B513" s="161"/>
      <c r="D513" s="144" t="s">
        <v>140</v>
      </c>
      <c r="E513" s="162" t="s">
        <v>1</v>
      </c>
      <c r="F513" s="163" t="s">
        <v>146</v>
      </c>
      <c r="H513" s="164">
        <v>2</v>
      </c>
      <c r="I513" s="165"/>
      <c r="L513" s="161"/>
      <c r="M513" s="166"/>
      <c r="T513" s="167"/>
      <c r="AT513" s="162" t="s">
        <v>140</v>
      </c>
      <c r="AU513" s="162" t="s">
        <v>90</v>
      </c>
      <c r="AV513" s="14" t="s">
        <v>136</v>
      </c>
      <c r="AW513" s="14" t="s">
        <v>36</v>
      </c>
      <c r="AX513" s="14" t="s">
        <v>88</v>
      </c>
      <c r="AY513" s="162" t="s">
        <v>129</v>
      </c>
    </row>
    <row r="514" spans="2:65" s="1" customFormat="1" ht="16.5" customHeight="1">
      <c r="B514" s="31"/>
      <c r="C514" s="168" t="s">
        <v>552</v>
      </c>
      <c r="D514" s="168" t="s">
        <v>299</v>
      </c>
      <c r="E514" s="169" t="s">
        <v>553</v>
      </c>
      <c r="F514" s="170" t="s">
        <v>554</v>
      </c>
      <c r="G514" s="171" t="s">
        <v>397</v>
      </c>
      <c r="H514" s="172">
        <v>2</v>
      </c>
      <c r="I514" s="173"/>
      <c r="J514" s="174">
        <f>ROUND(I514*H514,2)</f>
        <v>0</v>
      </c>
      <c r="K514" s="170" t="s">
        <v>1</v>
      </c>
      <c r="L514" s="175"/>
      <c r="M514" s="176" t="s">
        <v>1</v>
      </c>
      <c r="N514" s="177" t="s">
        <v>45</v>
      </c>
      <c r="P514" s="140">
        <f>O514*H514</f>
        <v>0</v>
      </c>
      <c r="Q514" s="140">
        <v>0.7</v>
      </c>
      <c r="R514" s="140">
        <f>Q514*H514</f>
        <v>1.4</v>
      </c>
      <c r="S514" s="140">
        <v>0</v>
      </c>
      <c r="T514" s="141">
        <f>S514*H514</f>
        <v>0</v>
      </c>
      <c r="AR514" s="142" t="s">
        <v>184</v>
      </c>
      <c r="AT514" s="142" t="s">
        <v>299</v>
      </c>
      <c r="AU514" s="142" t="s">
        <v>90</v>
      </c>
      <c r="AY514" s="16" t="s">
        <v>129</v>
      </c>
      <c r="BE514" s="143">
        <f>IF(N514="základní",J514,0)</f>
        <v>0</v>
      </c>
      <c r="BF514" s="143">
        <f>IF(N514="snížená",J514,0)</f>
        <v>0</v>
      </c>
      <c r="BG514" s="143">
        <f>IF(N514="zákl. přenesená",J514,0)</f>
        <v>0</v>
      </c>
      <c r="BH514" s="143">
        <f>IF(N514="sníž. přenesená",J514,0)</f>
        <v>0</v>
      </c>
      <c r="BI514" s="143">
        <f>IF(N514="nulová",J514,0)</f>
        <v>0</v>
      </c>
      <c r="BJ514" s="16" t="s">
        <v>88</v>
      </c>
      <c r="BK514" s="143">
        <f>ROUND(I514*H514,2)</f>
        <v>0</v>
      </c>
      <c r="BL514" s="16" t="s">
        <v>136</v>
      </c>
      <c r="BM514" s="142" t="s">
        <v>555</v>
      </c>
    </row>
    <row r="515" spans="2:65" s="1" customFormat="1" ht="11.25">
      <c r="B515" s="31"/>
      <c r="D515" s="144" t="s">
        <v>138</v>
      </c>
      <c r="F515" s="145" t="s">
        <v>554</v>
      </c>
      <c r="I515" s="146"/>
      <c r="L515" s="31"/>
      <c r="M515" s="147"/>
      <c r="T515" s="55"/>
      <c r="AT515" s="16" t="s">
        <v>138</v>
      </c>
      <c r="AU515" s="16" t="s">
        <v>90</v>
      </c>
    </row>
    <row r="516" spans="2:65" s="1" customFormat="1" ht="29.25">
      <c r="B516" s="31"/>
      <c r="D516" s="144" t="s">
        <v>332</v>
      </c>
      <c r="F516" s="178" t="s">
        <v>556</v>
      </c>
      <c r="I516" s="146"/>
      <c r="L516" s="31"/>
      <c r="M516" s="147"/>
      <c r="T516" s="55"/>
      <c r="AT516" s="16" t="s">
        <v>332</v>
      </c>
      <c r="AU516" s="16" t="s">
        <v>90</v>
      </c>
    </row>
    <row r="517" spans="2:65" s="12" customFormat="1" ht="11.25">
      <c r="B517" s="148"/>
      <c r="D517" s="144" t="s">
        <v>140</v>
      </c>
      <c r="E517" s="149" t="s">
        <v>1</v>
      </c>
      <c r="F517" s="150" t="s">
        <v>546</v>
      </c>
      <c r="H517" s="149" t="s">
        <v>1</v>
      </c>
      <c r="I517" s="151"/>
      <c r="L517" s="148"/>
      <c r="M517" s="152"/>
      <c r="T517" s="153"/>
      <c r="AT517" s="149" t="s">
        <v>140</v>
      </c>
      <c r="AU517" s="149" t="s">
        <v>90</v>
      </c>
      <c r="AV517" s="12" t="s">
        <v>88</v>
      </c>
      <c r="AW517" s="12" t="s">
        <v>36</v>
      </c>
      <c r="AX517" s="12" t="s">
        <v>80</v>
      </c>
      <c r="AY517" s="149" t="s">
        <v>129</v>
      </c>
    </row>
    <row r="518" spans="2:65" s="13" customFormat="1" ht="11.25">
      <c r="B518" s="154"/>
      <c r="D518" s="144" t="s">
        <v>140</v>
      </c>
      <c r="E518" s="155" t="s">
        <v>1</v>
      </c>
      <c r="F518" s="156" t="s">
        <v>90</v>
      </c>
      <c r="H518" s="157">
        <v>2</v>
      </c>
      <c r="I518" s="158"/>
      <c r="L518" s="154"/>
      <c r="M518" s="159"/>
      <c r="T518" s="160"/>
      <c r="AT518" s="155" t="s">
        <v>140</v>
      </c>
      <c r="AU518" s="155" t="s">
        <v>90</v>
      </c>
      <c r="AV518" s="13" t="s">
        <v>90</v>
      </c>
      <c r="AW518" s="13" t="s">
        <v>36</v>
      </c>
      <c r="AX518" s="13" t="s">
        <v>88</v>
      </c>
      <c r="AY518" s="155" t="s">
        <v>129</v>
      </c>
    </row>
    <row r="519" spans="2:65" s="1" customFormat="1" ht="24.2" customHeight="1">
      <c r="B519" s="31"/>
      <c r="C519" s="168" t="s">
        <v>557</v>
      </c>
      <c r="D519" s="168" t="s">
        <v>299</v>
      </c>
      <c r="E519" s="169" t="s">
        <v>558</v>
      </c>
      <c r="F519" s="170" t="s">
        <v>559</v>
      </c>
      <c r="G519" s="171" t="s">
        <v>397</v>
      </c>
      <c r="H519" s="172">
        <v>6</v>
      </c>
      <c r="I519" s="173"/>
      <c r="J519" s="174">
        <f>ROUND(I519*H519,2)</f>
        <v>0</v>
      </c>
      <c r="K519" s="170" t="s">
        <v>135</v>
      </c>
      <c r="L519" s="175"/>
      <c r="M519" s="176" t="s">
        <v>1</v>
      </c>
      <c r="N519" s="177" t="s">
        <v>45</v>
      </c>
      <c r="P519" s="140">
        <f>O519*H519</f>
        <v>0</v>
      </c>
      <c r="Q519" s="140">
        <v>1.58</v>
      </c>
      <c r="R519" s="140">
        <f>Q519*H519</f>
        <v>9.48</v>
      </c>
      <c r="S519" s="140">
        <v>0</v>
      </c>
      <c r="T519" s="141">
        <f>S519*H519</f>
        <v>0</v>
      </c>
      <c r="AR519" s="142" t="s">
        <v>184</v>
      </c>
      <c r="AT519" s="142" t="s">
        <v>299</v>
      </c>
      <c r="AU519" s="142" t="s">
        <v>90</v>
      </c>
      <c r="AY519" s="16" t="s">
        <v>129</v>
      </c>
      <c r="BE519" s="143">
        <f>IF(N519="základní",J519,0)</f>
        <v>0</v>
      </c>
      <c r="BF519" s="143">
        <f>IF(N519="snížená",J519,0)</f>
        <v>0</v>
      </c>
      <c r="BG519" s="143">
        <f>IF(N519="zákl. přenesená",J519,0)</f>
        <v>0</v>
      </c>
      <c r="BH519" s="143">
        <f>IF(N519="sníž. přenesená",J519,0)</f>
        <v>0</v>
      </c>
      <c r="BI519" s="143">
        <f>IF(N519="nulová",J519,0)</f>
        <v>0</v>
      </c>
      <c r="BJ519" s="16" t="s">
        <v>88</v>
      </c>
      <c r="BK519" s="143">
        <f>ROUND(I519*H519,2)</f>
        <v>0</v>
      </c>
      <c r="BL519" s="16" t="s">
        <v>136</v>
      </c>
      <c r="BM519" s="142" t="s">
        <v>560</v>
      </c>
    </row>
    <row r="520" spans="2:65" s="1" customFormat="1" ht="11.25">
      <c r="B520" s="31"/>
      <c r="D520" s="144" t="s">
        <v>138</v>
      </c>
      <c r="F520" s="145" t="s">
        <v>559</v>
      </c>
      <c r="I520" s="146"/>
      <c r="L520" s="31"/>
      <c r="M520" s="147"/>
      <c r="T520" s="55"/>
      <c r="AT520" s="16" t="s">
        <v>138</v>
      </c>
      <c r="AU520" s="16" t="s">
        <v>90</v>
      </c>
    </row>
    <row r="521" spans="2:65" s="12" customFormat="1" ht="11.25">
      <c r="B521" s="148"/>
      <c r="D521" s="144" t="s">
        <v>140</v>
      </c>
      <c r="E521" s="149" t="s">
        <v>1</v>
      </c>
      <c r="F521" s="150" t="s">
        <v>546</v>
      </c>
      <c r="H521" s="149" t="s">
        <v>1</v>
      </c>
      <c r="I521" s="151"/>
      <c r="L521" s="148"/>
      <c r="M521" s="152"/>
      <c r="T521" s="153"/>
      <c r="AT521" s="149" t="s">
        <v>140</v>
      </c>
      <c r="AU521" s="149" t="s">
        <v>90</v>
      </c>
      <c r="AV521" s="12" t="s">
        <v>88</v>
      </c>
      <c r="AW521" s="12" t="s">
        <v>36</v>
      </c>
      <c r="AX521" s="12" t="s">
        <v>80</v>
      </c>
      <c r="AY521" s="149" t="s">
        <v>129</v>
      </c>
    </row>
    <row r="522" spans="2:65" s="13" customFormat="1" ht="11.25">
      <c r="B522" s="154"/>
      <c r="D522" s="144" t="s">
        <v>140</v>
      </c>
      <c r="E522" s="155" t="s">
        <v>1</v>
      </c>
      <c r="F522" s="156" t="s">
        <v>170</v>
      </c>
      <c r="H522" s="157">
        <v>6</v>
      </c>
      <c r="I522" s="158"/>
      <c r="L522" s="154"/>
      <c r="M522" s="159"/>
      <c r="T522" s="160"/>
      <c r="AT522" s="155" t="s">
        <v>140</v>
      </c>
      <c r="AU522" s="155" t="s">
        <v>90</v>
      </c>
      <c r="AV522" s="13" t="s">
        <v>90</v>
      </c>
      <c r="AW522" s="13" t="s">
        <v>36</v>
      </c>
      <c r="AX522" s="13" t="s">
        <v>88</v>
      </c>
      <c r="AY522" s="155" t="s">
        <v>129</v>
      </c>
    </row>
    <row r="523" spans="2:65" s="1" customFormat="1" ht="24.2" customHeight="1">
      <c r="B523" s="31"/>
      <c r="C523" s="168" t="s">
        <v>561</v>
      </c>
      <c r="D523" s="168" t="s">
        <v>299</v>
      </c>
      <c r="E523" s="169" t="s">
        <v>562</v>
      </c>
      <c r="F523" s="170" t="s">
        <v>563</v>
      </c>
      <c r="G523" s="171" t="s">
        <v>397</v>
      </c>
      <c r="H523" s="172">
        <v>2</v>
      </c>
      <c r="I523" s="173"/>
      <c r="J523" s="174">
        <f>ROUND(I523*H523,2)</f>
        <v>0</v>
      </c>
      <c r="K523" s="170" t="s">
        <v>135</v>
      </c>
      <c r="L523" s="175"/>
      <c r="M523" s="176" t="s">
        <v>1</v>
      </c>
      <c r="N523" s="177" t="s">
        <v>45</v>
      </c>
      <c r="P523" s="140">
        <f>O523*H523</f>
        <v>0</v>
      </c>
      <c r="Q523" s="140">
        <v>4.7779999999999996</v>
      </c>
      <c r="R523" s="140">
        <f>Q523*H523</f>
        <v>9.5559999999999992</v>
      </c>
      <c r="S523" s="140">
        <v>0</v>
      </c>
      <c r="T523" s="141">
        <f>S523*H523</f>
        <v>0</v>
      </c>
      <c r="AR523" s="142" t="s">
        <v>184</v>
      </c>
      <c r="AT523" s="142" t="s">
        <v>299</v>
      </c>
      <c r="AU523" s="142" t="s">
        <v>90</v>
      </c>
      <c r="AY523" s="16" t="s">
        <v>129</v>
      </c>
      <c r="BE523" s="143">
        <f>IF(N523="základní",J523,0)</f>
        <v>0</v>
      </c>
      <c r="BF523" s="143">
        <f>IF(N523="snížená",J523,0)</f>
        <v>0</v>
      </c>
      <c r="BG523" s="143">
        <f>IF(N523="zákl. přenesená",J523,0)</f>
        <v>0</v>
      </c>
      <c r="BH523" s="143">
        <f>IF(N523="sníž. přenesená",J523,0)</f>
        <v>0</v>
      </c>
      <c r="BI523" s="143">
        <f>IF(N523="nulová",J523,0)</f>
        <v>0</v>
      </c>
      <c r="BJ523" s="16" t="s">
        <v>88</v>
      </c>
      <c r="BK523" s="143">
        <f>ROUND(I523*H523,2)</f>
        <v>0</v>
      </c>
      <c r="BL523" s="16" t="s">
        <v>136</v>
      </c>
      <c r="BM523" s="142" t="s">
        <v>564</v>
      </c>
    </row>
    <row r="524" spans="2:65" s="1" customFormat="1" ht="11.25">
      <c r="B524" s="31"/>
      <c r="D524" s="144" t="s">
        <v>138</v>
      </c>
      <c r="F524" s="145" t="s">
        <v>563</v>
      </c>
      <c r="I524" s="146"/>
      <c r="L524" s="31"/>
      <c r="M524" s="147"/>
      <c r="T524" s="55"/>
      <c r="AT524" s="16" t="s">
        <v>138</v>
      </c>
      <c r="AU524" s="16" t="s">
        <v>90</v>
      </c>
    </row>
    <row r="525" spans="2:65" s="12" customFormat="1" ht="11.25">
      <c r="B525" s="148"/>
      <c r="D525" s="144" t="s">
        <v>140</v>
      </c>
      <c r="E525" s="149" t="s">
        <v>1</v>
      </c>
      <c r="F525" s="150" t="s">
        <v>546</v>
      </c>
      <c r="H525" s="149" t="s">
        <v>1</v>
      </c>
      <c r="I525" s="151"/>
      <c r="L525" s="148"/>
      <c r="M525" s="152"/>
      <c r="T525" s="153"/>
      <c r="AT525" s="149" t="s">
        <v>140</v>
      </c>
      <c r="AU525" s="149" t="s">
        <v>90</v>
      </c>
      <c r="AV525" s="12" t="s">
        <v>88</v>
      </c>
      <c r="AW525" s="12" t="s">
        <v>36</v>
      </c>
      <c r="AX525" s="12" t="s">
        <v>80</v>
      </c>
      <c r="AY525" s="149" t="s">
        <v>129</v>
      </c>
    </row>
    <row r="526" spans="2:65" s="13" customFormat="1" ht="11.25">
      <c r="B526" s="154"/>
      <c r="D526" s="144" t="s">
        <v>140</v>
      </c>
      <c r="E526" s="155" t="s">
        <v>1</v>
      </c>
      <c r="F526" s="156" t="s">
        <v>90</v>
      </c>
      <c r="H526" s="157">
        <v>2</v>
      </c>
      <c r="I526" s="158"/>
      <c r="L526" s="154"/>
      <c r="M526" s="159"/>
      <c r="T526" s="160"/>
      <c r="AT526" s="155" t="s">
        <v>140</v>
      </c>
      <c r="AU526" s="155" t="s">
        <v>90</v>
      </c>
      <c r="AV526" s="13" t="s">
        <v>90</v>
      </c>
      <c r="AW526" s="13" t="s">
        <v>36</v>
      </c>
      <c r="AX526" s="13" t="s">
        <v>88</v>
      </c>
      <c r="AY526" s="155" t="s">
        <v>129</v>
      </c>
    </row>
    <row r="527" spans="2:65" s="1" customFormat="1" ht="21.75" customHeight="1">
      <c r="B527" s="31"/>
      <c r="C527" s="168" t="s">
        <v>565</v>
      </c>
      <c r="D527" s="168" t="s">
        <v>299</v>
      </c>
      <c r="E527" s="169" t="s">
        <v>566</v>
      </c>
      <c r="F527" s="170" t="s">
        <v>567</v>
      </c>
      <c r="G527" s="171" t="s">
        <v>397</v>
      </c>
      <c r="H527" s="172">
        <v>3</v>
      </c>
      <c r="I527" s="173"/>
      <c r="J527" s="174">
        <f>ROUND(I527*H527,2)</f>
        <v>0</v>
      </c>
      <c r="K527" s="170" t="s">
        <v>135</v>
      </c>
      <c r="L527" s="175"/>
      <c r="M527" s="176" t="s">
        <v>1</v>
      </c>
      <c r="N527" s="177" t="s">
        <v>45</v>
      </c>
      <c r="P527" s="140">
        <f>O527*H527</f>
        <v>0</v>
      </c>
      <c r="Q527" s="140">
        <v>0.254</v>
      </c>
      <c r="R527" s="140">
        <f>Q527*H527</f>
        <v>0.76200000000000001</v>
      </c>
      <c r="S527" s="140">
        <v>0</v>
      </c>
      <c r="T527" s="141">
        <f>S527*H527</f>
        <v>0</v>
      </c>
      <c r="AR527" s="142" t="s">
        <v>184</v>
      </c>
      <c r="AT527" s="142" t="s">
        <v>299</v>
      </c>
      <c r="AU527" s="142" t="s">
        <v>90</v>
      </c>
      <c r="AY527" s="16" t="s">
        <v>129</v>
      </c>
      <c r="BE527" s="143">
        <f>IF(N527="základní",J527,0)</f>
        <v>0</v>
      </c>
      <c r="BF527" s="143">
        <f>IF(N527="snížená",J527,0)</f>
        <v>0</v>
      </c>
      <c r="BG527" s="143">
        <f>IF(N527="zákl. přenesená",J527,0)</f>
        <v>0</v>
      </c>
      <c r="BH527" s="143">
        <f>IF(N527="sníž. přenesená",J527,0)</f>
        <v>0</v>
      </c>
      <c r="BI527" s="143">
        <f>IF(N527="nulová",J527,0)</f>
        <v>0</v>
      </c>
      <c r="BJ527" s="16" t="s">
        <v>88</v>
      </c>
      <c r="BK527" s="143">
        <f>ROUND(I527*H527,2)</f>
        <v>0</v>
      </c>
      <c r="BL527" s="16" t="s">
        <v>136</v>
      </c>
      <c r="BM527" s="142" t="s">
        <v>568</v>
      </c>
    </row>
    <row r="528" spans="2:65" s="1" customFormat="1" ht="11.25">
      <c r="B528" s="31"/>
      <c r="D528" s="144" t="s">
        <v>138</v>
      </c>
      <c r="F528" s="145" t="s">
        <v>567</v>
      </c>
      <c r="I528" s="146"/>
      <c r="L528" s="31"/>
      <c r="M528" s="147"/>
      <c r="T528" s="55"/>
      <c r="AT528" s="16" t="s">
        <v>138</v>
      </c>
      <c r="AU528" s="16" t="s">
        <v>90</v>
      </c>
    </row>
    <row r="529" spans="2:65" s="12" customFormat="1" ht="11.25">
      <c r="B529" s="148"/>
      <c r="D529" s="144" t="s">
        <v>140</v>
      </c>
      <c r="E529" s="149" t="s">
        <v>1</v>
      </c>
      <c r="F529" s="150" t="s">
        <v>546</v>
      </c>
      <c r="H529" s="149" t="s">
        <v>1</v>
      </c>
      <c r="I529" s="151"/>
      <c r="L529" s="148"/>
      <c r="M529" s="152"/>
      <c r="T529" s="153"/>
      <c r="AT529" s="149" t="s">
        <v>140</v>
      </c>
      <c r="AU529" s="149" t="s">
        <v>90</v>
      </c>
      <c r="AV529" s="12" t="s">
        <v>88</v>
      </c>
      <c r="AW529" s="12" t="s">
        <v>36</v>
      </c>
      <c r="AX529" s="12" t="s">
        <v>80</v>
      </c>
      <c r="AY529" s="149" t="s">
        <v>129</v>
      </c>
    </row>
    <row r="530" spans="2:65" s="13" customFormat="1" ht="11.25">
      <c r="B530" s="154"/>
      <c r="D530" s="144" t="s">
        <v>140</v>
      </c>
      <c r="E530" s="155" t="s">
        <v>1</v>
      </c>
      <c r="F530" s="156" t="s">
        <v>152</v>
      </c>
      <c r="H530" s="157">
        <v>3</v>
      </c>
      <c r="I530" s="158"/>
      <c r="L530" s="154"/>
      <c r="M530" s="159"/>
      <c r="T530" s="160"/>
      <c r="AT530" s="155" t="s">
        <v>140</v>
      </c>
      <c r="AU530" s="155" t="s">
        <v>90</v>
      </c>
      <c r="AV530" s="13" t="s">
        <v>90</v>
      </c>
      <c r="AW530" s="13" t="s">
        <v>36</v>
      </c>
      <c r="AX530" s="13" t="s">
        <v>88</v>
      </c>
      <c r="AY530" s="155" t="s">
        <v>129</v>
      </c>
    </row>
    <row r="531" spans="2:65" s="1" customFormat="1" ht="24.2" customHeight="1">
      <c r="B531" s="31"/>
      <c r="C531" s="168" t="s">
        <v>569</v>
      </c>
      <c r="D531" s="168" t="s">
        <v>299</v>
      </c>
      <c r="E531" s="169" t="s">
        <v>570</v>
      </c>
      <c r="F531" s="170" t="s">
        <v>571</v>
      </c>
      <c r="G531" s="171" t="s">
        <v>397</v>
      </c>
      <c r="H531" s="172">
        <v>2</v>
      </c>
      <c r="I531" s="173"/>
      <c r="J531" s="174">
        <f>ROUND(I531*H531,2)</f>
        <v>0</v>
      </c>
      <c r="K531" s="170" t="s">
        <v>160</v>
      </c>
      <c r="L531" s="175"/>
      <c r="M531" s="176" t="s">
        <v>1</v>
      </c>
      <c r="N531" s="177" t="s">
        <v>45</v>
      </c>
      <c r="P531" s="140">
        <f>O531*H531</f>
        <v>0</v>
      </c>
      <c r="Q531" s="140">
        <v>0.50600000000000001</v>
      </c>
      <c r="R531" s="140">
        <f>Q531*H531</f>
        <v>1.012</v>
      </c>
      <c r="S531" s="140">
        <v>0</v>
      </c>
      <c r="T531" s="141">
        <f>S531*H531</f>
        <v>0</v>
      </c>
      <c r="AR531" s="142" t="s">
        <v>184</v>
      </c>
      <c r="AT531" s="142" t="s">
        <v>299</v>
      </c>
      <c r="AU531" s="142" t="s">
        <v>90</v>
      </c>
      <c r="AY531" s="16" t="s">
        <v>129</v>
      </c>
      <c r="BE531" s="143">
        <f>IF(N531="základní",J531,0)</f>
        <v>0</v>
      </c>
      <c r="BF531" s="143">
        <f>IF(N531="snížená",J531,0)</f>
        <v>0</v>
      </c>
      <c r="BG531" s="143">
        <f>IF(N531="zákl. přenesená",J531,0)</f>
        <v>0</v>
      </c>
      <c r="BH531" s="143">
        <f>IF(N531="sníž. přenesená",J531,0)</f>
        <v>0</v>
      </c>
      <c r="BI531" s="143">
        <f>IF(N531="nulová",J531,0)</f>
        <v>0</v>
      </c>
      <c r="BJ531" s="16" t="s">
        <v>88</v>
      </c>
      <c r="BK531" s="143">
        <f>ROUND(I531*H531,2)</f>
        <v>0</v>
      </c>
      <c r="BL531" s="16" t="s">
        <v>136</v>
      </c>
      <c r="BM531" s="142" t="s">
        <v>572</v>
      </c>
    </row>
    <row r="532" spans="2:65" s="1" customFormat="1" ht="19.5">
      <c r="B532" s="31"/>
      <c r="D532" s="144" t="s">
        <v>138</v>
      </c>
      <c r="F532" s="145" t="s">
        <v>571</v>
      </c>
      <c r="I532" s="146"/>
      <c r="L532" s="31"/>
      <c r="M532" s="147"/>
      <c r="T532" s="55"/>
      <c r="AT532" s="16" t="s">
        <v>138</v>
      </c>
      <c r="AU532" s="16" t="s">
        <v>90</v>
      </c>
    </row>
    <row r="533" spans="2:65" s="12" customFormat="1" ht="11.25">
      <c r="B533" s="148"/>
      <c r="D533" s="144" t="s">
        <v>140</v>
      </c>
      <c r="E533" s="149" t="s">
        <v>1</v>
      </c>
      <c r="F533" s="150" t="s">
        <v>546</v>
      </c>
      <c r="H533" s="149" t="s">
        <v>1</v>
      </c>
      <c r="I533" s="151"/>
      <c r="L533" s="148"/>
      <c r="M533" s="152"/>
      <c r="T533" s="153"/>
      <c r="AT533" s="149" t="s">
        <v>140</v>
      </c>
      <c r="AU533" s="149" t="s">
        <v>90</v>
      </c>
      <c r="AV533" s="12" t="s">
        <v>88</v>
      </c>
      <c r="AW533" s="12" t="s">
        <v>36</v>
      </c>
      <c r="AX533" s="12" t="s">
        <v>80</v>
      </c>
      <c r="AY533" s="149" t="s">
        <v>129</v>
      </c>
    </row>
    <row r="534" spans="2:65" s="13" customFormat="1" ht="11.25">
      <c r="B534" s="154"/>
      <c r="D534" s="144" t="s">
        <v>140</v>
      </c>
      <c r="E534" s="155" t="s">
        <v>1</v>
      </c>
      <c r="F534" s="156" t="s">
        <v>88</v>
      </c>
      <c r="H534" s="157">
        <v>1</v>
      </c>
      <c r="I534" s="158"/>
      <c r="L534" s="154"/>
      <c r="M534" s="159"/>
      <c r="T534" s="160"/>
      <c r="AT534" s="155" t="s">
        <v>140</v>
      </c>
      <c r="AU534" s="155" t="s">
        <v>90</v>
      </c>
      <c r="AV534" s="13" t="s">
        <v>90</v>
      </c>
      <c r="AW534" s="13" t="s">
        <v>36</v>
      </c>
      <c r="AX534" s="13" t="s">
        <v>80</v>
      </c>
      <c r="AY534" s="155" t="s">
        <v>129</v>
      </c>
    </row>
    <row r="535" spans="2:65" s="12" customFormat="1" ht="11.25">
      <c r="B535" s="148"/>
      <c r="D535" s="144" t="s">
        <v>140</v>
      </c>
      <c r="E535" s="149" t="s">
        <v>1</v>
      </c>
      <c r="F535" s="150" t="s">
        <v>403</v>
      </c>
      <c r="H535" s="149" t="s">
        <v>1</v>
      </c>
      <c r="I535" s="151"/>
      <c r="L535" s="148"/>
      <c r="M535" s="152"/>
      <c r="T535" s="153"/>
      <c r="AT535" s="149" t="s">
        <v>140</v>
      </c>
      <c r="AU535" s="149" t="s">
        <v>90</v>
      </c>
      <c r="AV535" s="12" t="s">
        <v>88</v>
      </c>
      <c r="AW535" s="12" t="s">
        <v>36</v>
      </c>
      <c r="AX535" s="12" t="s">
        <v>80</v>
      </c>
      <c r="AY535" s="149" t="s">
        <v>129</v>
      </c>
    </row>
    <row r="536" spans="2:65" s="13" customFormat="1" ht="11.25">
      <c r="B536" s="154"/>
      <c r="D536" s="144" t="s">
        <v>140</v>
      </c>
      <c r="E536" s="155" t="s">
        <v>1</v>
      </c>
      <c r="F536" s="156" t="s">
        <v>88</v>
      </c>
      <c r="H536" s="157">
        <v>1</v>
      </c>
      <c r="I536" s="158"/>
      <c r="L536" s="154"/>
      <c r="M536" s="159"/>
      <c r="T536" s="160"/>
      <c r="AT536" s="155" t="s">
        <v>140</v>
      </c>
      <c r="AU536" s="155" t="s">
        <v>90</v>
      </c>
      <c r="AV536" s="13" t="s">
        <v>90</v>
      </c>
      <c r="AW536" s="13" t="s">
        <v>36</v>
      </c>
      <c r="AX536" s="13" t="s">
        <v>80</v>
      </c>
      <c r="AY536" s="155" t="s">
        <v>129</v>
      </c>
    </row>
    <row r="537" spans="2:65" s="14" customFormat="1" ht="11.25">
      <c r="B537" s="161"/>
      <c r="D537" s="144" t="s">
        <v>140</v>
      </c>
      <c r="E537" s="162" t="s">
        <v>1</v>
      </c>
      <c r="F537" s="163" t="s">
        <v>146</v>
      </c>
      <c r="H537" s="164">
        <v>2</v>
      </c>
      <c r="I537" s="165"/>
      <c r="L537" s="161"/>
      <c r="M537" s="166"/>
      <c r="T537" s="167"/>
      <c r="AT537" s="162" t="s">
        <v>140</v>
      </c>
      <c r="AU537" s="162" t="s">
        <v>90</v>
      </c>
      <c r="AV537" s="14" t="s">
        <v>136</v>
      </c>
      <c r="AW537" s="14" t="s">
        <v>36</v>
      </c>
      <c r="AX537" s="14" t="s">
        <v>88</v>
      </c>
      <c r="AY537" s="162" t="s">
        <v>129</v>
      </c>
    </row>
    <row r="538" spans="2:65" s="1" customFormat="1" ht="24.2" customHeight="1">
      <c r="B538" s="31"/>
      <c r="C538" s="168" t="s">
        <v>573</v>
      </c>
      <c r="D538" s="168" t="s">
        <v>299</v>
      </c>
      <c r="E538" s="169" t="s">
        <v>574</v>
      </c>
      <c r="F538" s="170" t="s">
        <v>575</v>
      </c>
      <c r="G538" s="171" t="s">
        <v>397</v>
      </c>
      <c r="H538" s="172">
        <v>5</v>
      </c>
      <c r="I538" s="173"/>
      <c r="J538" s="174">
        <f>ROUND(I538*H538,2)</f>
        <v>0</v>
      </c>
      <c r="K538" s="170" t="s">
        <v>160</v>
      </c>
      <c r="L538" s="175"/>
      <c r="M538" s="176" t="s">
        <v>1</v>
      </c>
      <c r="N538" s="177" t="s">
        <v>45</v>
      </c>
      <c r="P538" s="140">
        <f>O538*H538</f>
        <v>0</v>
      </c>
      <c r="Q538" s="140">
        <v>1.0129999999999999</v>
      </c>
      <c r="R538" s="140">
        <f>Q538*H538</f>
        <v>5.0649999999999995</v>
      </c>
      <c r="S538" s="140">
        <v>0</v>
      </c>
      <c r="T538" s="141">
        <f>S538*H538</f>
        <v>0</v>
      </c>
      <c r="AR538" s="142" t="s">
        <v>184</v>
      </c>
      <c r="AT538" s="142" t="s">
        <v>299</v>
      </c>
      <c r="AU538" s="142" t="s">
        <v>90</v>
      </c>
      <c r="AY538" s="16" t="s">
        <v>129</v>
      </c>
      <c r="BE538" s="143">
        <f>IF(N538="základní",J538,0)</f>
        <v>0</v>
      </c>
      <c r="BF538" s="143">
        <f>IF(N538="snížená",J538,0)</f>
        <v>0</v>
      </c>
      <c r="BG538" s="143">
        <f>IF(N538="zákl. přenesená",J538,0)</f>
        <v>0</v>
      </c>
      <c r="BH538" s="143">
        <f>IF(N538="sníž. přenesená",J538,0)</f>
        <v>0</v>
      </c>
      <c r="BI538" s="143">
        <f>IF(N538="nulová",J538,0)</f>
        <v>0</v>
      </c>
      <c r="BJ538" s="16" t="s">
        <v>88</v>
      </c>
      <c r="BK538" s="143">
        <f>ROUND(I538*H538,2)</f>
        <v>0</v>
      </c>
      <c r="BL538" s="16" t="s">
        <v>136</v>
      </c>
      <c r="BM538" s="142" t="s">
        <v>576</v>
      </c>
    </row>
    <row r="539" spans="2:65" s="1" customFormat="1" ht="19.5">
      <c r="B539" s="31"/>
      <c r="D539" s="144" t="s">
        <v>138</v>
      </c>
      <c r="F539" s="145" t="s">
        <v>575</v>
      </c>
      <c r="I539" s="146"/>
      <c r="L539" s="31"/>
      <c r="M539" s="147"/>
      <c r="T539" s="55"/>
      <c r="AT539" s="16" t="s">
        <v>138</v>
      </c>
      <c r="AU539" s="16" t="s">
        <v>90</v>
      </c>
    </row>
    <row r="540" spans="2:65" s="12" customFormat="1" ht="11.25">
      <c r="B540" s="148"/>
      <c r="D540" s="144" t="s">
        <v>140</v>
      </c>
      <c r="E540" s="149" t="s">
        <v>1</v>
      </c>
      <c r="F540" s="150" t="s">
        <v>546</v>
      </c>
      <c r="H540" s="149" t="s">
        <v>1</v>
      </c>
      <c r="I540" s="151"/>
      <c r="L540" s="148"/>
      <c r="M540" s="152"/>
      <c r="T540" s="153"/>
      <c r="AT540" s="149" t="s">
        <v>140</v>
      </c>
      <c r="AU540" s="149" t="s">
        <v>90</v>
      </c>
      <c r="AV540" s="12" t="s">
        <v>88</v>
      </c>
      <c r="AW540" s="12" t="s">
        <v>36</v>
      </c>
      <c r="AX540" s="12" t="s">
        <v>80</v>
      </c>
      <c r="AY540" s="149" t="s">
        <v>129</v>
      </c>
    </row>
    <row r="541" spans="2:65" s="13" customFormat="1" ht="11.25">
      <c r="B541" s="154"/>
      <c r="D541" s="144" t="s">
        <v>140</v>
      </c>
      <c r="E541" s="155" t="s">
        <v>1</v>
      </c>
      <c r="F541" s="156" t="s">
        <v>164</v>
      </c>
      <c r="H541" s="157">
        <v>5</v>
      </c>
      <c r="I541" s="158"/>
      <c r="L541" s="154"/>
      <c r="M541" s="159"/>
      <c r="T541" s="160"/>
      <c r="AT541" s="155" t="s">
        <v>140</v>
      </c>
      <c r="AU541" s="155" t="s">
        <v>90</v>
      </c>
      <c r="AV541" s="13" t="s">
        <v>90</v>
      </c>
      <c r="AW541" s="13" t="s">
        <v>36</v>
      </c>
      <c r="AX541" s="13" t="s">
        <v>88</v>
      </c>
      <c r="AY541" s="155" t="s">
        <v>129</v>
      </c>
    </row>
    <row r="542" spans="2:65" s="1" customFormat="1" ht="24.2" customHeight="1">
      <c r="B542" s="31"/>
      <c r="C542" s="168" t="s">
        <v>577</v>
      </c>
      <c r="D542" s="168" t="s">
        <v>299</v>
      </c>
      <c r="E542" s="169" t="s">
        <v>578</v>
      </c>
      <c r="F542" s="170" t="s">
        <v>579</v>
      </c>
      <c r="G542" s="171" t="s">
        <v>397</v>
      </c>
      <c r="H542" s="172">
        <v>1</v>
      </c>
      <c r="I542" s="173"/>
      <c r="J542" s="174">
        <f>ROUND(I542*H542,2)</f>
        <v>0</v>
      </c>
      <c r="K542" s="170" t="s">
        <v>135</v>
      </c>
      <c r="L542" s="175"/>
      <c r="M542" s="176" t="s">
        <v>1</v>
      </c>
      <c r="N542" s="177" t="s">
        <v>45</v>
      </c>
      <c r="P542" s="140">
        <f>O542*H542</f>
        <v>0</v>
      </c>
      <c r="Q542" s="140">
        <v>0.7</v>
      </c>
      <c r="R542" s="140">
        <f>Q542*H542</f>
        <v>0.7</v>
      </c>
      <c r="S542" s="140">
        <v>0</v>
      </c>
      <c r="T542" s="141">
        <f>S542*H542</f>
        <v>0</v>
      </c>
      <c r="AR542" s="142" t="s">
        <v>184</v>
      </c>
      <c r="AT542" s="142" t="s">
        <v>299</v>
      </c>
      <c r="AU542" s="142" t="s">
        <v>90</v>
      </c>
      <c r="AY542" s="16" t="s">
        <v>129</v>
      </c>
      <c r="BE542" s="143">
        <f>IF(N542="základní",J542,0)</f>
        <v>0</v>
      </c>
      <c r="BF542" s="143">
        <f>IF(N542="snížená",J542,0)</f>
        <v>0</v>
      </c>
      <c r="BG542" s="143">
        <f>IF(N542="zákl. přenesená",J542,0)</f>
        <v>0</v>
      </c>
      <c r="BH542" s="143">
        <f>IF(N542="sníž. přenesená",J542,0)</f>
        <v>0</v>
      </c>
      <c r="BI542" s="143">
        <f>IF(N542="nulová",J542,0)</f>
        <v>0</v>
      </c>
      <c r="BJ542" s="16" t="s">
        <v>88</v>
      </c>
      <c r="BK542" s="143">
        <f>ROUND(I542*H542,2)</f>
        <v>0</v>
      </c>
      <c r="BL542" s="16" t="s">
        <v>136</v>
      </c>
      <c r="BM542" s="142" t="s">
        <v>580</v>
      </c>
    </row>
    <row r="543" spans="2:65" s="1" customFormat="1" ht="19.5">
      <c r="B543" s="31"/>
      <c r="D543" s="144" t="s">
        <v>138</v>
      </c>
      <c r="F543" s="145" t="s">
        <v>579</v>
      </c>
      <c r="I543" s="146"/>
      <c r="L543" s="31"/>
      <c r="M543" s="147"/>
      <c r="T543" s="55"/>
      <c r="AT543" s="16" t="s">
        <v>138</v>
      </c>
      <c r="AU543" s="16" t="s">
        <v>90</v>
      </c>
    </row>
    <row r="544" spans="2:65" s="12" customFormat="1" ht="11.25">
      <c r="B544" s="148"/>
      <c r="D544" s="144" t="s">
        <v>140</v>
      </c>
      <c r="E544" s="149" t="s">
        <v>1</v>
      </c>
      <c r="F544" s="150" t="s">
        <v>546</v>
      </c>
      <c r="H544" s="149" t="s">
        <v>1</v>
      </c>
      <c r="I544" s="151"/>
      <c r="L544" s="148"/>
      <c r="M544" s="152"/>
      <c r="T544" s="153"/>
      <c r="AT544" s="149" t="s">
        <v>140</v>
      </c>
      <c r="AU544" s="149" t="s">
        <v>90</v>
      </c>
      <c r="AV544" s="12" t="s">
        <v>88</v>
      </c>
      <c r="AW544" s="12" t="s">
        <v>36</v>
      </c>
      <c r="AX544" s="12" t="s">
        <v>80</v>
      </c>
      <c r="AY544" s="149" t="s">
        <v>129</v>
      </c>
    </row>
    <row r="545" spans="2:65" s="13" customFormat="1" ht="11.25">
      <c r="B545" s="154"/>
      <c r="D545" s="144" t="s">
        <v>140</v>
      </c>
      <c r="E545" s="155" t="s">
        <v>1</v>
      </c>
      <c r="F545" s="156" t="s">
        <v>88</v>
      </c>
      <c r="H545" s="157">
        <v>1</v>
      </c>
      <c r="I545" s="158"/>
      <c r="L545" s="154"/>
      <c r="M545" s="159"/>
      <c r="T545" s="160"/>
      <c r="AT545" s="155" t="s">
        <v>140</v>
      </c>
      <c r="AU545" s="155" t="s">
        <v>90</v>
      </c>
      <c r="AV545" s="13" t="s">
        <v>90</v>
      </c>
      <c r="AW545" s="13" t="s">
        <v>36</v>
      </c>
      <c r="AX545" s="13" t="s">
        <v>88</v>
      </c>
      <c r="AY545" s="155" t="s">
        <v>129</v>
      </c>
    </row>
    <row r="546" spans="2:65" s="1" customFormat="1" ht="24.2" customHeight="1">
      <c r="B546" s="31"/>
      <c r="C546" s="168" t="s">
        <v>581</v>
      </c>
      <c r="D546" s="168" t="s">
        <v>299</v>
      </c>
      <c r="E546" s="169" t="s">
        <v>582</v>
      </c>
      <c r="F546" s="170" t="s">
        <v>583</v>
      </c>
      <c r="G546" s="171" t="s">
        <v>397</v>
      </c>
      <c r="H546" s="172">
        <v>2</v>
      </c>
      <c r="I546" s="173"/>
      <c r="J546" s="174">
        <f>ROUND(I546*H546,2)</f>
        <v>0</v>
      </c>
      <c r="K546" s="170" t="s">
        <v>135</v>
      </c>
      <c r="L546" s="175"/>
      <c r="M546" s="176" t="s">
        <v>1</v>
      </c>
      <c r="N546" s="177" t="s">
        <v>45</v>
      </c>
      <c r="P546" s="140">
        <f>O546*H546</f>
        <v>0</v>
      </c>
      <c r="Q546" s="140">
        <v>1.4</v>
      </c>
      <c r="R546" s="140">
        <f>Q546*H546</f>
        <v>2.8</v>
      </c>
      <c r="S546" s="140">
        <v>0</v>
      </c>
      <c r="T546" s="141">
        <f>S546*H546</f>
        <v>0</v>
      </c>
      <c r="AR546" s="142" t="s">
        <v>184</v>
      </c>
      <c r="AT546" s="142" t="s">
        <v>299</v>
      </c>
      <c r="AU546" s="142" t="s">
        <v>90</v>
      </c>
      <c r="AY546" s="16" t="s">
        <v>129</v>
      </c>
      <c r="BE546" s="143">
        <f>IF(N546="základní",J546,0)</f>
        <v>0</v>
      </c>
      <c r="BF546" s="143">
        <f>IF(N546="snížená",J546,0)</f>
        <v>0</v>
      </c>
      <c r="BG546" s="143">
        <f>IF(N546="zákl. přenesená",J546,0)</f>
        <v>0</v>
      </c>
      <c r="BH546" s="143">
        <f>IF(N546="sníž. přenesená",J546,0)</f>
        <v>0</v>
      </c>
      <c r="BI546" s="143">
        <f>IF(N546="nulová",J546,0)</f>
        <v>0</v>
      </c>
      <c r="BJ546" s="16" t="s">
        <v>88</v>
      </c>
      <c r="BK546" s="143">
        <f>ROUND(I546*H546,2)</f>
        <v>0</v>
      </c>
      <c r="BL546" s="16" t="s">
        <v>136</v>
      </c>
      <c r="BM546" s="142" t="s">
        <v>584</v>
      </c>
    </row>
    <row r="547" spans="2:65" s="1" customFormat="1" ht="19.5">
      <c r="B547" s="31"/>
      <c r="D547" s="144" t="s">
        <v>138</v>
      </c>
      <c r="F547" s="145" t="s">
        <v>583</v>
      </c>
      <c r="I547" s="146"/>
      <c r="L547" s="31"/>
      <c r="M547" s="147"/>
      <c r="T547" s="55"/>
      <c r="AT547" s="16" t="s">
        <v>138</v>
      </c>
      <c r="AU547" s="16" t="s">
        <v>90</v>
      </c>
    </row>
    <row r="548" spans="2:65" s="12" customFormat="1" ht="11.25">
      <c r="B548" s="148"/>
      <c r="D548" s="144" t="s">
        <v>140</v>
      </c>
      <c r="E548" s="149" t="s">
        <v>1</v>
      </c>
      <c r="F548" s="150" t="s">
        <v>546</v>
      </c>
      <c r="H548" s="149" t="s">
        <v>1</v>
      </c>
      <c r="I548" s="151"/>
      <c r="L548" s="148"/>
      <c r="M548" s="152"/>
      <c r="T548" s="153"/>
      <c r="AT548" s="149" t="s">
        <v>140</v>
      </c>
      <c r="AU548" s="149" t="s">
        <v>90</v>
      </c>
      <c r="AV548" s="12" t="s">
        <v>88</v>
      </c>
      <c r="AW548" s="12" t="s">
        <v>36</v>
      </c>
      <c r="AX548" s="12" t="s">
        <v>80</v>
      </c>
      <c r="AY548" s="149" t="s">
        <v>129</v>
      </c>
    </row>
    <row r="549" spans="2:65" s="13" customFormat="1" ht="11.25">
      <c r="B549" s="154"/>
      <c r="D549" s="144" t="s">
        <v>140</v>
      </c>
      <c r="E549" s="155" t="s">
        <v>1</v>
      </c>
      <c r="F549" s="156" t="s">
        <v>90</v>
      </c>
      <c r="H549" s="157">
        <v>2</v>
      </c>
      <c r="I549" s="158"/>
      <c r="L549" s="154"/>
      <c r="M549" s="159"/>
      <c r="T549" s="160"/>
      <c r="AT549" s="155" t="s">
        <v>140</v>
      </c>
      <c r="AU549" s="155" t="s">
        <v>90</v>
      </c>
      <c r="AV549" s="13" t="s">
        <v>90</v>
      </c>
      <c r="AW549" s="13" t="s">
        <v>36</v>
      </c>
      <c r="AX549" s="13" t="s">
        <v>88</v>
      </c>
      <c r="AY549" s="155" t="s">
        <v>129</v>
      </c>
    </row>
    <row r="550" spans="2:65" s="1" customFormat="1" ht="24.2" customHeight="1">
      <c r="B550" s="31"/>
      <c r="C550" s="168" t="s">
        <v>585</v>
      </c>
      <c r="D550" s="168" t="s">
        <v>299</v>
      </c>
      <c r="E550" s="169" t="s">
        <v>586</v>
      </c>
      <c r="F550" s="170" t="s">
        <v>587</v>
      </c>
      <c r="G550" s="171" t="s">
        <v>397</v>
      </c>
      <c r="H550" s="172">
        <v>16</v>
      </c>
      <c r="I550" s="173"/>
      <c r="J550" s="174">
        <f>ROUND(I550*H550,2)</f>
        <v>0</v>
      </c>
      <c r="K550" s="170" t="s">
        <v>135</v>
      </c>
      <c r="L550" s="175"/>
      <c r="M550" s="176" t="s">
        <v>1</v>
      </c>
      <c r="N550" s="177" t="s">
        <v>45</v>
      </c>
      <c r="P550" s="140">
        <f>O550*H550</f>
        <v>0</v>
      </c>
      <c r="Q550" s="140">
        <v>2E-3</v>
      </c>
      <c r="R550" s="140">
        <f>Q550*H550</f>
        <v>3.2000000000000001E-2</v>
      </c>
      <c r="S550" s="140">
        <v>0</v>
      </c>
      <c r="T550" s="141">
        <f>S550*H550</f>
        <v>0</v>
      </c>
      <c r="AR550" s="142" t="s">
        <v>184</v>
      </c>
      <c r="AT550" s="142" t="s">
        <v>299</v>
      </c>
      <c r="AU550" s="142" t="s">
        <v>90</v>
      </c>
      <c r="AY550" s="16" t="s">
        <v>129</v>
      </c>
      <c r="BE550" s="143">
        <f>IF(N550="základní",J550,0)</f>
        <v>0</v>
      </c>
      <c r="BF550" s="143">
        <f>IF(N550="snížená",J550,0)</f>
        <v>0</v>
      </c>
      <c r="BG550" s="143">
        <f>IF(N550="zákl. přenesená",J550,0)</f>
        <v>0</v>
      </c>
      <c r="BH550" s="143">
        <f>IF(N550="sníž. přenesená",J550,0)</f>
        <v>0</v>
      </c>
      <c r="BI550" s="143">
        <f>IF(N550="nulová",J550,0)</f>
        <v>0</v>
      </c>
      <c r="BJ550" s="16" t="s">
        <v>88</v>
      </c>
      <c r="BK550" s="143">
        <f>ROUND(I550*H550,2)</f>
        <v>0</v>
      </c>
      <c r="BL550" s="16" t="s">
        <v>136</v>
      </c>
      <c r="BM550" s="142" t="s">
        <v>588</v>
      </c>
    </row>
    <row r="551" spans="2:65" s="1" customFormat="1" ht="11.25">
      <c r="B551" s="31"/>
      <c r="D551" s="144" t="s">
        <v>138</v>
      </c>
      <c r="F551" s="145" t="s">
        <v>587</v>
      </c>
      <c r="I551" s="146"/>
      <c r="L551" s="31"/>
      <c r="M551" s="147"/>
      <c r="T551" s="55"/>
      <c r="AT551" s="16" t="s">
        <v>138</v>
      </c>
      <c r="AU551" s="16" t="s">
        <v>90</v>
      </c>
    </row>
    <row r="552" spans="2:65" s="12" customFormat="1" ht="11.25">
      <c r="B552" s="148"/>
      <c r="D552" s="144" t="s">
        <v>140</v>
      </c>
      <c r="E552" s="149" t="s">
        <v>1</v>
      </c>
      <c r="F552" s="150" t="s">
        <v>546</v>
      </c>
      <c r="H552" s="149" t="s">
        <v>1</v>
      </c>
      <c r="I552" s="151"/>
      <c r="L552" s="148"/>
      <c r="M552" s="152"/>
      <c r="T552" s="153"/>
      <c r="AT552" s="149" t="s">
        <v>140</v>
      </c>
      <c r="AU552" s="149" t="s">
        <v>90</v>
      </c>
      <c r="AV552" s="12" t="s">
        <v>88</v>
      </c>
      <c r="AW552" s="12" t="s">
        <v>36</v>
      </c>
      <c r="AX552" s="12" t="s">
        <v>80</v>
      </c>
      <c r="AY552" s="149" t="s">
        <v>129</v>
      </c>
    </row>
    <row r="553" spans="2:65" s="13" customFormat="1" ht="11.25">
      <c r="B553" s="154"/>
      <c r="D553" s="144" t="s">
        <v>140</v>
      </c>
      <c r="E553" s="155" t="s">
        <v>1</v>
      </c>
      <c r="F553" s="156" t="s">
        <v>226</v>
      </c>
      <c r="H553" s="157">
        <v>15</v>
      </c>
      <c r="I553" s="158"/>
      <c r="L553" s="154"/>
      <c r="M553" s="159"/>
      <c r="T553" s="160"/>
      <c r="AT553" s="155" t="s">
        <v>140</v>
      </c>
      <c r="AU553" s="155" t="s">
        <v>90</v>
      </c>
      <c r="AV553" s="13" t="s">
        <v>90</v>
      </c>
      <c r="AW553" s="13" t="s">
        <v>36</v>
      </c>
      <c r="AX553" s="13" t="s">
        <v>80</v>
      </c>
      <c r="AY553" s="155" t="s">
        <v>129</v>
      </c>
    </row>
    <row r="554" spans="2:65" s="12" customFormat="1" ht="11.25">
      <c r="B554" s="148"/>
      <c r="D554" s="144" t="s">
        <v>140</v>
      </c>
      <c r="E554" s="149" t="s">
        <v>1</v>
      </c>
      <c r="F554" s="150" t="s">
        <v>403</v>
      </c>
      <c r="H554" s="149" t="s">
        <v>1</v>
      </c>
      <c r="I554" s="151"/>
      <c r="L554" s="148"/>
      <c r="M554" s="152"/>
      <c r="T554" s="153"/>
      <c r="AT554" s="149" t="s">
        <v>140</v>
      </c>
      <c r="AU554" s="149" t="s">
        <v>90</v>
      </c>
      <c r="AV554" s="12" t="s">
        <v>88</v>
      </c>
      <c r="AW554" s="12" t="s">
        <v>36</v>
      </c>
      <c r="AX554" s="12" t="s">
        <v>80</v>
      </c>
      <c r="AY554" s="149" t="s">
        <v>129</v>
      </c>
    </row>
    <row r="555" spans="2:65" s="13" customFormat="1" ht="11.25">
      <c r="B555" s="154"/>
      <c r="D555" s="144" t="s">
        <v>140</v>
      </c>
      <c r="E555" s="155" t="s">
        <v>1</v>
      </c>
      <c r="F555" s="156" t="s">
        <v>88</v>
      </c>
      <c r="H555" s="157">
        <v>1</v>
      </c>
      <c r="I555" s="158"/>
      <c r="L555" s="154"/>
      <c r="M555" s="159"/>
      <c r="T555" s="160"/>
      <c r="AT555" s="155" t="s">
        <v>140</v>
      </c>
      <c r="AU555" s="155" t="s">
        <v>90</v>
      </c>
      <c r="AV555" s="13" t="s">
        <v>90</v>
      </c>
      <c r="AW555" s="13" t="s">
        <v>36</v>
      </c>
      <c r="AX555" s="13" t="s">
        <v>80</v>
      </c>
      <c r="AY555" s="155" t="s">
        <v>129</v>
      </c>
    </row>
    <row r="556" spans="2:65" s="14" customFormat="1" ht="11.25">
      <c r="B556" s="161"/>
      <c r="D556" s="144" t="s">
        <v>140</v>
      </c>
      <c r="E556" s="162" t="s">
        <v>1</v>
      </c>
      <c r="F556" s="163" t="s">
        <v>146</v>
      </c>
      <c r="H556" s="164">
        <v>16</v>
      </c>
      <c r="I556" s="165"/>
      <c r="L556" s="161"/>
      <c r="M556" s="166"/>
      <c r="T556" s="167"/>
      <c r="AT556" s="162" t="s">
        <v>140</v>
      </c>
      <c r="AU556" s="162" t="s">
        <v>90</v>
      </c>
      <c r="AV556" s="14" t="s">
        <v>136</v>
      </c>
      <c r="AW556" s="14" t="s">
        <v>36</v>
      </c>
      <c r="AX556" s="14" t="s">
        <v>88</v>
      </c>
      <c r="AY556" s="162" t="s">
        <v>129</v>
      </c>
    </row>
    <row r="557" spans="2:65" s="1" customFormat="1" ht="24.2" customHeight="1">
      <c r="B557" s="31"/>
      <c r="C557" s="168" t="s">
        <v>589</v>
      </c>
      <c r="D557" s="168" t="s">
        <v>299</v>
      </c>
      <c r="E557" s="169" t="s">
        <v>590</v>
      </c>
      <c r="F557" s="170" t="s">
        <v>591</v>
      </c>
      <c r="G557" s="171" t="s">
        <v>397</v>
      </c>
      <c r="H557" s="172">
        <v>5</v>
      </c>
      <c r="I557" s="173"/>
      <c r="J557" s="174">
        <f>ROUND(I557*H557,2)</f>
        <v>0</v>
      </c>
      <c r="K557" s="170" t="s">
        <v>135</v>
      </c>
      <c r="L557" s="175"/>
      <c r="M557" s="176" t="s">
        <v>1</v>
      </c>
      <c r="N557" s="177" t="s">
        <v>45</v>
      </c>
      <c r="P557" s="140">
        <f>O557*H557</f>
        <v>0</v>
      </c>
      <c r="Q557" s="140">
        <v>3.0000000000000001E-3</v>
      </c>
      <c r="R557" s="140">
        <f>Q557*H557</f>
        <v>1.4999999999999999E-2</v>
      </c>
      <c r="S557" s="140">
        <v>0</v>
      </c>
      <c r="T557" s="141">
        <f>S557*H557</f>
        <v>0</v>
      </c>
      <c r="AR557" s="142" t="s">
        <v>184</v>
      </c>
      <c r="AT557" s="142" t="s">
        <v>299</v>
      </c>
      <c r="AU557" s="142" t="s">
        <v>90</v>
      </c>
      <c r="AY557" s="16" t="s">
        <v>129</v>
      </c>
      <c r="BE557" s="143">
        <f>IF(N557="základní",J557,0)</f>
        <v>0</v>
      </c>
      <c r="BF557" s="143">
        <f>IF(N557="snížená",J557,0)</f>
        <v>0</v>
      </c>
      <c r="BG557" s="143">
        <f>IF(N557="zákl. přenesená",J557,0)</f>
        <v>0</v>
      </c>
      <c r="BH557" s="143">
        <f>IF(N557="sníž. přenesená",J557,0)</f>
        <v>0</v>
      </c>
      <c r="BI557" s="143">
        <f>IF(N557="nulová",J557,0)</f>
        <v>0</v>
      </c>
      <c r="BJ557" s="16" t="s">
        <v>88</v>
      </c>
      <c r="BK557" s="143">
        <f>ROUND(I557*H557,2)</f>
        <v>0</v>
      </c>
      <c r="BL557" s="16" t="s">
        <v>136</v>
      </c>
      <c r="BM557" s="142" t="s">
        <v>592</v>
      </c>
    </row>
    <row r="558" spans="2:65" s="1" customFormat="1" ht="11.25">
      <c r="B558" s="31"/>
      <c r="D558" s="144" t="s">
        <v>138</v>
      </c>
      <c r="F558" s="145" t="s">
        <v>591</v>
      </c>
      <c r="I558" s="146"/>
      <c r="L558" s="31"/>
      <c r="M558" s="147"/>
      <c r="T558" s="55"/>
      <c r="AT558" s="16" t="s">
        <v>138</v>
      </c>
      <c r="AU558" s="16" t="s">
        <v>90</v>
      </c>
    </row>
    <row r="559" spans="2:65" s="12" customFormat="1" ht="11.25">
      <c r="B559" s="148"/>
      <c r="D559" s="144" t="s">
        <v>140</v>
      </c>
      <c r="E559" s="149" t="s">
        <v>1</v>
      </c>
      <c r="F559" s="150" t="s">
        <v>546</v>
      </c>
      <c r="H559" s="149" t="s">
        <v>1</v>
      </c>
      <c r="I559" s="151"/>
      <c r="L559" s="148"/>
      <c r="M559" s="152"/>
      <c r="T559" s="153"/>
      <c r="AT559" s="149" t="s">
        <v>140</v>
      </c>
      <c r="AU559" s="149" t="s">
        <v>90</v>
      </c>
      <c r="AV559" s="12" t="s">
        <v>88</v>
      </c>
      <c r="AW559" s="12" t="s">
        <v>36</v>
      </c>
      <c r="AX559" s="12" t="s">
        <v>80</v>
      </c>
      <c r="AY559" s="149" t="s">
        <v>129</v>
      </c>
    </row>
    <row r="560" spans="2:65" s="13" customFormat="1" ht="11.25">
      <c r="B560" s="154"/>
      <c r="D560" s="144" t="s">
        <v>140</v>
      </c>
      <c r="E560" s="155" t="s">
        <v>1</v>
      </c>
      <c r="F560" s="156" t="s">
        <v>164</v>
      </c>
      <c r="H560" s="157">
        <v>5</v>
      </c>
      <c r="I560" s="158"/>
      <c r="L560" s="154"/>
      <c r="M560" s="159"/>
      <c r="T560" s="160"/>
      <c r="AT560" s="155" t="s">
        <v>140</v>
      </c>
      <c r="AU560" s="155" t="s">
        <v>90</v>
      </c>
      <c r="AV560" s="13" t="s">
        <v>90</v>
      </c>
      <c r="AW560" s="13" t="s">
        <v>36</v>
      </c>
      <c r="AX560" s="13" t="s">
        <v>88</v>
      </c>
      <c r="AY560" s="155" t="s">
        <v>129</v>
      </c>
    </row>
    <row r="561" spans="2:65" s="1" customFormat="1" ht="24.2" customHeight="1">
      <c r="B561" s="31"/>
      <c r="C561" s="131" t="s">
        <v>593</v>
      </c>
      <c r="D561" s="131" t="s">
        <v>131</v>
      </c>
      <c r="E561" s="132" t="s">
        <v>594</v>
      </c>
      <c r="F561" s="133" t="s">
        <v>595</v>
      </c>
      <c r="G561" s="134" t="s">
        <v>397</v>
      </c>
      <c r="H561" s="135">
        <v>1</v>
      </c>
      <c r="I561" s="136"/>
      <c r="J561" s="137">
        <f>ROUND(I561*H561,2)</f>
        <v>0</v>
      </c>
      <c r="K561" s="133" t="s">
        <v>135</v>
      </c>
      <c r="L561" s="31"/>
      <c r="M561" s="138" t="s">
        <v>1</v>
      </c>
      <c r="N561" s="139" t="s">
        <v>45</v>
      </c>
      <c r="P561" s="140">
        <f>O561*H561</f>
        <v>0</v>
      </c>
      <c r="Q561" s="140">
        <v>0</v>
      </c>
      <c r="R561" s="140">
        <f>Q561*H561</f>
        <v>0</v>
      </c>
      <c r="S561" s="140">
        <v>0.15</v>
      </c>
      <c r="T561" s="141">
        <f>S561*H561</f>
        <v>0.15</v>
      </c>
      <c r="AR561" s="142" t="s">
        <v>136</v>
      </c>
      <c r="AT561" s="142" t="s">
        <v>131</v>
      </c>
      <c r="AU561" s="142" t="s">
        <v>90</v>
      </c>
      <c r="AY561" s="16" t="s">
        <v>129</v>
      </c>
      <c r="BE561" s="143">
        <f>IF(N561="základní",J561,0)</f>
        <v>0</v>
      </c>
      <c r="BF561" s="143">
        <f>IF(N561="snížená",J561,0)</f>
        <v>0</v>
      </c>
      <c r="BG561" s="143">
        <f>IF(N561="zákl. přenesená",J561,0)</f>
        <v>0</v>
      </c>
      <c r="BH561" s="143">
        <f>IF(N561="sníž. přenesená",J561,0)</f>
        <v>0</v>
      </c>
      <c r="BI561" s="143">
        <f>IF(N561="nulová",J561,0)</f>
        <v>0</v>
      </c>
      <c r="BJ561" s="16" t="s">
        <v>88</v>
      </c>
      <c r="BK561" s="143">
        <f>ROUND(I561*H561,2)</f>
        <v>0</v>
      </c>
      <c r="BL561" s="16" t="s">
        <v>136</v>
      </c>
      <c r="BM561" s="142" t="s">
        <v>596</v>
      </c>
    </row>
    <row r="562" spans="2:65" s="1" customFormat="1" ht="19.5">
      <c r="B562" s="31"/>
      <c r="D562" s="144" t="s">
        <v>138</v>
      </c>
      <c r="F562" s="145" t="s">
        <v>597</v>
      </c>
      <c r="I562" s="146"/>
      <c r="L562" s="31"/>
      <c r="M562" s="147"/>
      <c r="T562" s="55"/>
      <c r="AT562" s="16" t="s">
        <v>138</v>
      </c>
      <c r="AU562" s="16" t="s">
        <v>90</v>
      </c>
    </row>
    <row r="563" spans="2:65" s="12" customFormat="1" ht="11.25">
      <c r="B563" s="148"/>
      <c r="D563" s="144" t="s">
        <v>140</v>
      </c>
      <c r="E563" s="149" t="s">
        <v>1</v>
      </c>
      <c r="F563" s="150" t="s">
        <v>384</v>
      </c>
      <c r="H563" s="149" t="s">
        <v>1</v>
      </c>
      <c r="I563" s="151"/>
      <c r="L563" s="148"/>
      <c r="M563" s="152"/>
      <c r="T563" s="153"/>
      <c r="AT563" s="149" t="s">
        <v>140</v>
      </c>
      <c r="AU563" s="149" t="s">
        <v>90</v>
      </c>
      <c r="AV563" s="12" t="s">
        <v>88</v>
      </c>
      <c r="AW563" s="12" t="s">
        <v>36</v>
      </c>
      <c r="AX563" s="12" t="s">
        <v>80</v>
      </c>
      <c r="AY563" s="149" t="s">
        <v>129</v>
      </c>
    </row>
    <row r="564" spans="2:65" s="13" customFormat="1" ht="11.25">
      <c r="B564" s="154"/>
      <c r="D564" s="144" t="s">
        <v>140</v>
      </c>
      <c r="E564" s="155" t="s">
        <v>1</v>
      </c>
      <c r="F564" s="156" t="s">
        <v>88</v>
      </c>
      <c r="H564" s="157">
        <v>1</v>
      </c>
      <c r="I564" s="158"/>
      <c r="L564" s="154"/>
      <c r="M564" s="159"/>
      <c r="T564" s="160"/>
      <c r="AT564" s="155" t="s">
        <v>140</v>
      </c>
      <c r="AU564" s="155" t="s">
        <v>90</v>
      </c>
      <c r="AV564" s="13" t="s">
        <v>90</v>
      </c>
      <c r="AW564" s="13" t="s">
        <v>36</v>
      </c>
      <c r="AX564" s="13" t="s">
        <v>88</v>
      </c>
      <c r="AY564" s="155" t="s">
        <v>129</v>
      </c>
    </row>
    <row r="565" spans="2:65" s="1" customFormat="1" ht="16.5" customHeight="1">
      <c r="B565" s="31"/>
      <c r="C565" s="131" t="s">
        <v>598</v>
      </c>
      <c r="D565" s="131" t="s">
        <v>131</v>
      </c>
      <c r="E565" s="132" t="s">
        <v>599</v>
      </c>
      <c r="F565" s="133" t="s">
        <v>600</v>
      </c>
      <c r="G565" s="134" t="s">
        <v>397</v>
      </c>
      <c r="H565" s="135">
        <v>10</v>
      </c>
      <c r="I565" s="136"/>
      <c r="J565" s="137">
        <f>ROUND(I565*H565,2)</f>
        <v>0</v>
      </c>
      <c r="K565" s="133" t="s">
        <v>1</v>
      </c>
      <c r="L565" s="31"/>
      <c r="M565" s="138" t="s">
        <v>1</v>
      </c>
      <c r="N565" s="139" t="s">
        <v>45</v>
      </c>
      <c r="P565" s="140">
        <f>O565*H565</f>
        <v>0</v>
      </c>
      <c r="Q565" s="140">
        <v>0</v>
      </c>
      <c r="R565" s="140">
        <f>Q565*H565</f>
        <v>0</v>
      </c>
      <c r="S565" s="140">
        <v>5.0000000000000001E-3</v>
      </c>
      <c r="T565" s="141">
        <f>S565*H565</f>
        <v>0.05</v>
      </c>
      <c r="AR565" s="142" t="s">
        <v>136</v>
      </c>
      <c r="AT565" s="142" t="s">
        <v>131</v>
      </c>
      <c r="AU565" s="142" t="s">
        <v>90</v>
      </c>
      <c r="AY565" s="16" t="s">
        <v>129</v>
      </c>
      <c r="BE565" s="143">
        <f>IF(N565="základní",J565,0)</f>
        <v>0</v>
      </c>
      <c r="BF565" s="143">
        <f>IF(N565="snížená",J565,0)</f>
        <v>0</v>
      </c>
      <c r="BG565" s="143">
        <f>IF(N565="zákl. přenesená",J565,0)</f>
        <v>0</v>
      </c>
      <c r="BH565" s="143">
        <f>IF(N565="sníž. přenesená",J565,0)</f>
        <v>0</v>
      </c>
      <c r="BI565" s="143">
        <f>IF(N565="nulová",J565,0)</f>
        <v>0</v>
      </c>
      <c r="BJ565" s="16" t="s">
        <v>88</v>
      </c>
      <c r="BK565" s="143">
        <f>ROUND(I565*H565,2)</f>
        <v>0</v>
      </c>
      <c r="BL565" s="16" t="s">
        <v>136</v>
      </c>
      <c r="BM565" s="142" t="s">
        <v>601</v>
      </c>
    </row>
    <row r="566" spans="2:65" s="1" customFormat="1" ht="11.25">
      <c r="B566" s="31"/>
      <c r="D566" s="144" t="s">
        <v>138</v>
      </c>
      <c r="F566" s="145" t="s">
        <v>600</v>
      </c>
      <c r="I566" s="146"/>
      <c r="L566" s="31"/>
      <c r="M566" s="147"/>
      <c r="T566" s="55"/>
      <c r="AT566" s="16" t="s">
        <v>138</v>
      </c>
      <c r="AU566" s="16" t="s">
        <v>90</v>
      </c>
    </row>
    <row r="567" spans="2:65" s="12" customFormat="1" ht="11.25">
      <c r="B567" s="148"/>
      <c r="D567" s="144" t="s">
        <v>140</v>
      </c>
      <c r="E567" s="149" t="s">
        <v>1</v>
      </c>
      <c r="F567" s="150" t="s">
        <v>602</v>
      </c>
      <c r="H567" s="149" t="s">
        <v>1</v>
      </c>
      <c r="I567" s="151"/>
      <c r="L567" s="148"/>
      <c r="M567" s="152"/>
      <c r="T567" s="153"/>
      <c r="AT567" s="149" t="s">
        <v>140</v>
      </c>
      <c r="AU567" s="149" t="s">
        <v>90</v>
      </c>
      <c r="AV567" s="12" t="s">
        <v>88</v>
      </c>
      <c r="AW567" s="12" t="s">
        <v>36</v>
      </c>
      <c r="AX567" s="12" t="s">
        <v>80</v>
      </c>
      <c r="AY567" s="149" t="s">
        <v>129</v>
      </c>
    </row>
    <row r="568" spans="2:65" s="13" customFormat="1" ht="11.25">
      <c r="B568" s="154"/>
      <c r="D568" s="144" t="s">
        <v>140</v>
      </c>
      <c r="E568" s="155" t="s">
        <v>1</v>
      </c>
      <c r="F568" s="156" t="s">
        <v>198</v>
      </c>
      <c r="H568" s="157">
        <v>10</v>
      </c>
      <c r="I568" s="158"/>
      <c r="L568" s="154"/>
      <c r="M568" s="159"/>
      <c r="T568" s="160"/>
      <c r="AT568" s="155" t="s">
        <v>140</v>
      </c>
      <c r="AU568" s="155" t="s">
        <v>90</v>
      </c>
      <c r="AV568" s="13" t="s">
        <v>90</v>
      </c>
      <c r="AW568" s="13" t="s">
        <v>36</v>
      </c>
      <c r="AX568" s="13" t="s">
        <v>88</v>
      </c>
      <c r="AY568" s="155" t="s">
        <v>129</v>
      </c>
    </row>
    <row r="569" spans="2:65" s="1" customFormat="1" ht="24.2" customHeight="1">
      <c r="B569" s="31"/>
      <c r="C569" s="131" t="s">
        <v>603</v>
      </c>
      <c r="D569" s="131" t="s">
        <v>131</v>
      </c>
      <c r="E569" s="132" t="s">
        <v>604</v>
      </c>
      <c r="F569" s="133" t="s">
        <v>605</v>
      </c>
      <c r="G569" s="134" t="s">
        <v>397</v>
      </c>
      <c r="H569" s="135">
        <v>9</v>
      </c>
      <c r="I569" s="136"/>
      <c r="J569" s="137">
        <f>ROUND(I569*H569,2)</f>
        <v>0</v>
      </c>
      <c r="K569" s="133" t="s">
        <v>135</v>
      </c>
      <c r="L569" s="31"/>
      <c r="M569" s="138" t="s">
        <v>1</v>
      </c>
      <c r="N569" s="139" t="s">
        <v>45</v>
      </c>
      <c r="P569" s="140">
        <f>O569*H569</f>
        <v>0</v>
      </c>
      <c r="Q569" s="140">
        <v>0.09</v>
      </c>
      <c r="R569" s="140">
        <f>Q569*H569</f>
        <v>0.80999999999999994</v>
      </c>
      <c r="S569" s="140">
        <v>0</v>
      </c>
      <c r="T569" s="141">
        <f>S569*H569</f>
        <v>0</v>
      </c>
      <c r="AR569" s="142" t="s">
        <v>136</v>
      </c>
      <c r="AT569" s="142" t="s">
        <v>131</v>
      </c>
      <c r="AU569" s="142" t="s">
        <v>90</v>
      </c>
      <c r="AY569" s="16" t="s">
        <v>129</v>
      </c>
      <c r="BE569" s="143">
        <f>IF(N569="základní",J569,0)</f>
        <v>0</v>
      </c>
      <c r="BF569" s="143">
        <f>IF(N569="snížená",J569,0)</f>
        <v>0</v>
      </c>
      <c r="BG569" s="143">
        <f>IF(N569="zákl. přenesená",J569,0)</f>
        <v>0</v>
      </c>
      <c r="BH569" s="143">
        <f>IF(N569="sníž. přenesená",J569,0)</f>
        <v>0</v>
      </c>
      <c r="BI569" s="143">
        <f>IF(N569="nulová",J569,0)</f>
        <v>0</v>
      </c>
      <c r="BJ569" s="16" t="s">
        <v>88</v>
      </c>
      <c r="BK569" s="143">
        <f>ROUND(I569*H569,2)</f>
        <v>0</v>
      </c>
      <c r="BL569" s="16" t="s">
        <v>136</v>
      </c>
      <c r="BM569" s="142" t="s">
        <v>606</v>
      </c>
    </row>
    <row r="570" spans="2:65" s="1" customFormat="1" ht="19.5">
      <c r="B570" s="31"/>
      <c r="D570" s="144" t="s">
        <v>138</v>
      </c>
      <c r="F570" s="145" t="s">
        <v>607</v>
      </c>
      <c r="I570" s="146"/>
      <c r="L570" s="31"/>
      <c r="M570" s="147"/>
      <c r="T570" s="55"/>
      <c r="AT570" s="16" t="s">
        <v>138</v>
      </c>
      <c r="AU570" s="16" t="s">
        <v>90</v>
      </c>
    </row>
    <row r="571" spans="2:65" s="12" customFormat="1" ht="11.25">
      <c r="B571" s="148"/>
      <c r="D571" s="144" t="s">
        <v>140</v>
      </c>
      <c r="E571" s="149" t="s">
        <v>1</v>
      </c>
      <c r="F571" s="150" t="s">
        <v>546</v>
      </c>
      <c r="H571" s="149" t="s">
        <v>1</v>
      </c>
      <c r="I571" s="151"/>
      <c r="L571" s="148"/>
      <c r="M571" s="152"/>
      <c r="T571" s="153"/>
      <c r="AT571" s="149" t="s">
        <v>140</v>
      </c>
      <c r="AU571" s="149" t="s">
        <v>90</v>
      </c>
      <c r="AV571" s="12" t="s">
        <v>88</v>
      </c>
      <c r="AW571" s="12" t="s">
        <v>36</v>
      </c>
      <c r="AX571" s="12" t="s">
        <v>80</v>
      </c>
      <c r="AY571" s="149" t="s">
        <v>129</v>
      </c>
    </row>
    <row r="572" spans="2:65" s="13" customFormat="1" ht="11.25">
      <c r="B572" s="154"/>
      <c r="D572" s="144" t="s">
        <v>140</v>
      </c>
      <c r="E572" s="155" t="s">
        <v>1</v>
      </c>
      <c r="F572" s="156" t="s">
        <v>190</v>
      </c>
      <c r="H572" s="157">
        <v>9</v>
      </c>
      <c r="I572" s="158"/>
      <c r="L572" s="154"/>
      <c r="M572" s="159"/>
      <c r="T572" s="160"/>
      <c r="AT572" s="155" t="s">
        <v>140</v>
      </c>
      <c r="AU572" s="155" t="s">
        <v>90</v>
      </c>
      <c r="AV572" s="13" t="s">
        <v>90</v>
      </c>
      <c r="AW572" s="13" t="s">
        <v>36</v>
      </c>
      <c r="AX572" s="13" t="s">
        <v>88</v>
      </c>
      <c r="AY572" s="155" t="s">
        <v>129</v>
      </c>
    </row>
    <row r="573" spans="2:65" s="1" customFormat="1" ht="37.9" customHeight="1">
      <c r="B573" s="31"/>
      <c r="C573" s="168" t="s">
        <v>608</v>
      </c>
      <c r="D573" s="168" t="s">
        <v>299</v>
      </c>
      <c r="E573" s="169" t="s">
        <v>609</v>
      </c>
      <c r="F573" s="170" t="s">
        <v>610</v>
      </c>
      <c r="G573" s="171" t="s">
        <v>397</v>
      </c>
      <c r="H573" s="172">
        <v>4</v>
      </c>
      <c r="I573" s="173"/>
      <c r="J573" s="174">
        <f>ROUND(I573*H573,2)</f>
        <v>0</v>
      </c>
      <c r="K573" s="170" t="s">
        <v>1</v>
      </c>
      <c r="L573" s="175"/>
      <c r="M573" s="176" t="s">
        <v>1</v>
      </c>
      <c r="N573" s="177" t="s">
        <v>45</v>
      </c>
      <c r="P573" s="140">
        <f>O573*H573</f>
        <v>0</v>
      </c>
      <c r="Q573" s="140">
        <v>7.5999999999999998E-2</v>
      </c>
      <c r="R573" s="140">
        <f>Q573*H573</f>
        <v>0.30399999999999999</v>
      </c>
      <c r="S573" s="140">
        <v>0</v>
      </c>
      <c r="T573" s="141">
        <f>S573*H573</f>
        <v>0</v>
      </c>
      <c r="AR573" s="142" t="s">
        <v>184</v>
      </c>
      <c r="AT573" s="142" t="s">
        <v>299</v>
      </c>
      <c r="AU573" s="142" t="s">
        <v>90</v>
      </c>
      <c r="AY573" s="16" t="s">
        <v>129</v>
      </c>
      <c r="BE573" s="143">
        <f>IF(N573="základní",J573,0)</f>
        <v>0</v>
      </c>
      <c r="BF573" s="143">
        <f>IF(N573="snížená",J573,0)</f>
        <v>0</v>
      </c>
      <c r="BG573" s="143">
        <f>IF(N573="zákl. přenesená",J573,0)</f>
        <v>0</v>
      </c>
      <c r="BH573" s="143">
        <f>IF(N573="sníž. přenesená",J573,0)</f>
        <v>0</v>
      </c>
      <c r="BI573" s="143">
        <f>IF(N573="nulová",J573,0)</f>
        <v>0</v>
      </c>
      <c r="BJ573" s="16" t="s">
        <v>88</v>
      </c>
      <c r="BK573" s="143">
        <f>ROUND(I573*H573,2)</f>
        <v>0</v>
      </c>
      <c r="BL573" s="16" t="s">
        <v>136</v>
      </c>
      <c r="BM573" s="142" t="s">
        <v>611</v>
      </c>
    </row>
    <row r="574" spans="2:65" s="1" customFormat="1" ht="19.5">
      <c r="B574" s="31"/>
      <c r="D574" s="144" t="s">
        <v>138</v>
      </c>
      <c r="F574" s="145" t="s">
        <v>610</v>
      </c>
      <c r="I574" s="146"/>
      <c r="L574" s="31"/>
      <c r="M574" s="147"/>
      <c r="T574" s="55"/>
      <c r="AT574" s="16" t="s">
        <v>138</v>
      </c>
      <c r="AU574" s="16" t="s">
        <v>90</v>
      </c>
    </row>
    <row r="575" spans="2:65" s="12" customFormat="1" ht="11.25">
      <c r="B575" s="148"/>
      <c r="D575" s="144" t="s">
        <v>140</v>
      </c>
      <c r="E575" s="149" t="s">
        <v>1</v>
      </c>
      <c r="F575" s="150" t="s">
        <v>546</v>
      </c>
      <c r="H575" s="149" t="s">
        <v>1</v>
      </c>
      <c r="I575" s="151"/>
      <c r="L575" s="148"/>
      <c r="M575" s="152"/>
      <c r="T575" s="153"/>
      <c r="AT575" s="149" t="s">
        <v>140</v>
      </c>
      <c r="AU575" s="149" t="s">
        <v>90</v>
      </c>
      <c r="AV575" s="12" t="s">
        <v>88</v>
      </c>
      <c r="AW575" s="12" t="s">
        <v>36</v>
      </c>
      <c r="AX575" s="12" t="s">
        <v>80</v>
      </c>
      <c r="AY575" s="149" t="s">
        <v>129</v>
      </c>
    </row>
    <row r="576" spans="2:65" s="12" customFormat="1" ht="11.25">
      <c r="B576" s="148"/>
      <c r="D576" s="144" t="s">
        <v>140</v>
      </c>
      <c r="E576" s="149" t="s">
        <v>1</v>
      </c>
      <c r="F576" s="150" t="s">
        <v>401</v>
      </c>
      <c r="H576" s="149" t="s">
        <v>1</v>
      </c>
      <c r="I576" s="151"/>
      <c r="L576" s="148"/>
      <c r="M576" s="152"/>
      <c r="T576" s="153"/>
      <c r="AT576" s="149" t="s">
        <v>140</v>
      </c>
      <c r="AU576" s="149" t="s">
        <v>90</v>
      </c>
      <c r="AV576" s="12" t="s">
        <v>88</v>
      </c>
      <c r="AW576" s="12" t="s">
        <v>36</v>
      </c>
      <c r="AX576" s="12" t="s">
        <v>80</v>
      </c>
      <c r="AY576" s="149" t="s">
        <v>129</v>
      </c>
    </row>
    <row r="577" spans="2:65" s="13" customFormat="1" ht="11.25">
      <c r="B577" s="154"/>
      <c r="D577" s="144" t="s">
        <v>140</v>
      </c>
      <c r="E577" s="155" t="s">
        <v>1</v>
      </c>
      <c r="F577" s="156" t="s">
        <v>152</v>
      </c>
      <c r="H577" s="157">
        <v>3</v>
      </c>
      <c r="I577" s="158"/>
      <c r="L577" s="154"/>
      <c r="M577" s="159"/>
      <c r="T577" s="160"/>
      <c r="AT577" s="155" t="s">
        <v>140</v>
      </c>
      <c r="AU577" s="155" t="s">
        <v>90</v>
      </c>
      <c r="AV577" s="13" t="s">
        <v>90</v>
      </c>
      <c r="AW577" s="13" t="s">
        <v>36</v>
      </c>
      <c r="AX577" s="13" t="s">
        <v>80</v>
      </c>
      <c r="AY577" s="155" t="s">
        <v>129</v>
      </c>
    </row>
    <row r="578" spans="2:65" s="12" customFormat="1" ht="11.25">
      <c r="B578" s="148"/>
      <c r="D578" s="144" t="s">
        <v>140</v>
      </c>
      <c r="E578" s="149" t="s">
        <v>1</v>
      </c>
      <c r="F578" s="150" t="s">
        <v>403</v>
      </c>
      <c r="H578" s="149" t="s">
        <v>1</v>
      </c>
      <c r="I578" s="151"/>
      <c r="L578" s="148"/>
      <c r="M578" s="152"/>
      <c r="T578" s="153"/>
      <c r="AT578" s="149" t="s">
        <v>140</v>
      </c>
      <c r="AU578" s="149" t="s">
        <v>90</v>
      </c>
      <c r="AV578" s="12" t="s">
        <v>88</v>
      </c>
      <c r="AW578" s="12" t="s">
        <v>36</v>
      </c>
      <c r="AX578" s="12" t="s">
        <v>80</v>
      </c>
      <c r="AY578" s="149" t="s">
        <v>129</v>
      </c>
    </row>
    <row r="579" spans="2:65" s="13" customFormat="1" ht="11.25">
      <c r="B579" s="154"/>
      <c r="D579" s="144" t="s">
        <v>140</v>
      </c>
      <c r="E579" s="155" t="s">
        <v>1</v>
      </c>
      <c r="F579" s="156" t="s">
        <v>88</v>
      </c>
      <c r="H579" s="157">
        <v>1</v>
      </c>
      <c r="I579" s="158"/>
      <c r="L579" s="154"/>
      <c r="M579" s="159"/>
      <c r="T579" s="160"/>
      <c r="AT579" s="155" t="s">
        <v>140</v>
      </c>
      <c r="AU579" s="155" t="s">
        <v>90</v>
      </c>
      <c r="AV579" s="13" t="s">
        <v>90</v>
      </c>
      <c r="AW579" s="13" t="s">
        <v>36</v>
      </c>
      <c r="AX579" s="13" t="s">
        <v>80</v>
      </c>
      <c r="AY579" s="155" t="s">
        <v>129</v>
      </c>
    </row>
    <row r="580" spans="2:65" s="14" customFormat="1" ht="11.25">
      <c r="B580" s="161"/>
      <c r="D580" s="144" t="s">
        <v>140</v>
      </c>
      <c r="E580" s="162" t="s">
        <v>1</v>
      </c>
      <c r="F580" s="163" t="s">
        <v>146</v>
      </c>
      <c r="H580" s="164">
        <v>4</v>
      </c>
      <c r="I580" s="165"/>
      <c r="L580" s="161"/>
      <c r="M580" s="166"/>
      <c r="T580" s="167"/>
      <c r="AT580" s="162" t="s">
        <v>140</v>
      </c>
      <c r="AU580" s="162" t="s">
        <v>90</v>
      </c>
      <c r="AV580" s="14" t="s">
        <v>136</v>
      </c>
      <c r="AW580" s="14" t="s">
        <v>36</v>
      </c>
      <c r="AX580" s="14" t="s">
        <v>88</v>
      </c>
      <c r="AY580" s="162" t="s">
        <v>129</v>
      </c>
    </row>
    <row r="581" spans="2:65" s="1" customFormat="1" ht="24.2" customHeight="1">
      <c r="B581" s="31"/>
      <c r="C581" s="168" t="s">
        <v>612</v>
      </c>
      <c r="D581" s="168" t="s">
        <v>299</v>
      </c>
      <c r="E581" s="169" t="s">
        <v>613</v>
      </c>
      <c r="F581" s="170" t="s">
        <v>614</v>
      </c>
      <c r="G581" s="171" t="s">
        <v>397</v>
      </c>
      <c r="H581" s="172">
        <v>5</v>
      </c>
      <c r="I581" s="173"/>
      <c r="J581" s="174">
        <f>ROUND(I581*H581,2)</f>
        <v>0</v>
      </c>
      <c r="K581" s="170" t="s">
        <v>1</v>
      </c>
      <c r="L581" s="175"/>
      <c r="M581" s="176" t="s">
        <v>1</v>
      </c>
      <c r="N581" s="177" t="s">
        <v>45</v>
      </c>
      <c r="P581" s="140">
        <f>O581*H581</f>
        <v>0</v>
      </c>
      <c r="Q581" s="140">
        <v>7.1999999999999995E-2</v>
      </c>
      <c r="R581" s="140">
        <f>Q581*H581</f>
        <v>0.36</v>
      </c>
      <c r="S581" s="140">
        <v>0</v>
      </c>
      <c r="T581" s="141">
        <f>S581*H581</f>
        <v>0</v>
      </c>
      <c r="AR581" s="142" t="s">
        <v>184</v>
      </c>
      <c r="AT581" s="142" t="s">
        <v>299</v>
      </c>
      <c r="AU581" s="142" t="s">
        <v>90</v>
      </c>
      <c r="AY581" s="16" t="s">
        <v>129</v>
      </c>
      <c r="BE581" s="143">
        <f>IF(N581="základní",J581,0)</f>
        <v>0</v>
      </c>
      <c r="BF581" s="143">
        <f>IF(N581="snížená",J581,0)</f>
        <v>0</v>
      </c>
      <c r="BG581" s="143">
        <f>IF(N581="zákl. přenesená",J581,0)</f>
        <v>0</v>
      </c>
      <c r="BH581" s="143">
        <f>IF(N581="sníž. přenesená",J581,0)</f>
        <v>0</v>
      </c>
      <c r="BI581" s="143">
        <f>IF(N581="nulová",J581,0)</f>
        <v>0</v>
      </c>
      <c r="BJ581" s="16" t="s">
        <v>88</v>
      </c>
      <c r="BK581" s="143">
        <f>ROUND(I581*H581,2)</f>
        <v>0</v>
      </c>
      <c r="BL581" s="16" t="s">
        <v>136</v>
      </c>
      <c r="BM581" s="142" t="s">
        <v>615</v>
      </c>
    </row>
    <row r="582" spans="2:65" s="1" customFormat="1" ht="19.5">
      <c r="B582" s="31"/>
      <c r="D582" s="144" t="s">
        <v>138</v>
      </c>
      <c r="F582" s="145" t="s">
        <v>614</v>
      </c>
      <c r="I582" s="146"/>
      <c r="L582" s="31"/>
      <c r="M582" s="147"/>
      <c r="T582" s="55"/>
      <c r="AT582" s="16" t="s">
        <v>138</v>
      </c>
      <c r="AU582" s="16" t="s">
        <v>90</v>
      </c>
    </row>
    <row r="583" spans="2:65" s="12" customFormat="1" ht="11.25">
      <c r="B583" s="148"/>
      <c r="D583" s="144" t="s">
        <v>140</v>
      </c>
      <c r="E583" s="149" t="s">
        <v>1</v>
      </c>
      <c r="F583" s="150" t="s">
        <v>546</v>
      </c>
      <c r="H583" s="149" t="s">
        <v>1</v>
      </c>
      <c r="I583" s="151"/>
      <c r="L583" s="148"/>
      <c r="M583" s="152"/>
      <c r="T583" s="153"/>
      <c r="AT583" s="149" t="s">
        <v>140</v>
      </c>
      <c r="AU583" s="149" t="s">
        <v>90</v>
      </c>
      <c r="AV583" s="12" t="s">
        <v>88</v>
      </c>
      <c r="AW583" s="12" t="s">
        <v>36</v>
      </c>
      <c r="AX583" s="12" t="s">
        <v>80</v>
      </c>
      <c r="AY583" s="149" t="s">
        <v>129</v>
      </c>
    </row>
    <row r="584" spans="2:65" s="13" customFormat="1" ht="11.25">
      <c r="B584" s="154"/>
      <c r="D584" s="144" t="s">
        <v>140</v>
      </c>
      <c r="E584" s="155" t="s">
        <v>1</v>
      </c>
      <c r="F584" s="156" t="s">
        <v>164</v>
      </c>
      <c r="H584" s="157">
        <v>5</v>
      </c>
      <c r="I584" s="158"/>
      <c r="L584" s="154"/>
      <c r="M584" s="159"/>
      <c r="T584" s="160"/>
      <c r="AT584" s="155" t="s">
        <v>140</v>
      </c>
      <c r="AU584" s="155" t="s">
        <v>90</v>
      </c>
      <c r="AV584" s="13" t="s">
        <v>90</v>
      </c>
      <c r="AW584" s="13" t="s">
        <v>36</v>
      </c>
      <c r="AX584" s="13" t="s">
        <v>88</v>
      </c>
      <c r="AY584" s="155" t="s">
        <v>129</v>
      </c>
    </row>
    <row r="585" spans="2:65" s="1" customFormat="1" ht="16.5" customHeight="1">
      <c r="B585" s="31"/>
      <c r="C585" s="131" t="s">
        <v>616</v>
      </c>
      <c r="D585" s="131" t="s">
        <v>131</v>
      </c>
      <c r="E585" s="132" t="s">
        <v>617</v>
      </c>
      <c r="F585" s="133" t="s">
        <v>618</v>
      </c>
      <c r="G585" s="134" t="s">
        <v>397</v>
      </c>
      <c r="H585" s="135">
        <v>1</v>
      </c>
      <c r="I585" s="136"/>
      <c r="J585" s="137">
        <f>ROUND(I585*H585,2)</f>
        <v>0</v>
      </c>
      <c r="K585" s="133" t="s">
        <v>135</v>
      </c>
      <c r="L585" s="31"/>
      <c r="M585" s="138" t="s">
        <v>1</v>
      </c>
      <c r="N585" s="139" t="s">
        <v>45</v>
      </c>
      <c r="P585" s="140">
        <f>O585*H585</f>
        <v>0</v>
      </c>
      <c r="Q585" s="140">
        <v>0.04</v>
      </c>
      <c r="R585" s="140">
        <f>Q585*H585</f>
        <v>0.04</v>
      </c>
      <c r="S585" s="140">
        <v>0</v>
      </c>
      <c r="T585" s="141">
        <f>S585*H585</f>
        <v>0</v>
      </c>
      <c r="AR585" s="142" t="s">
        <v>136</v>
      </c>
      <c r="AT585" s="142" t="s">
        <v>131</v>
      </c>
      <c r="AU585" s="142" t="s">
        <v>90</v>
      </c>
      <c r="AY585" s="16" t="s">
        <v>129</v>
      </c>
      <c r="BE585" s="143">
        <f>IF(N585="základní",J585,0)</f>
        <v>0</v>
      </c>
      <c r="BF585" s="143">
        <f>IF(N585="snížená",J585,0)</f>
        <v>0</v>
      </c>
      <c r="BG585" s="143">
        <f>IF(N585="zákl. přenesená",J585,0)</f>
        <v>0</v>
      </c>
      <c r="BH585" s="143">
        <f>IF(N585="sníž. přenesená",J585,0)</f>
        <v>0</v>
      </c>
      <c r="BI585" s="143">
        <f>IF(N585="nulová",J585,0)</f>
        <v>0</v>
      </c>
      <c r="BJ585" s="16" t="s">
        <v>88</v>
      </c>
      <c r="BK585" s="143">
        <f>ROUND(I585*H585,2)</f>
        <v>0</v>
      </c>
      <c r="BL585" s="16" t="s">
        <v>136</v>
      </c>
      <c r="BM585" s="142" t="s">
        <v>619</v>
      </c>
    </row>
    <row r="586" spans="2:65" s="1" customFormat="1" ht="11.25">
      <c r="B586" s="31"/>
      <c r="D586" s="144" t="s">
        <v>138</v>
      </c>
      <c r="F586" s="145" t="s">
        <v>618</v>
      </c>
      <c r="I586" s="146"/>
      <c r="L586" s="31"/>
      <c r="M586" s="147"/>
      <c r="T586" s="55"/>
      <c r="AT586" s="16" t="s">
        <v>138</v>
      </c>
      <c r="AU586" s="16" t="s">
        <v>90</v>
      </c>
    </row>
    <row r="587" spans="2:65" s="12" customFormat="1" ht="11.25">
      <c r="B587" s="148"/>
      <c r="D587" s="144" t="s">
        <v>140</v>
      </c>
      <c r="E587" s="149" t="s">
        <v>1</v>
      </c>
      <c r="F587" s="150" t="s">
        <v>525</v>
      </c>
      <c r="H587" s="149" t="s">
        <v>1</v>
      </c>
      <c r="I587" s="151"/>
      <c r="L587" s="148"/>
      <c r="M587" s="152"/>
      <c r="T587" s="153"/>
      <c r="AT587" s="149" t="s">
        <v>140</v>
      </c>
      <c r="AU587" s="149" t="s">
        <v>90</v>
      </c>
      <c r="AV587" s="12" t="s">
        <v>88</v>
      </c>
      <c r="AW587" s="12" t="s">
        <v>36</v>
      </c>
      <c r="AX587" s="12" t="s">
        <v>80</v>
      </c>
      <c r="AY587" s="149" t="s">
        <v>129</v>
      </c>
    </row>
    <row r="588" spans="2:65" s="13" customFormat="1" ht="11.25">
      <c r="B588" s="154"/>
      <c r="D588" s="144" t="s">
        <v>140</v>
      </c>
      <c r="E588" s="155" t="s">
        <v>1</v>
      </c>
      <c r="F588" s="156" t="s">
        <v>88</v>
      </c>
      <c r="H588" s="157">
        <v>1</v>
      </c>
      <c r="I588" s="158"/>
      <c r="L588" s="154"/>
      <c r="M588" s="159"/>
      <c r="T588" s="160"/>
      <c r="AT588" s="155" t="s">
        <v>140</v>
      </c>
      <c r="AU588" s="155" t="s">
        <v>90</v>
      </c>
      <c r="AV588" s="13" t="s">
        <v>90</v>
      </c>
      <c r="AW588" s="13" t="s">
        <v>36</v>
      </c>
      <c r="AX588" s="13" t="s">
        <v>88</v>
      </c>
      <c r="AY588" s="155" t="s">
        <v>129</v>
      </c>
    </row>
    <row r="589" spans="2:65" s="1" customFormat="1" ht="24.2" customHeight="1">
      <c r="B589" s="31"/>
      <c r="C589" s="168" t="s">
        <v>620</v>
      </c>
      <c r="D589" s="168" t="s">
        <v>299</v>
      </c>
      <c r="E589" s="169" t="s">
        <v>621</v>
      </c>
      <c r="F589" s="170" t="s">
        <v>622</v>
      </c>
      <c r="G589" s="171" t="s">
        <v>397</v>
      </c>
      <c r="H589" s="172">
        <v>1</v>
      </c>
      <c r="I589" s="173"/>
      <c r="J589" s="174">
        <f>ROUND(I589*H589,2)</f>
        <v>0</v>
      </c>
      <c r="K589" s="170" t="s">
        <v>135</v>
      </c>
      <c r="L589" s="175"/>
      <c r="M589" s="176" t="s">
        <v>1</v>
      </c>
      <c r="N589" s="177" t="s">
        <v>45</v>
      </c>
      <c r="P589" s="140">
        <f>O589*H589</f>
        <v>0</v>
      </c>
      <c r="Q589" s="140">
        <v>1.3299999999999999E-2</v>
      </c>
      <c r="R589" s="140">
        <f>Q589*H589</f>
        <v>1.3299999999999999E-2</v>
      </c>
      <c r="S589" s="140">
        <v>0</v>
      </c>
      <c r="T589" s="141">
        <f>S589*H589</f>
        <v>0</v>
      </c>
      <c r="AR589" s="142" t="s">
        <v>184</v>
      </c>
      <c r="AT589" s="142" t="s">
        <v>299</v>
      </c>
      <c r="AU589" s="142" t="s">
        <v>90</v>
      </c>
      <c r="AY589" s="16" t="s">
        <v>129</v>
      </c>
      <c r="BE589" s="143">
        <f>IF(N589="základní",J589,0)</f>
        <v>0</v>
      </c>
      <c r="BF589" s="143">
        <f>IF(N589="snížená",J589,0)</f>
        <v>0</v>
      </c>
      <c r="BG589" s="143">
        <f>IF(N589="zákl. přenesená",J589,0)</f>
        <v>0</v>
      </c>
      <c r="BH589" s="143">
        <f>IF(N589="sníž. přenesená",J589,0)</f>
        <v>0</v>
      </c>
      <c r="BI589" s="143">
        <f>IF(N589="nulová",J589,0)</f>
        <v>0</v>
      </c>
      <c r="BJ589" s="16" t="s">
        <v>88</v>
      </c>
      <c r="BK589" s="143">
        <f>ROUND(I589*H589,2)</f>
        <v>0</v>
      </c>
      <c r="BL589" s="16" t="s">
        <v>136</v>
      </c>
      <c r="BM589" s="142" t="s">
        <v>623</v>
      </c>
    </row>
    <row r="590" spans="2:65" s="1" customFormat="1" ht="19.5">
      <c r="B590" s="31"/>
      <c r="D590" s="144" t="s">
        <v>138</v>
      </c>
      <c r="F590" s="145" t="s">
        <v>622</v>
      </c>
      <c r="I590" s="146"/>
      <c r="L590" s="31"/>
      <c r="M590" s="147"/>
      <c r="T590" s="55"/>
      <c r="AT590" s="16" t="s">
        <v>138</v>
      </c>
      <c r="AU590" s="16" t="s">
        <v>90</v>
      </c>
    </row>
    <row r="591" spans="2:65" s="12" customFormat="1" ht="11.25">
      <c r="B591" s="148"/>
      <c r="D591" s="144" t="s">
        <v>140</v>
      </c>
      <c r="E591" s="149" t="s">
        <v>1</v>
      </c>
      <c r="F591" s="150" t="s">
        <v>525</v>
      </c>
      <c r="H591" s="149" t="s">
        <v>1</v>
      </c>
      <c r="I591" s="151"/>
      <c r="L591" s="148"/>
      <c r="M591" s="152"/>
      <c r="T591" s="153"/>
      <c r="AT591" s="149" t="s">
        <v>140</v>
      </c>
      <c r="AU591" s="149" t="s">
        <v>90</v>
      </c>
      <c r="AV591" s="12" t="s">
        <v>88</v>
      </c>
      <c r="AW591" s="12" t="s">
        <v>36</v>
      </c>
      <c r="AX591" s="12" t="s">
        <v>80</v>
      </c>
      <c r="AY591" s="149" t="s">
        <v>129</v>
      </c>
    </row>
    <row r="592" spans="2:65" s="13" customFormat="1" ht="11.25">
      <c r="B592" s="154"/>
      <c r="D592" s="144" t="s">
        <v>140</v>
      </c>
      <c r="E592" s="155" t="s">
        <v>1</v>
      </c>
      <c r="F592" s="156" t="s">
        <v>88</v>
      </c>
      <c r="H592" s="157">
        <v>1</v>
      </c>
      <c r="I592" s="158"/>
      <c r="L592" s="154"/>
      <c r="M592" s="159"/>
      <c r="T592" s="160"/>
      <c r="AT592" s="155" t="s">
        <v>140</v>
      </c>
      <c r="AU592" s="155" t="s">
        <v>90</v>
      </c>
      <c r="AV592" s="13" t="s">
        <v>90</v>
      </c>
      <c r="AW592" s="13" t="s">
        <v>36</v>
      </c>
      <c r="AX592" s="13" t="s">
        <v>88</v>
      </c>
      <c r="AY592" s="155" t="s">
        <v>129</v>
      </c>
    </row>
    <row r="593" spans="2:65" s="1" customFormat="1" ht="24.2" customHeight="1">
      <c r="B593" s="31"/>
      <c r="C593" s="168" t="s">
        <v>624</v>
      </c>
      <c r="D593" s="168" t="s">
        <v>299</v>
      </c>
      <c r="E593" s="169" t="s">
        <v>625</v>
      </c>
      <c r="F593" s="170" t="s">
        <v>626</v>
      </c>
      <c r="G593" s="171" t="s">
        <v>627</v>
      </c>
      <c r="H593" s="172">
        <v>1</v>
      </c>
      <c r="I593" s="173"/>
      <c r="J593" s="174">
        <f>ROUND(I593*H593,2)</f>
        <v>0</v>
      </c>
      <c r="K593" s="170" t="s">
        <v>1</v>
      </c>
      <c r="L593" s="175"/>
      <c r="M593" s="176" t="s">
        <v>1</v>
      </c>
      <c r="N593" s="177" t="s">
        <v>45</v>
      </c>
      <c r="P593" s="140">
        <f>O593*H593</f>
        <v>0</v>
      </c>
      <c r="Q593" s="140">
        <v>0.65</v>
      </c>
      <c r="R593" s="140">
        <f>Q593*H593</f>
        <v>0.65</v>
      </c>
      <c r="S593" s="140">
        <v>0</v>
      </c>
      <c r="T593" s="141">
        <f>S593*H593</f>
        <v>0</v>
      </c>
      <c r="AR593" s="142" t="s">
        <v>184</v>
      </c>
      <c r="AT593" s="142" t="s">
        <v>299</v>
      </c>
      <c r="AU593" s="142" t="s">
        <v>90</v>
      </c>
      <c r="AY593" s="16" t="s">
        <v>129</v>
      </c>
      <c r="BE593" s="143">
        <f>IF(N593="základní",J593,0)</f>
        <v>0</v>
      </c>
      <c r="BF593" s="143">
        <f>IF(N593="snížená",J593,0)</f>
        <v>0</v>
      </c>
      <c r="BG593" s="143">
        <f>IF(N593="zákl. přenesená",J593,0)</f>
        <v>0</v>
      </c>
      <c r="BH593" s="143">
        <f>IF(N593="sníž. přenesená",J593,0)</f>
        <v>0</v>
      </c>
      <c r="BI593" s="143">
        <f>IF(N593="nulová",J593,0)</f>
        <v>0</v>
      </c>
      <c r="BJ593" s="16" t="s">
        <v>88</v>
      </c>
      <c r="BK593" s="143">
        <f>ROUND(I593*H593,2)</f>
        <v>0</v>
      </c>
      <c r="BL593" s="16" t="s">
        <v>136</v>
      </c>
      <c r="BM593" s="142" t="s">
        <v>628</v>
      </c>
    </row>
    <row r="594" spans="2:65" s="1" customFormat="1" ht="11.25">
      <c r="B594" s="31"/>
      <c r="D594" s="144" t="s">
        <v>138</v>
      </c>
      <c r="F594" s="145" t="s">
        <v>626</v>
      </c>
      <c r="I594" s="146"/>
      <c r="L594" s="31"/>
      <c r="M594" s="147"/>
      <c r="T594" s="55"/>
      <c r="AT594" s="16" t="s">
        <v>138</v>
      </c>
      <c r="AU594" s="16" t="s">
        <v>90</v>
      </c>
    </row>
    <row r="595" spans="2:65" s="12" customFormat="1" ht="11.25">
      <c r="B595" s="148"/>
      <c r="D595" s="144" t="s">
        <v>140</v>
      </c>
      <c r="E595" s="149" t="s">
        <v>1</v>
      </c>
      <c r="F595" s="150" t="s">
        <v>525</v>
      </c>
      <c r="H595" s="149" t="s">
        <v>1</v>
      </c>
      <c r="I595" s="151"/>
      <c r="L595" s="148"/>
      <c r="M595" s="152"/>
      <c r="T595" s="153"/>
      <c r="AT595" s="149" t="s">
        <v>140</v>
      </c>
      <c r="AU595" s="149" t="s">
        <v>90</v>
      </c>
      <c r="AV595" s="12" t="s">
        <v>88</v>
      </c>
      <c r="AW595" s="12" t="s">
        <v>36</v>
      </c>
      <c r="AX595" s="12" t="s">
        <v>80</v>
      </c>
      <c r="AY595" s="149" t="s">
        <v>129</v>
      </c>
    </row>
    <row r="596" spans="2:65" s="13" customFormat="1" ht="11.25">
      <c r="B596" s="154"/>
      <c r="D596" s="144" t="s">
        <v>140</v>
      </c>
      <c r="E596" s="155" t="s">
        <v>1</v>
      </c>
      <c r="F596" s="156" t="s">
        <v>88</v>
      </c>
      <c r="H596" s="157">
        <v>1</v>
      </c>
      <c r="I596" s="158"/>
      <c r="L596" s="154"/>
      <c r="M596" s="159"/>
      <c r="T596" s="160"/>
      <c r="AT596" s="155" t="s">
        <v>140</v>
      </c>
      <c r="AU596" s="155" t="s">
        <v>90</v>
      </c>
      <c r="AV596" s="13" t="s">
        <v>90</v>
      </c>
      <c r="AW596" s="13" t="s">
        <v>36</v>
      </c>
      <c r="AX596" s="13" t="s">
        <v>88</v>
      </c>
      <c r="AY596" s="155" t="s">
        <v>129</v>
      </c>
    </row>
    <row r="597" spans="2:65" s="1" customFormat="1" ht="24.2" customHeight="1">
      <c r="B597" s="31"/>
      <c r="C597" s="131" t="s">
        <v>629</v>
      </c>
      <c r="D597" s="131" t="s">
        <v>131</v>
      </c>
      <c r="E597" s="132" t="s">
        <v>630</v>
      </c>
      <c r="F597" s="133" t="s">
        <v>631</v>
      </c>
      <c r="G597" s="134" t="s">
        <v>397</v>
      </c>
      <c r="H597" s="135">
        <v>10</v>
      </c>
      <c r="I597" s="136"/>
      <c r="J597" s="137">
        <f>ROUND(I597*H597,2)</f>
        <v>0</v>
      </c>
      <c r="K597" s="133" t="s">
        <v>135</v>
      </c>
      <c r="L597" s="31"/>
      <c r="M597" s="138" t="s">
        <v>1</v>
      </c>
      <c r="N597" s="139" t="s">
        <v>45</v>
      </c>
      <c r="P597" s="140">
        <f>O597*H597</f>
        <v>0</v>
      </c>
      <c r="Q597" s="140">
        <v>1.3699999999999999E-3</v>
      </c>
      <c r="R597" s="140">
        <f>Q597*H597</f>
        <v>1.3699999999999999E-2</v>
      </c>
      <c r="S597" s="140">
        <v>0</v>
      </c>
      <c r="T597" s="141">
        <f>S597*H597</f>
        <v>0</v>
      </c>
      <c r="AR597" s="142" t="s">
        <v>136</v>
      </c>
      <c r="AT597" s="142" t="s">
        <v>131</v>
      </c>
      <c r="AU597" s="142" t="s">
        <v>90</v>
      </c>
      <c r="AY597" s="16" t="s">
        <v>129</v>
      </c>
      <c r="BE597" s="143">
        <f>IF(N597="základní",J597,0)</f>
        <v>0</v>
      </c>
      <c r="BF597" s="143">
        <f>IF(N597="snížená",J597,0)</f>
        <v>0</v>
      </c>
      <c r="BG597" s="143">
        <f>IF(N597="zákl. přenesená",J597,0)</f>
        <v>0</v>
      </c>
      <c r="BH597" s="143">
        <f>IF(N597="sníž. přenesená",J597,0)</f>
        <v>0</v>
      </c>
      <c r="BI597" s="143">
        <f>IF(N597="nulová",J597,0)</f>
        <v>0</v>
      </c>
      <c r="BJ597" s="16" t="s">
        <v>88</v>
      </c>
      <c r="BK597" s="143">
        <f>ROUND(I597*H597,2)</f>
        <v>0</v>
      </c>
      <c r="BL597" s="16" t="s">
        <v>136</v>
      </c>
      <c r="BM597" s="142" t="s">
        <v>632</v>
      </c>
    </row>
    <row r="598" spans="2:65" s="1" customFormat="1" ht="19.5">
      <c r="B598" s="31"/>
      <c r="D598" s="144" t="s">
        <v>138</v>
      </c>
      <c r="F598" s="145" t="s">
        <v>633</v>
      </c>
      <c r="I598" s="146"/>
      <c r="L598" s="31"/>
      <c r="M598" s="147"/>
      <c r="T598" s="55"/>
      <c r="AT598" s="16" t="s">
        <v>138</v>
      </c>
      <c r="AU598" s="16" t="s">
        <v>90</v>
      </c>
    </row>
    <row r="599" spans="2:65" s="12" customFormat="1" ht="11.25">
      <c r="B599" s="148"/>
      <c r="D599" s="144" t="s">
        <v>140</v>
      </c>
      <c r="E599" s="149" t="s">
        <v>1</v>
      </c>
      <c r="F599" s="150" t="s">
        <v>634</v>
      </c>
      <c r="H599" s="149" t="s">
        <v>1</v>
      </c>
      <c r="I599" s="151"/>
      <c r="L599" s="148"/>
      <c r="M599" s="152"/>
      <c r="T599" s="153"/>
      <c r="AT599" s="149" t="s">
        <v>140</v>
      </c>
      <c r="AU599" s="149" t="s">
        <v>90</v>
      </c>
      <c r="AV599" s="12" t="s">
        <v>88</v>
      </c>
      <c r="AW599" s="12" t="s">
        <v>36</v>
      </c>
      <c r="AX599" s="12" t="s">
        <v>80</v>
      </c>
      <c r="AY599" s="149" t="s">
        <v>129</v>
      </c>
    </row>
    <row r="600" spans="2:65" s="12" customFormat="1" ht="11.25">
      <c r="B600" s="148"/>
      <c r="D600" s="144" t="s">
        <v>140</v>
      </c>
      <c r="E600" s="149" t="s">
        <v>1</v>
      </c>
      <c r="F600" s="150" t="s">
        <v>403</v>
      </c>
      <c r="H600" s="149" t="s">
        <v>1</v>
      </c>
      <c r="I600" s="151"/>
      <c r="L600" s="148"/>
      <c r="M600" s="152"/>
      <c r="T600" s="153"/>
      <c r="AT600" s="149" t="s">
        <v>140</v>
      </c>
      <c r="AU600" s="149" t="s">
        <v>90</v>
      </c>
      <c r="AV600" s="12" t="s">
        <v>88</v>
      </c>
      <c r="AW600" s="12" t="s">
        <v>36</v>
      </c>
      <c r="AX600" s="12" t="s">
        <v>80</v>
      </c>
      <c r="AY600" s="149" t="s">
        <v>129</v>
      </c>
    </row>
    <row r="601" spans="2:65" s="13" customFormat="1" ht="11.25">
      <c r="B601" s="154"/>
      <c r="D601" s="144" t="s">
        <v>140</v>
      </c>
      <c r="E601" s="155" t="s">
        <v>1</v>
      </c>
      <c r="F601" s="156" t="s">
        <v>198</v>
      </c>
      <c r="H601" s="157">
        <v>10</v>
      </c>
      <c r="I601" s="158"/>
      <c r="L601" s="154"/>
      <c r="M601" s="159"/>
      <c r="T601" s="160"/>
      <c r="AT601" s="155" t="s">
        <v>140</v>
      </c>
      <c r="AU601" s="155" t="s">
        <v>90</v>
      </c>
      <c r="AV601" s="13" t="s">
        <v>90</v>
      </c>
      <c r="AW601" s="13" t="s">
        <v>36</v>
      </c>
      <c r="AX601" s="13" t="s">
        <v>80</v>
      </c>
      <c r="AY601" s="155" t="s">
        <v>129</v>
      </c>
    </row>
    <row r="602" spans="2:65" s="14" customFormat="1" ht="11.25">
      <c r="B602" s="161"/>
      <c r="D602" s="144" t="s">
        <v>140</v>
      </c>
      <c r="E602" s="162" t="s">
        <v>1</v>
      </c>
      <c r="F602" s="163" t="s">
        <v>146</v>
      </c>
      <c r="H602" s="164">
        <v>10</v>
      </c>
      <c r="I602" s="165"/>
      <c r="L602" s="161"/>
      <c r="M602" s="166"/>
      <c r="T602" s="167"/>
      <c r="AT602" s="162" t="s">
        <v>140</v>
      </c>
      <c r="AU602" s="162" t="s">
        <v>90</v>
      </c>
      <c r="AV602" s="14" t="s">
        <v>136</v>
      </c>
      <c r="AW602" s="14" t="s">
        <v>36</v>
      </c>
      <c r="AX602" s="14" t="s">
        <v>88</v>
      </c>
      <c r="AY602" s="162" t="s">
        <v>129</v>
      </c>
    </row>
    <row r="603" spans="2:65" s="1" customFormat="1" ht="21.75" customHeight="1">
      <c r="B603" s="31"/>
      <c r="C603" s="168" t="s">
        <v>635</v>
      </c>
      <c r="D603" s="168" t="s">
        <v>299</v>
      </c>
      <c r="E603" s="169" t="s">
        <v>636</v>
      </c>
      <c r="F603" s="170" t="s">
        <v>637</v>
      </c>
      <c r="G603" s="171" t="s">
        <v>397</v>
      </c>
      <c r="H603" s="172">
        <v>10</v>
      </c>
      <c r="I603" s="173"/>
      <c r="J603" s="174">
        <f>ROUND(I603*H603,2)</f>
        <v>0</v>
      </c>
      <c r="K603" s="170" t="s">
        <v>135</v>
      </c>
      <c r="L603" s="175"/>
      <c r="M603" s="176" t="s">
        <v>1</v>
      </c>
      <c r="N603" s="177" t="s">
        <v>45</v>
      </c>
      <c r="P603" s="140">
        <f>O603*H603</f>
        <v>0</v>
      </c>
      <c r="Q603" s="140">
        <v>9.6000000000000002E-4</v>
      </c>
      <c r="R603" s="140">
        <f>Q603*H603</f>
        <v>9.6000000000000009E-3</v>
      </c>
      <c r="S603" s="140">
        <v>0</v>
      </c>
      <c r="T603" s="141">
        <f>S603*H603</f>
        <v>0</v>
      </c>
      <c r="AR603" s="142" t="s">
        <v>184</v>
      </c>
      <c r="AT603" s="142" t="s">
        <v>299</v>
      </c>
      <c r="AU603" s="142" t="s">
        <v>90</v>
      </c>
      <c r="AY603" s="16" t="s">
        <v>129</v>
      </c>
      <c r="BE603" s="143">
        <f>IF(N603="základní",J603,0)</f>
        <v>0</v>
      </c>
      <c r="BF603" s="143">
        <f>IF(N603="snížená",J603,0)</f>
        <v>0</v>
      </c>
      <c r="BG603" s="143">
        <f>IF(N603="zákl. přenesená",J603,0)</f>
        <v>0</v>
      </c>
      <c r="BH603" s="143">
        <f>IF(N603="sníž. přenesená",J603,0)</f>
        <v>0</v>
      </c>
      <c r="BI603" s="143">
        <f>IF(N603="nulová",J603,0)</f>
        <v>0</v>
      </c>
      <c r="BJ603" s="16" t="s">
        <v>88</v>
      </c>
      <c r="BK603" s="143">
        <f>ROUND(I603*H603,2)</f>
        <v>0</v>
      </c>
      <c r="BL603" s="16" t="s">
        <v>136</v>
      </c>
      <c r="BM603" s="142" t="s">
        <v>638</v>
      </c>
    </row>
    <row r="604" spans="2:65" s="1" customFormat="1" ht="11.25">
      <c r="B604" s="31"/>
      <c r="D604" s="144" t="s">
        <v>138</v>
      </c>
      <c r="F604" s="145" t="s">
        <v>637</v>
      </c>
      <c r="I604" s="146"/>
      <c r="L604" s="31"/>
      <c r="M604" s="147"/>
      <c r="T604" s="55"/>
      <c r="AT604" s="16" t="s">
        <v>138</v>
      </c>
      <c r="AU604" s="16" t="s">
        <v>90</v>
      </c>
    </row>
    <row r="605" spans="2:65" s="12" customFormat="1" ht="11.25">
      <c r="B605" s="148"/>
      <c r="D605" s="144" t="s">
        <v>140</v>
      </c>
      <c r="E605" s="149" t="s">
        <v>1</v>
      </c>
      <c r="F605" s="150" t="s">
        <v>634</v>
      </c>
      <c r="H605" s="149" t="s">
        <v>1</v>
      </c>
      <c r="I605" s="151"/>
      <c r="L605" s="148"/>
      <c r="M605" s="152"/>
      <c r="T605" s="153"/>
      <c r="AT605" s="149" t="s">
        <v>140</v>
      </c>
      <c r="AU605" s="149" t="s">
        <v>90</v>
      </c>
      <c r="AV605" s="12" t="s">
        <v>88</v>
      </c>
      <c r="AW605" s="12" t="s">
        <v>36</v>
      </c>
      <c r="AX605" s="12" t="s">
        <v>80</v>
      </c>
      <c r="AY605" s="149" t="s">
        <v>129</v>
      </c>
    </row>
    <row r="606" spans="2:65" s="12" customFormat="1" ht="11.25">
      <c r="B606" s="148"/>
      <c r="D606" s="144" t="s">
        <v>140</v>
      </c>
      <c r="E606" s="149" t="s">
        <v>1</v>
      </c>
      <c r="F606" s="150" t="s">
        <v>403</v>
      </c>
      <c r="H606" s="149" t="s">
        <v>1</v>
      </c>
      <c r="I606" s="151"/>
      <c r="L606" s="148"/>
      <c r="M606" s="152"/>
      <c r="T606" s="153"/>
      <c r="AT606" s="149" t="s">
        <v>140</v>
      </c>
      <c r="AU606" s="149" t="s">
        <v>90</v>
      </c>
      <c r="AV606" s="12" t="s">
        <v>88</v>
      </c>
      <c r="AW606" s="12" t="s">
        <v>36</v>
      </c>
      <c r="AX606" s="12" t="s">
        <v>80</v>
      </c>
      <c r="AY606" s="149" t="s">
        <v>129</v>
      </c>
    </row>
    <row r="607" spans="2:65" s="13" customFormat="1" ht="11.25">
      <c r="B607" s="154"/>
      <c r="D607" s="144" t="s">
        <v>140</v>
      </c>
      <c r="E607" s="155" t="s">
        <v>1</v>
      </c>
      <c r="F607" s="156" t="s">
        <v>198</v>
      </c>
      <c r="H607" s="157">
        <v>10</v>
      </c>
      <c r="I607" s="158"/>
      <c r="L607" s="154"/>
      <c r="M607" s="159"/>
      <c r="T607" s="160"/>
      <c r="AT607" s="155" t="s">
        <v>140</v>
      </c>
      <c r="AU607" s="155" t="s">
        <v>90</v>
      </c>
      <c r="AV607" s="13" t="s">
        <v>90</v>
      </c>
      <c r="AW607" s="13" t="s">
        <v>36</v>
      </c>
      <c r="AX607" s="13" t="s">
        <v>80</v>
      </c>
      <c r="AY607" s="155" t="s">
        <v>129</v>
      </c>
    </row>
    <row r="608" spans="2:65" s="14" customFormat="1" ht="11.25">
      <c r="B608" s="161"/>
      <c r="D608" s="144" t="s">
        <v>140</v>
      </c>
      <c r="E608" s="162" t="s">
        <v>1</v>
      </c>
      <c r="F608" s="163" t="s">
        <v>146</v>
      </c>
      <c r="H608" s="164">
        <v>10</v>
      </c>
      <c r="I608" s="165"/>
      <c r="L608" s="161"/>
      <c r="M608" s="166"/>
      <c r="T608" s="167"/>
      <c r="AT608" s="162" t="s">
        <v>140</v>
      </c>
      <c r="AU608" s="162" t="s">
        <v>90</v>
      </c>
      <c r="AV608" s="14" t="s">
        <v>136</v>
      </c>
      <c r="AW608" s="14" t="s">
        <v>36</v>
      </c>
      <c r="AX608" s="14" t="s">
        <v>88</v>
      </c>
      <c r="AY608" s="162" t="s">
        <v>129</v>
      </c>
    </row>
    <row r="609" spans="2:65" s="1" customFormat="1" ht="21.75" customHeight="1">
      <c r="B609" s="31"/>
      <c r="C609" s="168" t="s">
        <v>639</v>
      </c>
      <c r="D609" s="168" t="s">
        <v>299</v>
      </c>
      <c r="E609" s="169" t="s">
        <v>640</v>
      </c>
      <c r="F609" s="170" t="s">
        <v>641</v>
      </c>
      <c r="G609" s="171" t="s">
        <v>397</v>
      </c>
      <c r="H609" s="172">
        <v>10</v>
      </c>
      <c r="I609" s="173"/>
      <c r="J609" s="174">
        <f>ROUND(I609*H609,2)</f>
        <v>0</v>
      </c>
      <c r="K609" s="170" t="s">
        <v>135</v>
      </c>
      <c r="L609" s="175"/>
      <c r="M609" s="176" t="s">
        <v>1</v>
      </c>
      <c r="N609" s="177" t="s">
        <v>45</v>
      </c>
      <c r="P609" s="140">
        <f>O609*H609</f>
        <v>0</v>
      </c>
      <c r="Q609" s="140">
        <v>4.0000000000000003E-5</v>
      </c>
      <c r="R609" s="140">
        <f>Q609*H609</f>
        <v>4.0000000000000002E-4</v>
      </c>
      <c r="S609" s="140">
        <v>0</v>
      </c>
      <c r="T609" s="141">
        <f>S609*H609</f>
        <v>0</v>
      </c>
      <c r="AR609" s="142" t="s">
        <v>184</v>
      </c>
      <c r="AT609" s="142" t="s">
        <v>299</v>
      </c>
      <c r="AU609" s="142" t="s">
        <v>90</v>
      </c>
      <c r="AY609" s="16" t="s">
        <v>129</v>
      </c>
      <c r="BE609" s="143">
        <f>IF(N609="základní",J609,0)</f>
        <v>0</v>
      </c>
      <c r="BF609" s="143">
        <f>IF(N609="snížená",J609,0)</f>
        <v>0</v>
      </c>
      <c r="BG609" s="143">
        <f>IF(N609="zákl. přenesená",J609,0)</f>
        <v>0</v>
      </c>
      <c r="BH609" s="143">
        <f>IF(N609="sníž. přenesená",J609,0)</f>
        <v>0</v>
      </c>
      <c r="BI609" s="143">
        <f>IF(N609="nulová",J609,0)</f>
        <v>0</v>
      </c>
      <c r="BJ609" s="16" t="s">
        <v>88</v>
      </c>
      <c r="BK609" s="143">
        <f>ROUND(I609*H609,2)</f>
        <v>0</v>
      </c>
      <c r="BL609" s="16" t="s">
        <v>136</v>
      </c>
      <c r="BM609" s="142" t="s">
        <v>642</v>
      </c>
    </row>
    <row r="610" spans="2:65" s="1" customFormat="1" ht="11.25">
      <c r="B610" s="31"/>
      <c r="D610" s="144" t="s">
        <v>138</v>
      </c>
      <c r="F610" s="145" t="s">
        <v>641</v>
      </c>
      <c r="I610" s="146"/>
      <c r="L610" s="31"/>
      <c r="M610" s="147"/>
      <c r="T610" s="55"/>
      <c r="AT610" s="16" t="s">
        <v>138</v>
      </c>
      <c r="AU610" s="16" t="s">
        <v>90</v>
      </c>
    </row>
    <row r="611" spans="2:65" s="12" customFormat="1" ht="11.25">
      <c r="B611" s="148"/>
      <c r="D611" s="144" t="s">
        <v>140</v>
      </c>
      <c r="E611" s="149" t="s">
        <v>1</v>
      </c>
      <c r="F611" s="150" t="s">
        <v>634</v>
      </c>
      <c r="H611" s="149" t="s">
        <v>1</v>
      </c>
      <c r="I611" s="151"/>
      <c r="L611" s="148"/>
      <c r="M611" s="152"/>
      <c r="T611" s="153"/>
      <c r="AT611" s="149" t="s">
        <v>140</v>
      </c>
      <c r="AU611" s="149" t="s">
        <v>90</v>
      </c>
      <c r="AV611" s="12" t="s">
        <v>88</v>
      </c>
      <c r="AW611" s="12" t="s">
        <v>36</v>
      </c>
      <c r="AX611" s="12" t="s">
        <v>80</v>
      </c>
      <c r="AY611" s="149" t="s">
        <v>129</v>
      </c>
    </row>
    <row r="612" spans="2:65" s="12" customFormat="1" ht="11.25">
      <c r="B612" s="148"/>
      <c r="D612" s="144" t="s">
        <v>140</v>
      </c>
      <c r="E612" s="149" t="s">
        <v>1</v>
      </c>
      <c r="F612" s="150" t="s">
        <v>403</v>
      </c>
      <c r="H612" s="149" t="s">
        <v>1</v>
      </c>
      <c r="I612" s="151"/>
      <c r="L612" s="148"/>
      <c r="M612" s="152"/>
      <c r="T612" s="153"/>
      <c r="AT612" s="149" t="s">
        <v>140</v>
      </c>
      <c r="AU612" s="149" t="s">
        <v>90</v>
      </c>
      <c r="AV612" s="12" t="s">
        <v>88</v>
      </c>
      <c r="AW612" s="12" t="s">
        <v>36</v>
      </c>
      <c r="AX612" s="12" t="s">
        <v>80</v>
      </c>
      <c r="AY612" s="149" t="s">
        <v>129</v>
      </c>
    </row>
    <row r="613" spans="2:65" s="13" customFormat="1" ht="11.25">
      <c r="B613" s="154"/>
      <c r="D613" s="144" t="s">
        <v>140</v>
      </c>
      <c r="E613" s="155" t="s">
        <v>1</v>
      </c>
      <c r="F613" s="156" t="s">
        <v>198</v>
      </c>
      <c r="H613" s="157">
        <v>10</v>
      </c>
      <c r="I613" s="158"/>
      <c r="L613" s="154"/>
      <c r="M613" s="159"/>
      <c r="T613" s="160"/>
      <c r="AT613" s="155" t="s">
        <v>140</v>
      </c>
      <c r="AU613" s="155" t="s">
        <v>90</v>
      </c>
      <c r="AV613" s="13" t="s">
        <v>90</v>
      </c>
      <c r="AW613" s="13" t="s">
        <v>36</v>
      </c>
      <c r="AX613" s="13" t="s">
        <v>80</v>
      </c>
      <c r="AY613" s="155" t="s">
        <v>129</v>
      </c>
    </row>
    <row r="614" spans="2:65" s="14" customFormat="1" ht="11.25">
      <c r="B614" s="161"/>
      <c r="D614" s="144" t="s">
        <v>140</v>
      </c>
      <c r="E614" s="162" t="s">
        <v>1</v>
      </c>
      <c r="F614" s="163" t="s">
        <v>146</v>
      </c>
      <c r="H614" s="164">
        <v>10</v>
      </c>
      <c r="I614" s="165"/>
      <c r="L614" s="161"/>
      <c r="M614" s="166"/>
      <c r="T614" s="167"/>
      <c r="AT614" s="162" t="s">
        <v>140</v>
      </c>
      <c r="AU614" s="162" t="s">
        <v>90</v>
      </c>
      <c r="AV614" s="14" t="s">
        <v>136</v>
      </c>
      <c r="AW614" s="14" t="s">
        <v>36</v>
      </c>
      <c r="AX614" s="14" t="s">
        <v>88</v>
      </c>
      <c r="AY614" s="162" t="s">
        <v>129</v>
      </c>
    </row>
    <row r="615" spans="2:65" s="1" customFormat="1" ht="21.75" customHeight="1">
      <c r="B615" s="31"/>
      <c r="C615" s="168" t="s">
        <v>643</v>
      </c>
      <c r="D615" s="168" t="s">
        <v>299</v>
      </c>
      <c r="E615" s="169" t="s">
        <v>644</v>
      </c>
      <c r="F615" s="170" t="s">
        <v>645</v>
      </c>
      <c r="G615" s="171" t="s">
        <v>397</v>
      </c>
      <c r="H615" s="172">
        <v>10</v>
      </c>
      <c r="I615" s="173"/>
      <c r="J615" s="174">
        <f>ROUND(I615*H615,2)</f>
        <v>0</v>
      </c>
      <c r="K615" s="170" t="s">
        <v>135</v>
      </c>
      <c r="L615" s="175"/>
      <c r="M615" s="176" t="s">
        <v>1</v>
      </c>
      <c r="N615" s="177" t="s">
        <v>45</v>
      </c>
      <c r="P615" s="140">
        <f>O615*H615</f>
        <v>0</v>
      </c>
      <c r="Q615" s="140">
        <v>4.0000000000000003E-5</v>
      </c>
      <c r="R615" s="140">
        <f>Q615*H615</f>
        <v>4.0000000000000002E-4</v>
      </c>
      <c r="S615" s="140">
        <v>0</v>
      </c>
      <c r="T615" s="141">
        <f>S615*H615</f>
        <v>0</v>
      </c>
      <c r="AR615" s="142" t="s">
        <v>184</v>
      </c>
      <c r="AT615" s="142" t="s">
        <v>299</v>
      </c>
      <c r="AU615" s="142" t="s">
        <v>90</v>
      </c>
      <c r="AY615" s="16" t="s">
        <v>129</v>
      </c>
      <c r="BE615" s="143">
        <f>IF(N615="základní",J615,0)</f>
        <v>0</v>
      </c>
      <c r="BF615" s="143">
        <f>IF(N615="snížená",J615,0)</f>
        <v>0</v>
      </c>
      <c r="BG615" s="143">
        <f>IF(N615="zákl. přenesená",J615,0)</f>
        <v>0</v>
      </c>
      <c r="BH615" s="143">
        <f>IF(N615="sníž. přenesená",J615,0)</f>
        <v>0</v>
      </c>
      <c r="BI615" s="143">
        <f>IF(N615="nulová",J615,0)</f>
        <v>0</v>
      </c>
      <c r="BJ615" s="16" t="s">
        <v>88</v>
      </c>
      <c r="BK615" s="143">
        <f>ROUND(I615*H615,2)</f>
        <v>0</v>
      </c>
      <c r="BL615" s="16" t="s">
        <v>136</v>
      </c>
      <c r="BM615" s="142" t="s">
        <v>646</v>
      </c>
    </row>
    <row r="616" spans="2:65" s="1" customFormat="1" ht="11.25">
      <c r="B616" s="31"/>
      <c r="D616" s="144" t="s">
        <v>138</v>
      </c>
      <c r="F616" s="145" t="s">
        <v>645</v>
      </c>
      <c r="I616" s="146"/>
      <c r="L616" s="31"/>
      <c r="M616" s="147"/>
      <c r="T616" s="55"/>
      <c r="AT616" s="16" t="s">
        <v>138</v>
      </c>
      <c r="AU616" s="16" t="s">
        <v>90</v>
      </c>
    </row>
    <row r="617" spans="2:65" s="12" customFormat="1" ht="11.25">
      <c r="B617" s="148"/>
      <c r="D617" s="144" t="s">
        <v>140</v>
      </c>
      <c r="E617" s="149" t="s">
        <v>1</v>
      </c>
      <c r="F617" s="150" t="s">
        <v>634</v>
      </c>
      <c r="H617" s="149" t="s">
        <v>1</v>
      </c>
      <c r="I617" s="151"/>
      <c r="L617" s="148"/>
      <c r="M617" s="152"/>
      <c r="T617" s="153"/>
      <c r="AT617" s="149" t="s">
        <v>140</v>
      </c>
      <c r="AU617" s="149" t="s">
        <v>90</v>
      </c>
      <c r="AV617" s="12" t="s">
        <v>88</v>
      </c>
      <c r="AW617" s="12" t="s">
        <v>36</v>
      </c>
      <c r="AX617" s="12" t="s">
        <v>80</v>
      </c>
      <c r="AY617" s="149" t="s">
        <v>129</v>
      </c>
    </row>
    <row r="618" spans="2:65" s="12" customFormat="1" ht="11.25">
      <c r="B618" s="148"/>
      <c r="D618" s="144" t="s">
        <v>140</v>
      </c>
      <c r="E618" s="149" t="s">
        <v>1</v>
      </c>
      <c r="F618" s="150" t="s">
        <v>403</v>
      </c>
      <c r="H618" s="149" t="s">
        <v>1</v>
      </c>
      <c r="I618" s="151"/>
      <c r="L618" s="148"/>
      <c r="M618" s="152"/>
      <c r="T618" s="153"/>
      <c r="AT618" s="149" t="s">
        <v>140</v>
      </c>
      <c r="AU618" s="149" t="s">
        <v>90</v>
      </c>
      <c r="AV618" s="12" t="s">
        <v>88</v>
      </c>
      <c r="AW618" s="12" t="s">
        <v>36</v>
      </c>
      <c r="AX618" s="12" t="s">
        <v>80</v>
      </c>
      <c r="AY618" s="149" t="s">
        <v>129</v>
      </c>
    </row>
    <row r="619" spans="2:65" s="13" customFormat="1" ht="11.25">
      <c r="B619" s="154"/>
      <c r="D619" s="144" t="s">
        <v>140</v>
      </c>
      <c r="E619" s="155" t="s">
        <v>1</v>
      </c>
      <c r="F619" s="156" t="s">
        <v>198</v>
      </c>
      <c r="H619" s="157">
        <v>10</v>
      </c>
      <c r="I619" s="158"/>
      <c r="L619" s="154"/>
      <c r="M619" s="159"/>
      <c r="T619" s="160"/>
      <c r="AT619" s="155" t="s">
        <v>140</v>
      </c>
      <c r="AU619" s="155" t="s">
        <v>90</v>
      </c>
      <c r="AV619" s="13" t="s">
        <v>90</v>
      </c>
      <c r="AW619" s="13" t="s">
        <v>36</v>
      </c>
      <c r="AX619" s="13" t="s">
        <v>80</v>
      </c>
      <c r="AY619" s="155" t="s">
        <v>129</v>
      </c>
    </row>
    <row r="620" spans="2:65" s="14" customFormat="1" ht="11.25">
      <c r="B620" s="161"/>
      <c r="D620" s="144" t="s">
        <v>140</v>
      </c>
      <c r="E620" s="162" t="s">
        <v>1</v>
      </c>
      <c r="F620" s="163" t="s">
        <v>146</v>
      </c>
      <c r="H620" s="164">
        <v>10</v>
      </c>
      <c r="I620" s="165"/>
      <c r="L620" s="161"/>
      <c r="M620" s="166"/>
      <c r="T620" s="167"/>
      <c r="AT620" s="162" t="s">
        <v>140</v>
      </c>
      <c r="AU620" s="162" t="s">
        <v>90</v>
      </c>
      <c r="AV620" s="14" t="s">
        <v>136</v>
      </c>
      <c r="AW620" s="14" t="s">
        <v>36</v>
      </c>
      <c r="AX620" s="14" t="s">
        <v>88</v>
      </c>
      <c r="AY620" s="162" t="s">
        <v>129</v>
      </c>
    </row>
    <row r="621" spans="2:65" s="1" customFormat="1" ht="24.2" customHeight="1">
      <c r="B621" s="31"/>
      <c r="C621" s="131" t="s">
        <v>647</v>
      </c>
      <c r="D621" s="131" t="s">
        <v>131</v>
      </c>
      <c r="E621" s="132" t="s">
        <v>648</v>
      </c>
      <c r="F621" s="133" t="s">
        <v>649</v>
      </c>
      <c r="G621" s="134" t="s">
        <v>193</v>
      </c>
      <c r="H621" s="135">
        <v>539</v>
      </c>
      <c r="I621" s="136"/>
      <c r="J621" s="137">
        <f>ROUND(I621*H621,2)</f>
        <v>0</v>
      </c>
      <c r="K621" s="133" t="s">
        <v>135</v>
      </c>
      <c r="L621" s="31"/>
      <c r="M621" s="138" t="s">
        <v>1</v>
      </c>
      <c r="N621" s="139" t="s">
        <v>45</v>
      </c>
      <c r="P621" s="140">
        <f>O621*H621</f>
        <v>0</v>
      </c>
      <c r="Q621" s="140">
        <v>1.2999999999999999E-4</v>
      </c>
      <c r="R621" s="140">
        <f>Q621*H621</f>
        <v>7.0069999999999993E-2</v>
      </c>
      <c r="S621" s="140">
        <v>0</v>
      </c>
      <c r="T621" s="141">
        <f>S621*H621</f>
        <v>0</v>
      </c>
      <c r="AR621" s="142" t="s">
        <v>136</v>
      </c>
      <c r="AT621" s="142" t="s">
        <v>131</v>
      </c>
      <c r="AU621" s="142" t="s">
        <v>90</v>
      </c>
      <c r="AY621" s="16" t="s">
        <v>129</v>
      </c>
      <c r="BE621" s="143">
        <f>IF(N621="základní",J621,0)</f>
        <v>0</v>
      </c>
      <c r="BF621" s="143">
        <f>IF(N621="snížená",J621,0)</f>
        <v>0</v>
      </c>
      <c r="BG621" s="143">
        <f>IF(N621="zákl. přenesená",J621,0)</f>
        <v>0</v>
      </c>
      <c r="BH621" s="143">
        <f>IF(N621="sníž. přenesená",J621,0)</f>
        <v>0</v>
      </c>
      <c r="BI621" s="143">
        <f>IF(N621="nulová",J621,0)</f>
        <v>0</v>
      </c>
      <c r="BJ621" s="16" t="s">
        <v>88</v>
      </c>
      <c r="BK621" s="143">
        <f>ROUND(I621*H621,2)</f>
        <v>0</v>
      </c>
      <c r="BL621" s="16" t="s">
        <v>136</v>
      </c>
      <c r="BM621" s="142" t="s">
        <v>650</v>
      </c>
    </row>
    <row r="622" spans="2:65" s="1" customFormat="1" ht="11.25">
      <c r="B622" s="31"/>
      <c r="D622" s="144" t="s">
        <v>138</v>
      </c>
      <c r="F622" s="145" t="s">
        <v>651</v>
      </c>
      <c r="I622" s="146"/>
      <c r="L622" s="31"/>
      <c r="M622" s="147"/>
      <c r="T622" s="55"/>
      <c r="AT622" s="16" t="s">
        <v>138</v>
      </c>
      <c r="AU622" s="16" t="s">
        <v>90</v>
      </c>
    </row>
    <row r="623" spans="2:65" s="12" customFormat="1" ht="11.25">
      <c r="B623" s="148"/>
      <c r="D623" s="144" t="s">
        <v>140</v>
      </c>
      <c r="E623" s="149" t="s">
        <v>1</v>
      </c>
      <c r="F623" s="150" t="s">
        <v>652</v>
      </c>
      <c r="H623" s="149" t="s">
        <v>1</v>
      </c>
      <c r="I623" s="151"/>
      <c r="L623" s="148"/>
      <c r="M623" s="152"/>
      <c r="T623" s="153"/>
      <c r="AT623" s="149" t="s">
        <v>140</v>
      </c>
      <c r="AU623" s="149" t="s">
        <v>90</v>
      </c>
      <c r="AV623" s="12" t="s">
        <v>88</v>
      </c>
      <c r="AW623" s="12" t="s">
        <v>36</v>
      </c>
      <c r="AX623" s="12" t="s">
        <v>80</v>
      </c>
      <c r="AY623" s="149" t="s">
        <v>129</v>
      </c>
    </row>
    <row r="624" spans="2:65" s="13" customFormat="1" ht="11.25">
      <c r="B624" s="154"/>
      <c r="D624" s="144" t="s">
        <v>140</v>
      </c>
      <c r="E624" s="155" t="s">
        <v>1</v>
      </c>
      <c r="F624" s="156" t="s">
        <v>653</v>
      </c>
      <c r="H624" s="157">
        <v>539</v>
      </c>
      <c r="I624" s="158"/>
      <c r="L624" s="154"/>
      <c r="M624" s="159"/>
      <c r="T624" s="160"/>
      <c r="AT624" s="155" t="s">
        <v>140</v>
      </c>
      <c r="AU624" s="155" t="s">
        <v>90</v>
      </c>
      <c r="AV624" s="13" t="s">
        <v>90</v>
      </c>
      <c r="AW624" s="13" t="s">
        <v>36</v>
      </c>
      <c r="AX624" s="13" t="s">
        <v>80</v>
      </c>
      <c r="AY624" s="155" t="s">
        <v>129</v>
      </c>
    </row>
    <row r="625" spans="2:65" s="14" customFormat="1" ht="11.25">
      <c r="B625" s="161"/>
      <c r="D625" s="144" t="s">
        <v>140</v>
      </c>
      <c r="E625" s="162" t="s">
        <v>1</v>
      </c>
      <c r="F625" s="163" t="s">
        <v>146</v>
      </c>
      <c r="H625" s="164">
        <v>539</v>
      </c>
      <c r="I625" s="165"/>
      <c r="L625" s="161"/>
      <c r="M625" s="166"/>
      <c r="T625" s="167"/>
      <c r="AT625" s="162" t="s">
        <v>140</v>
      </c>
      <c r="AU625" s="162" t="s">
        <v>90</v>
      </c>
      <c r="AV625" s="14" t="s">
        <v>136</v>
      </c>
      <c r="AW625" s="14" t="s">
        <v>36</v>
      </c>
      <c r="AX625" s="14" t="s">
        <v>88</v>
      </c>
      <c r="AY625" s="162" t="s">
        <v>129</v>
      </c>
    </row>
    <row r="626" spans="2:65" s="11" customFormat="1" ht="22.9" customHeight="1">
      <c r="B626" s="119"/>
      <c r="D626" s="120" t="s">
        <v>79</v>
      </c>
      <c r="E626" s="129" t="s">
        <v>190</v>
      </c>
      <c r="F626" s="129" t="s">
        <v>654</v>
      </c>
      <c r="I626" s="122"/>
      <c r="J626" s="130">
        <f>BK626</f>
        <v>0</v>
      </c>
      <c r="L626" s="119"/>
      <c r="M626" s="124"/>
      <c r="P626" s="125">
        <f>SUM(P627:P740)</f>
        <v>0</v>
      </c>
      <c r="R626" s="125">
        <f>SUM(R627:R740)</f>
        <v>1.19878376</v>
      </c>
      <c r="T626" s="126">
        <f>SUM(T627:T740)</f>
        <v>66.066752000000022</v>
      </c>
      <c r="AR626" s="120" t="s">
        <v>88</v>
      </c>
      <c r="AT626" s="127" t="s">
        <v>79</v>
      </c>
      <c r="AU626" s="127" t="s">
        <v>88</v>
      </c>
      <c r="AY626" s="120" t="s">
        <v>129</v>
      </c>
      <c r="BK626" s="128">
        <f>SUM(BK627:BK740)</f>
        <v>0</v>
      </c>
    </row>
    <row r="627" spans="2:65" s="1" customFormat="1" ht="16.5" customHeight="1">
      <c r="B627" s="31"/>
      <c r="C627" s="131" t="s">
        <v>655</v>
      </c>
      <c r="D627" s="131" t="s">
        <v>131</v>
      </c>
      <c r="E627" s="132" t="s">
        <v>656</v>
      </c>
      <c r="F627" s="133" t="s">
        <v>657</v>
      </c>
      <c r="G627" s="134" t="s">
        <v>397</v>
      </c>
      <c r="H627" s="135">
        <v>7</v>
      </c>
      <c r="I627" s="136"/>
      <c r="J627" s="137">
        <f>ROUND(I627*H627,2)</f>
        <v>0</v>
      </c>
      <c r="K627" s="133" t="s">
        <v>1</v>
      </c>
      <c r="L627" s="31"/>
      <c r="M627" s="138" t="s">
        <v>1</v>
      </c>
      <c r="N627" s="139" t="s">
        <v>45</v>
      </c>
      <c r="P627" s="140">
        <f>O627*H627</f>
        <v>0</v>
      </c>
      <c r="Q627" s="140">
        <v>0</v>
      </c>
      <c r="R627" s="140">
        <f>Q627*H627</f>
        <v>0</v>
      </c>
      <c r="S627" s="140">
        <v>0</v>
      </c>
      <c r="T627" s="141">
        <f>S627*H627</f>
        <v>0</v>
      </c>
      <c r="AR627" s="142" t="s">
        <v>136</v>
      </c>
      <c r="AT627" s="142" t="s">
        <v>131</v>
      </c>
      <c r="AU627" s="142" t="s">
        <v>90</v>
      </c>
      <c r="AY627" s="16" t="s">
        <v>129</v>
      </c>
      <c r="BE627" s="143">
        <f>IF(N627="základní",J627,0)</f>
        <v>0</v>
      </c>
      <c r="BF627" s="143">
        <f>IF(N627="snížená",J627,0)</f>
        <v>0</v>
      </c>
      <c r="BG627" s="143">
        <f>IF(N627="zákl. přenesená",J627,0)</f>
        <v>0</v>
      </c>
      <c r="BH627" s="143">
        <f>IF(N627="sníž. přenesená",J627,0)</f>
        <v>0</v>
      </c>
      <c r="BI627" s="143">
        <f>IF(N627="nulová",J627,0)</f>
        <v>0</v>
      </c>
      <c r="BJ627" s="16" t="s">
        <v>88</v>
      </c>
      <c r="BK627" s="143">
        <f>ROUND(I627*H627,2)</f>
        <v>0</v>
      </c>
      <c r="BL627" s="16" t="s">
        <v>136</v>
      </c>
      <c r="BM627" s="142" t="s">
        <v>658</v>
      </c>
    </row>
    <row r="628" spans="2:65" s="1" customFormat="1" ht="11.25">
      <c r="B628" s="31"/>
      <c r="D628" s="144" t="s">
        <v>138</v>
      </c>
      <c r="F628" s="145" t="s">
        <v>659</v>
      </c>
      <c r="I628" s="146"/>
      <c r="L628" s="31"/>
      <c r="M628" s="147"/>
      <c r="T628" s="55"/>
      <c r="AT628" s="16" t="s">
        <v>138</v>
      </c>
      <c r="AU628" s="16" t="s">
        <v>90</v>
      </c>
    </row>
    <row r="629" spans="2:65" s="1" customFormat="1" ht="24.2" customHeight="1">
      <c r="B629" s="31"/>
      <c r="C629" s="131" t="s">
        <v>660</v>
      </c>
      <c r="D629" s="131" t="s">
        <v>131</v>
      </c>
      <c r="E629" s="132" t="s">
        <v>661</v>
      </c>
      <c r="F629" s="133" t="s">
        <v>662</v>
      </c>
      <c r="G629" s="134" t="s">
        <v>193</v>
      </c>
      <c r="H629" s="135">
        <v>180</v>
      </c>
      <c r="I629" s="136"/>
      <c r="J629" s="137">
        <f>ROUND(I629*H629,2)</f>
        <v>0</v>
      </c>
      <c r="K629" s="133" t="s">
        <v>135</v>
      </c>
      <c r="L629" s="31"/>
      <c r="M629" s="138" t="s">
        <v>1</v>
      </c>
      <c r="N629" s="139" t="s">
        <v>45</v>
      </c>
      <c r="P629" s="140">
        <f>O629*H629</f>
        <v>0</v>
      </c>
      <c r="Q629" s="140">
        <v>1.2999999999999999E-4</v>
      </c>
      <c r="R629" s="140">
        <f>Q629*H629</f>
        <v>2.3399999999999997E-2</v>
      </c>
      <c r="S629" s="140">
        <v>0</v>
      </c>
      <c r="T629" s="141">
        <f>S629*H629</f>
        <v>0</v>
      </c>
      <c r="AR629" s="142" t="s">
        <v>136</v>
      </c>
      <c r="AT629" s="142" t="s">
        <v>131</v>
      </c>
      <c r="AU629" s="142" t="s">
        <v>90</v>
      </c>
      <c r="AY629" s="16" t="s">
        <v>129</v>
      </c>
      <c r="BE629" s="143">
        <f>IF(N629="základní",J629,0)</f>
        <v>0</v>
      </c>
      <c r="BF629" s="143">
        <f>IF(N629="snížená",J629,0)</f>
        <v>0</v>
      </c>
      <c r="BG629" s="143">
        <f>IF(N629="zákl. přenesená",J629,0)</f>
        <v>0</v>
      </c>
      <c r="BH629" s="143">
        <f>IF(N629="sníž. přenesená",J629,0)</f>
        <v>0</v>
      </c>
      <c r="BI629" s="143">
        <f>IF(N629="nulová",J629,0)</f>
        <v>0</v>
      </c>
      <c r="BJ629" s="16" t="s">
        <v>88</v>
      </c>
      <c r="BK629" s="143">
        <f>ROUND(I629*H629,2)</f>
        <v>0</v>
      </c>
      <c r="BL629" s="16" t="s">
        <v>136</v>
      </c>
      <c r="BM629" s="142" t="s">
        <v>663</v>
      </c>
    </row>
    <row r="630" spans="2:65" s="1" customFormat="1" ht="19.5">
      <c r="B630" s="31"/>
      <c r="D630" s="144" t="s">
        <v>138</v>
      </c>
      <c r="F630" s="145" t="s">
        <v>664</v>
      </c>
      <c r="I630" s="146"/>
      <c r="L630" s="31"/>
      <c r="M630" s="147"/>
      <c r="T630" s="55"/>
      <c r="AT630" s="16" t="s">
        <v>138</v>
      </c>
      <c r="AU630" s="16" t="s">
        <v>90</v>
      </c>
    </row>
    <row r="631" spans="2:65" s="12" customFormat="1" ht="11.25">
      <c r="B631" s="148"/>
      <c r="D631" s="144" t="s">
        <v>140</v>
      </c>
      <c r="E631" s="149" t="s">
        <v>1</v>
      </c>
      <c r="F631" s="150" t="s">
        <v>142</v>
      </c>
      <c r="H631" s="149" t="s">
        <v>1</v>
      </c>
      <c r="I631" s="151"/>
      <c r="L631" s="148"/>
      <c r="M631" s="152"/>
      <c r="T631" s="153"/>
      <c r="AT631" s="149" t="s">
        <v>140</v>
      </c>
      <c r="AU631" s="149" t="s">
        <v>90</v>
      </c>
      <c r="AV631" s="12" t="s">
        <v>88</v>
      </c>
      <c r="AW631" s="12" t="s">
        <v>36</v>
      </c>
      <c r="AX631" s="12" t="s">
        <v>80</v>
      </c>
      <c r="AY631" s="149" t="s">
        <v>129</v>
      </c>
    </row>
    <row r="632" spans="2:65" s="13" customFormat="1" ht="11.25">
      <c r="B632" s="154"/>
      <c r="D632" s="144" t="s">
        <v>140</v>
      </c>
      <c r="E632" s="155" t="s">
        <v>1</v>
      </c>
      <c r="F632" s="156" t="s">
        <v>665</v>
      </c>
      <c r="H632" s="157">
        <v>180</v>
      </c>
      <c r="I632" s="158"/>
      <c r="L632" s="154"/>
      <c r="M632" s="159"/>
      <c r="T632" s="160"/>
      <c r="AT632" s="155" t="s">
        <v>140</v>
      </c>
      <c r="AU632" s="155" t="s">
        <v>90</v>
      </c>
      <c r="AV632" s="13" t="s">
        <v>90</v>
      </c>
      <c r="AW632" s="13" t="s">
        <v>36</v>
      </c>
      <c r="AX632" s="13" t="s">
        <v>80</v>
      </c>
      <c r="AY632" s="155" t="s">
        <v>129</v>
      </c>
    </row>
    <row r="633" spans="2:65" s="14" customFormat="1" ht="11.25">
      <c r="B633" s="161"/>
      <c r="D633" s="144" t="s">
        <v>140</v>
      </c>
      <c r="E633" s="162" t="s">
        <v>1</v>
      </c>
      <c r="F633" s="163" t="s">
        <v>146</v>
      </c>
      <c r="H633" s="164">
        <v>180</v>
      </c>
      <c r="I633" s="165"/>
      <c r="L633" s="161"/>
      <c r="M633" s="166"/>
      <c r="T633" s="167"/>
      <c r="AT633" s="162" t="s">
        <v>140</v>
      </c>
      <c r="AU633" s="162" t="s">
        <v>90</v>
      </c>
      <c r="AV633" s="14" t="s">
        <v>136</v>
      </c>
      <c r="AW633" s="14" t="s">
        <v>36</v>
      </c>
      <c r="AX633" s="14" t="s">
        <v>88</v>
      </c>
      <c r="AY633" s="162" t="s">
        <v>129</v>
      </c>
    </row>
    <row r="634" spans="2:65" s="1" customFormat="1" ht="24.2" customHeight="1">
      <c r="B634" s="31"/>
      <c r="C634" s="131" t="s">
        <v>666</v>
      </c>
      <c r="D634" s="131" t="s">
        <v>131</v>
      </c>
      <c r="E634" s="132" t="s">
        <v>667</v>
      </c>
      <c r="F634" s="133" t="s">
        <v>668</v>
      </c>
      <c r="G634" s="134" t="s">
        <v>193</v>
      </c>
      <c r="H634" s="135">
        <v>360</v>
      </c>
      <c r="I634" s="136"/>
      <c r="J634" s="137">
        <f>ROUND(I634*H634,2)</f>
        <v>0</v>
      </c>
      <c r="K634" s="133" t="s">
        <v>135</v>
      </c>
      <c r="L634" s="31"/>
      <c r="M634" s="138" t="s">
        <v>1</v>
      </c>
      <c r="N634" s="139" t="s">
        <v>45</v>
      </c>
      <c r="P634" s="140">
        <f>O634*H634</f>
        <v>0</v>
      </c>
      <c r="Q634" s="140">
        <v>2.5999999999999998E-4</v>
      </c>
      <c r="R634" s="140">
        <f>Q634*H634</f>
        <v>9.3599999999999989E-2</v>
      </c>
      <c r="S634" s="140">
        <v>0</v>
      </c>
      <c r="T634" s="141">
        <f>S634*H634</f>
        <v>0</v>
      </c>
      <c r="AR634" s="142" t="s">
        <v>136</v>
      </c>
      <c r="AT634" s="142" t="s">
        <v>131</v>
      </c>
      <c r="AU634" s="142" t="s">
        <v>90</v>
      </c>
      <c r="AY634" s="16" t="s">
        <v>129</v>
      </c>
      <c r="BE634" s="143">
        <f>IF(N634="základní",J634,0)</f>
        <v>0</v>
      </c>
      <c r="BF634" s="143">
        <f>IF(N634="snížená",J634,0)</f>
        <v>0</v>
      </c>
      <c r="BG634" s="143">
        <f>IF(N634="zákl. přenesená",J634,0)</f>
        <v>0</v>
      </c>
      <c r="BH634" s="143">
        <f>IF(N634="sníž. přenesená",J634,0)</f>
        <v>0</v>
      </c>
      <c r="BI634" s="143">
        <f>IF(N634="nulová",J634,0)</f>
        <v>0</v>
      </c>
      <c r="BJ634" s="16" t="s">
        <v>88</v>
      </c>
      <c r="BK634" s="143">
        <f>ROUND(I634*H634,2)</f>
        <v>0</v>
      </c>
      <c r="BL634" s="16" t="s">
        <v>136</v>
      </c>
      <c r="BM634" s="142" t="s">
        <v>669</v>
      </c>
    </row>
    <row r="635" spans="2:65" s="1" customFormat="1" ht="19.5">
      <c r="B635" s="31"/>
      <c r="D635" s="144" t="s">
        <v>138</v>
      </c>
      <c r="F635" s="145" t="s">
        <v>670</v>
      </c>
      <c r="I635" s="146"/>
      <c r="L635" s="31"/>
      <c r="M635" s="147"/>
      <c r="T635" s="55"/>
      <c r="AT635" s="16" t="s">
        <v>138</v>
      </c>
      <c r="AU635" s="16" t="s">
        <v>90</v>
      </c>
    </row>
    <row r="636" spans="2:65" s="12" customFormat="1" ht="11.25">
      <c r="B636" s="148"/>
      <c r="D636" s="144" t="s">
        <v>140</v>
      </c>
      <c r="E636" s="149" t="s">
        <v>1</v>
      </c>
      <c r="F636" s="150" t="s">
        <v>142</v>
      </c>
      <c r="H636" s="149" t="s">
        <v>1</v>
      </c>
      <c r="I636" s="151"/>
      <c r="L636" s="148"/>
      <c r="M636" s="152"/>
      <c r="T636" s="153"/>
      <c r="AT636" s="149" t="s">
        <v>140</v>
      </c>
      <c r="AU636" s="149" t="s">
        <v>90</v>
      </c>
      <c r="AV636" s="12" t="s">
        <v>88</v>
      </c>
      <c r="AW636" s="12" t="s">
        <v>36</v>
      </c>
      <c r="AX636" s="12" t="s">
        <v>80</v>
      </c>
      <c r="AY636" s="149" t="s">
        <v>129</v>
      </c>
    </row>
    <row r="637" spans="2:65" s="13" customFormat="1" ht="11.25">
      <c r="B637" s="154"/>
      <c r="D637" s="144" t="s">
        <v>140</v>
      </c>
      <c r="E637" s="155" t="s">
        <v>1</v>
      </c>
      <c r="F637" s="156" t="s">
        <v>671</v>
      </c>
      <c r="H637" s="157">
        <v>360</v>
      </c>
      <c r="I637" s="158"/>
      <c r="L637" s="154"/>
      <c r="M637" s="159"/>
      <c r="T637" s="160"/>
      <c r="AT637" s="155" t="s">
        <v>140</v>
      </c>
      <c r="AU637" s="155" t="s">
        <v>90</v>
      </c>
      <c r="AV637" s="13" t="s">
        <v>90</v>
      </c>
      <c r="AW637" s="13" t="s">
        <v>36</v>
      </c>
      <c r="AX637" s="13" t="s">
        <v>80</v>
      </c>
      <c r="AY637" s="155" t="s">
        <v>129</v>
      </c>
    </row>
    <row r="638" spans="2:65" s="14" customFormat="1" ht="11.25">
      <c r="B638" s="161"/>
      <c r="D638" s="144" t="s">
        <v>140</v>
      </c>
      <c r="E638" s="162" t="s">
        <v>1</v>
      </c>
      <c r="F638" s="163" t="s">
        <v>146</v>
      </c>
      <c r="H638" s="164">
        <v>360</v>
      </c>
      <c r="I638" s="165"/>
      <c r="L638" s="161"/>
      <c r="M638" s="166"/>
      <c r="T638" s="167"/>
      <c r="AT638" s="162" t="s">
        <v>140</v>
      </c>
      <c r="AU638" s="162" t="s">
        <v>90</v>
      </c>
      <c r="AV638" s="14" t="s">
        <v>136</v>
      </c>
      <c r="AW638" s="14" t="s">
        <v>36</v>
      </c>
      <c r="AX638" s="14" t="s">
        <v>88</v>
      </c>
      <c r="AY638" s="162" t="s">
        <v>129</v>
      </c>
    </row>
    <row r="639" spans="2:65" s="1" customFormat="1" ht="24.2" customHeight="1">
      <c r="B639" s="31"/>
      <c r="C639" s="131" t="s">
        <v>672</v>
      </c>
      <c r="D639" s="131" t="s">
        <v>131</v>
      </c>
      <c r="E639" s="132" t="s">
        <v>673</v>
      </c>
      <c r="F639" s="133" t="s">
        <v>674</v>
      </c>
      <c r="G639" s="134" t="s">
        <v>193</v>
      </c>
      <c r="H639" s="135">
        <v>360</v>
      </c>
      <c r="I639" s="136"/>
      <c r="J639" s="137">
        <f>ROUND(I639*H639,2)</f>
        <v>0</v>
      </c>
      <c r="K639" s="133" t="s">
        <v>135</v>
      </c>
      <c r="L639" s="31"/>
      <c r="M639" s="138" t="s">
        <v>1</v>
      </c>
      <c r="N639" s="139" t="s">
        <v>45</v>
      </c>
      <c r="P639" s="140">
        <f>O639*H639</f>
        <v>0</v>
      </c>
      <c r="Q639" s="140">
        <v>0</v>
      </c>
      <c r="R639" s="140">
        <f>Q639*H639</f>
        <v>0</v>
      </c>
      <c r="S639" s="140">
        <v>0</v>
      </c>
      <c r="T639" s="141">
        <f>S639*H639</f>
        <v>0</v>
      </c>
      <c r="AR639" s="142" t="s">
        <v>136</v>
      </c>
      <c r="AT639" s="142" t="s">
        <v>131</v>
      </c>
      <c r="AU639" s="142" t="s">
        <v>90</v>
      </c>
      <c r="AY639" s="16" t="s">
        <v>129</v>
      </c>
      <c r="BE639" s="143">
        <f>IF(N639="základní",J639,0)</f>
        <v>0</v>
      </c>
      <c r="BF639" s="143">
        <f>IF(N639="snížená",J639,0)</f>
        <v>0</v>
      </c>
      <c r="BG639" s="143">
        <f>IF(N639="zákl. přenesená",J639,0)</f>
        <v>0</v>
      </c>
      <c r="BH639" s="143">
        <f>IF(N639="sníž. přenesená",J639,0)</f>
        <v>0</v>
      </c>
      <c r="BI639" s="143">
        <f>IF(N639="nulová",J639,0)</f>
        <v>0</v>
      </c>
      <c r="BJ639" s="16" t="s">
        <v>88</v>
      </c>
      <c r="BK639" s="143">
        <f>ROUND(I639*H639,2)</f>
        <v>0</v>
      </c>
      <c r="BL639" s="16" t="s">
        <v>136</v>
      </c>
      <c r="BM639" s="142" t="s">
        <v>675</v>
      </c>
    </row>
    <row r="640" spans="2:65" s="1" customFormat="1" ht="19.5">
      <c r="B640" s="31"/>
      <c r="D640" s="144" t="s">
        <v>138</v>
      </c>
      <c r="F640" s="145" t="s">
        <v>676</v>
      </c>
      <c r="I640" s="146"/>
      <c r="L640" s="31"/>
      <c r="M640" s="147"/>
      <c r="T640" s="55"/>
      <c r="AT640" s="16" t="s">
        <v>138</v>
      </c>
      <c r="AU640" s="16" t="s">
        <v>90</v>
      </c>
    </row>
    <row r="641" spans="2:65" s="12" customFormat="1" ht="11.25">
      <c r="B641" s="148"/>
      <c r="D641" s="144" t="s">
        <v>140</v>
      </c>
      <c r="E641" s="149" t="s">
        <v>1</v>
      </c>
      <c r="F641" s="150" t="s">
        <v>677</v>
      </c>
      <c r="H641" s="149" t="s">
        <v>1</v>
      </c>
      <c r="I641" s="151"/>
      <c r="L641" s="148"/>
      <c r="M641" s="152"/>
      <c r="T641" s="153"/>
      <c r="AT641" s="149" t="s">
        <v>140</v>
      </c>
      <c r="AU641" s="149" t="s">
        <v>90</v>
      </c>
      <c r="AV641" s="12" t="s">
        <v>88</v>
      </c>
      <c r="AW641" s="12" t="s">
        <v>36</v>
      </c>
      <c r="AX641" s="12" t="s">
        <v>80</v>
      </c>
      <c r="AY641" s="149" t="s">
        <v>129</v>
      </c>
    </row>
    <row r="642" spans="2:65" s="12" customFormat="1" ht="11.25">
      <c r="B642" s="148"/>
      <c r="D642" s="144" t="s">
        <v>140</v>
      </c>
      <c r="E642" s="149" t="s">
        <v>1</v>
      </c>
      <c r="F642" s="150" t="s">
        <v>142</v>
      </c>
      <c r="H642" s="149" t="s">
        <v>1</v>
      </c>
      <c r="I642" s="151"/>
      <c r="L642" s="148"/>
      <c r="M642" s="152"/>
      <c r="T642" s="153"/>
      <c r="AT642" s="149" t="s">
        <v>140</v>
      </c>
      <c r="AU642" s="149" t="s">
        <v>90</v>
      </c>
      <c r="AV642" s="12" t="s">
        <v>88</v>
      </c>
      <c r="AW642" s="12" t="s">
        <v>36</v>
      </c>
      <c r="AX642" s="12" t="s">
        <v>80</v>
      </c>
      <c r="AY642" s="149" t="s">
        <v>129</v>
      </c>
    </row>
    <row r="643" spans="2:65" s="13" customFormat="1" ht="11.25">
      <c r="B643" s="154"/>
      <c r="D643" s="144" t="s">
        <v>140</v>
      </c>
      <c r="E643" s="155" t="s">
        <v>1</v>
      </c>
      <c r="F643" s="156" t="s">
        <v>671</v>
      </c>
      <c r="H643" s="157">
        <v>360</v>
      </c>
      <c r="I643" s="158"/>
      <c r="L643" s="154"/>
      <c r="M643" s="159"/>
      <c r="T643" s="160"/>
      <c r="AT643" s="155" t="s">
        <v>140</v>
      </c>
      <c r="AU643" s="155" t="s">
        <v>90</v>
      </c>
      <c r="AV643" s="13" t="s">
        <v>90</v>
      </c>
      <c r="AW643" s="13" t="s">
        <v>36</v>
      </c>
      <c r="AX643" s="13" t="s">
        <v>80</v>
      </c>
      <c r="AY643" s="155" t="s">
        <v>129</v>
      </c>
    </row>
    <row r="644" spans="2:65" s="14" customFormat="1" ht="11.25">
      <c r="B644" s="161"/>
      <c r="D644" s="144" t="s">
        <v>140</v>
      </c>
      <c r="E644" s="162" t="s">
        <v>1</v>
      </c>
      <c r="F644" s="163" t="s">
        <v>146</v>
      </c>
      <c r="H644" s="164">
        <v>360</v>
      </c>
      <c r="I644" s="165"/>
      <c r="L644" s="161"/>
      <c r="M644" s="166"/>
      <c r="T644" s="167"/>
      <c r="AT644" s="162" t="s">
        <v>140</v>
      </c>
      <c r="AU644" s="162" t="s">
        <v>90</v>
      </c>
      <c r="AV644" s="14" t="s">
        <v>136</v>
      </c>
      <c r="AW644" s="14" t="s">
        <v>36</v>
      </c>
      <c r="AX644" s="14" t="s">
        <v>88</v>
      </c>
      <c r="AY644" s="162" t="s">
        <v>129</v>
      </c>
    </row>
    <row r="645" spans="2:65" s="1" customFormat="1" ht="24.2" customHeight="1">
      <c r="B645" s="31"/>
      <c r="C645" s="131" t="s">
        <v>678</v>
      </c>
      <c r="D645" s="131" t="s">
        <v>131</v>
      </c>
      <c r="E645" s="132" t="s">
        <v>679</v>
      </c>
      <c r="F645" s="133" t="s">
        <v>680</v>
      </c>
      <c r="G645" s="134" t="s">
        <v>193</v>
      </c>
      <c r="H645" s="135">
        <v>360</v>
      </c>
      <c r="I645" s="136"/>
      <c r="J645" s="137">
        <f>ROUND(I645*H645,2)</f>
        <v>0</v>
      </c>
      <c r="K645" s="133" t="s">
        <v>135</v>
      </c>
      <c r="L645" s="31"/>
      <c r="M645" s="138" t="s">
        <v>1</v>
      </c>
      <c r="N645" s="139" t="s">
        <v>45</v>
      </c>
      <c r="P645" s="140">
        <f>O645*H645</f>
        <v>0</v>
      </c>
      <c r="Q645" s="140">
        <v>3.4000000000000002E-4</v>
      </c>
      <c r="R645" s="140">
        <f>Q645*H645</f>
        <v>0.12240000000000001</v>
      </c>
      <c r="S645" s="140">
        <v>0</v>
      </c>
      <c r="T645" s="141">
        <f>S645*H645</f>
        <v>0</v>
      </c>
      <c r="AR645" s="142" t="s">
        <v>136</v>
      </c>
      <c r="AT645" s="142" t="s">
        <v>131</v>
      </c>
      <c r="AU645" s="142" t="s">
        <v>90</v>
      </c>
      <c r="AY645" s="16" t="s">
        <v>129</v>
      </c>
      <c r="BE645" s="143">
        <f>IF(N645="základní",J645,0)</f>
        <v>0</v>
      </c>
      <c r="BF645" s="143">
        <f>IF(N645="snížená",J645,0)</f>
        <v>0</v>
      </c>
      <c r="BG645" s="143">
        <f>IF(N645="zákl. přenesená",J645,0)</f>
        <v>0</v>
      </c>
      <c r="BH645" s="143">
        <f>IF(N645="sníž. přenesená",J645,0)</f>
        <v>0</v>
      </c>
      <c r="BI645" s="143">
        <f>IF(N645="nulová",J645,0)</f>
        <v>0</v>
      </c>
      <c r="BJ645" s="16" t="s">
        <v>88</v>
      </c>
      <c r="BK645" s="143">
        <f>ROUND(I645*H645,2)</f>
        <v>0</v>
      </c>
      <c r="BL645" s="16" t="s">
        <v>136</v>
      </c>
      <c r="BM645" s="142" t="s">
        <v>681</v>
      </c>
    </row>
    <row r="646" spans="2:65" s="1" customFormat="1" ht="29.25">
      <c r="B646" s="31"/>
      <c r="D646" s="144" t="s">
        <v>138</v>
      </c>
      <c r="F646" s="145" t="s">
        <v>682</v>
      </c>
      <c r="I646" s="146"/>
      <c r="L646" s="31"/>
      <c r="M646" s="147"/>
      <c r="T646" s="55"/>
      <c r="AT646" s="16" t="s">
        <v>138</v>
      </c>
      <c r="AU646" s="16" t="s">
        <v>90</v>
      </c>
    </row>
    <row r="647" spans="2:65" s="12" customFormat="1" ht="11.25">
      <c r="B647" s="148"/>
      <c r="D647" s="144" t="s">
        <v>140</v>
      </c>
      <c r="E647" s="149" t="s">
        <v>1</v>
      </c>
      <c r="F647" s="150" t="s">
        <v>677</v>
      </c>
      <c r="H647" s="149" t="s">
        <v>1</v>
      </c>
      <c r="I647" s="151"/>
      <c r="L647" s="148"/>
      <c r="M647" s="152"/>
      <c r="T647" s="153"/>
      <c r="AT647" s="149" t="s">
        <v>140</v>
      </c>
      <c r="AU647" s="149" t="s">
        <v>90</v>
      </c>
      <c r="AV647" s="12" t="s">
        <v>88</v>
      </c>
      <c r="AW647" s="12" t="s">
        <v>36</v>
      </c>
      <c r="AX647" s="12" t="s">
        <v>80</v>
      </c>
      <c r="AY647" s="149" t="s">
        <v>129</v>
      </c>
    </row>
    <row r="648" spans="2:65" s="12" customFormat="1" ht="11.25">
      <c r="B648" s="148"/>
      <c r="D648" s="144" t="s">
        <v>140</v>
      </c>
      <c r="E648" s="149" t="s">
        <v>1</v>
      </c>
      <c r="F648" s="150" t="s">
        <v>142</v>
      </c>
      <c r="H648" s="149" t="s">
        <v>1</v>
      </c>
      <c r="I648" s="151"/>
      <c r="L648" s="148"/>
      <c r="M648" s="152"/>
      <c r="T648" s="153"/>
      <c r="AT648" s="149" t="s">
        <v>140</v>
      </c>
      <c r="AU648" s="149" t="s">
        <v>90</v>
      </c>
      <c r="AV648" s="12" t="s">
        <v>88</v>
      </c>
      <c r="AW648" s="12" t="s">
        <v>36</v>
      </c>
      <c r="AX648" s="12" t="s">
        <v>80</v>
      </c>
      <c r="AY648" s="149" t="s">
        <v>129</v>
      </c>
    </row>
    <row r="649" spans="2:65" s="13" customFormat="1" ht="11.25">
      <c r="B649" s="154"/>
      <c r="D649" s="144" t="s">
        <v>140</v>
      </c>
      <c r="E649" s="155" t="s">
        <v>1</v>
      </c>
      <c r="F649" s="156" t="s">
        <v>671</v>
      </c>
      <c r="H649" s="157">
        <v>360</v>
      </c>
      <c r="I649" s="158"/>
      <c r="L649" s="154"/>
      <c r="M649" s="159"/>
      <c r="T649" s="160"/>
      <c r="AT649" s="155" t="s">
        <v>140</v>
      </c>
      <c r="AU649" s="155" t="s">
        <v>90</v>
      </c>
      <c r="AV649" s="13" t="s">
        <v>90</v>
      </c>
      <c r="AW649" s="13" t="s">
        <v>36</v>
      </c>
      <c r="AX649" s="13" t="s">
        <v>80</v>
      </c>
      <c r="AY649" s="155" t="s">
        <v>129</v>
      </c>
    </row>
    <row r="650" spans="2:65" s="14" customFormat="1" ht="11.25">
      <c r="B650" s="161"/>
      <c r="D650" s="144" t="s">
        <v>140</v>
      </c>
      <c r="E650" s="162" t="s">
        <v>1</v>
      </c>
      <c r="F650" s="163" t="s">
        <v>146</v>
      </c>
      <c r="H650" s="164">
        <v>360</v>
      </c>
      <c r="I650" s="165"/>
      <c r="L650" s="161"/>
      <c r="M650" s="166"/>
      <c r="T650" s="167"/>
      <c r="AT650" s="162" t="s">
        <v>140</v>
      </c>
      <c r="AU650" s="162" t="s">
        <v>90</v>
      </c>
      <c r="AV650" s="14" t="s">
        <v>136</v>
      </c>
      <c r="AW650" s="14" t="s">
        <v>36</v>
      </c>
      <c r="AX650" s="14" t="s">
        <v>88</v>
      </c>
      <c r="AY650" s="162" t="s">
        <v>129</v>
      </c>
    </row>
    <row r="651" spans="2:65" s="1" customFormat="1" ht="21.75" customHeight="1">
      <c r="B651" s="31"/>
      <c r="C651" s="131" t="s">
        <v>683</v>
      </c>
      <c r="D651" s="131" t="s">
        <v>131</v>
      </c>
      <c r="E651" s="132" t="s">
        <v>684</v>
      </c>
      <c r="F651" s="133" t="s">
        <v>685</v>
      </c>
      <c r="G651" s="134" t="s">
        <v>193</v>
      </c>
      <c r="H651" s="135">
        <v>360</v>
      </c>
      <c r="I651" s="136"/>
      <c r="J651" s="137">
        <f>ROUND(I651*H651,2)</f>
        <v>0</v>
      </c>
      <c r="K651" s="133" t="s">
        <v>135</v>
      </c>
      <c r="L651" s="31"/>
      <c r="M651" s="138" t="s">
        <v>1</v>
      </c>
      <c r="N651" s="139" t="s">
        <v>45</v>
      </c>
      <c r="P651" s="140">
        <f>O651*H651</f>
        <v>0</v>
      </c>
      <c r="Q651" s="140">
        <v>0</v>
      </c>
      <c r="R651" s="140">
        <f>Q651*H651</f>
        <v>0</v>
      </c>
      <c r="S651" s="140">
        <v>0</v>
      </c>
      <c r="T651" s="141">
        <f>S651*H651</f>
        <v>0</v>
      </c>
      <c r="AR651" s="142" t="s">
        <v>136</v>
      </c>
      <c r="AT651" s="142" t="s">
        <v>131</v>
      </c>
      <c r="AU651" s="142" t="s">
        <v>90</v>
      </c>
      <c r="AY651" s="16" t="s">
        <v>129</v>
      </c>
      <c r="BE651" s="143">
        <f>IF(N651="základní",J651,0)</f>
        <v>0</v>
      </c>
      <c r="BF651" s="143">
        <f>IF(N651="snížená",J651,0)</f>
        <v>0</v>
      </c>
      <c r="BG651" s="143">
        <f>IF(N651="zákl. přenesená",J651,0)</f>
        <v>0</v>
      </c>
      <c r="BH651" s="143">
        <f>IF(N651="sníž. přenesená",J651,0)</f>
        <v>0</v>
      </c>
      <c r="BI651" s="143">
        <f>IF(N651="nulová",J651,0)</f>
        <v>0</v>
      </c>
      <c r="BJ651" s="16" t="s">
        <v>88</v>
      </c>
      <c r="BK651" s="143">
        <f>ROUND(I651*H651,2)</f>
        <v>0</v>
      </c>
      <c r="BL651" s="16" t="s">
        <v>136</v>
      </c>
      <c r="BM651" s="142" t="s">
        <v>686</v>
      </c>
    </row>
    <row r="652" spans="2:65" s="1" customFormat="1" ht="19.5">
      <c r="B652" s="31"/>
      <c r="D652" s="144" t="s">
        <v>138</v>
      </c>
      <c r="F652" s="145" t="s">
        <v>687</v>
      </c>
      <c r="I652" s="146"/>
      <c r="L652" s="31"/>
      <c r="M652" s="147"/>
      <c r="T652" s="55"/>
      <c r="AT652" s="16" t="s">
        <v>138</v>
      </c>
      <c r="AU652" s="16" t="s">
        <v>90</v>
      </c>
    </row>
    <row r="653" spans="2:65" s="12" customFormat="1" ht="11.25">
      <c r="B653" s="148"/>
      <c r="D653" s="144" t="s">
        <v>140</v>
      </c>
      <c r="E653" s="149" t="s">
        <v>1</v>
      </c>
      <c r="F653" s="150" t="s">
        <v>677</v>
      </c>
      <c r="H653" s="149" t="s">
        <v>1</v>
      </c>
      <c r="I653" s="151"/>
      <c r="L653" s="148"/>
      <c r="M653" s="152"/>
      <c r="T653" s="153"/>
      <c r="AT653" s="149" t="s">
        <v>140</v>
      </c>
      <c r="AU653" s="149" t="s">
        <v>90</v>
      </c>
      <c r="AV653" s="12" t="s">
        <v>88</v>
      </c>
      <c r="AW653" s="12" t="s">
        <v>36</v>
      </c>
      <c r="AX653" s="12" t="s">
        <v>80</v>
      </c>
      <c r="AY653" s="149" t="s">
        <v>129</v>
      </c>
    </row>
    <row r="654" spans="2:65" s="12" customFormat="1" ht="11.25">
      <c r="B654" s="148"/>
      <c r="D654" s="144" t="s">
        <v>140</v>
      </c>
      <c r="E654" s="149" t="s">
        <v>1</v>
      </c>
      <c r="F654" s="150" t="s">
        <v>142</v>
      </c>
      <c r="H654" s="149" t="s">
        <v>1</v>
      </c>
      <c r="I654" s="151"/>
      <c r="L654" s="148"/>
      <c r="M654" s="152"/>
      <c r="T654" s="153"/>
      <c r="AT654" s="149" t="s">
        <v>140</v>
      </c>
      <c r="AU654" s="149" t="s">
        <v>90</v>
      </c>
      <c r="AV654" s="12" t="s">
        <v>88</v>
      </c>
      <c r="AW654" s="12" t="s">
        <v>36</v>
      </c>
      <c r="AX654" s="12" t="s">
        <v>80</v>
      </c>
      <c r="AY654" s="149" t="s">
        <v>129</v>
      </c>
    </row>
    <row r="655" spans="2:65" s="13" customFormat="1" ht="11.25">
      <c r="B655" s="154"/>
      <c r="D655" s="144" t="s">
        <v>140</v>
      </c>
      <c r="E655" s="155" t="s">
        <v>1</v>
      </c>
      <c r="F655" s="156" t="s">
        <v>671</v>
      </c>
      <c r="H655" s="157">
        <v>360</v>
      </c>
      <c r="I655" s="158"/>
      <c r="L655" s="154"/>
      <c r="M655" s="159"/>
      <c r="T655" s="160"/>
      <c r="AT655" s="155" t="s">
        <v>140</v>
      </c>
      <c r="AU655" s="155" t="s">
        <v>90</v>
      </c>
      <c r="AV655" s="13" t="s">
        <v>90</v>
      </c>
      <c r="AW655" s="13" t="s">
        <v>36</v>
      </c>
      <c r="AX655" s="13" t="s">
        <v>80</v>
      </c>
      <c r="AY655" s="155" t="s">
        <v>129</v>
      </c>
    </row>
    <row r="656" spans="2:65" s="14" customFormat="1" ht="11.25">
      <c r="B656" s="161"/>
      <c r="D656" s="144" t="s">
        <v>140</v>
      </c>
      <c r="E656" s="162" t="s">
        <v>1</v>
      </c>
      <c r="F656" s="163" t="s">
        <v>146</v>
      </c>
      <c r="H656" s="164">
        <v>360</v>
      </c>
      <c r="I656" s="165"/>
      <c r="L656" s="161"/>
      <c r="M656" s="166"/>
      <c r="T656" s="167"/>
      <c r="AT656" s="162" t="s">
        <v>140</v>
      </c>
      <c r="AU656" s="162" t="s">
        <v>90</v>
      </c>
      <c r="AV656" s="14" t="s">
        <v>136</v>
      </c>
      <c r="AW656" s="14" t="s">
        <v>36</v>
      </c>
      <c r="AX656" s="14" t="s">
        <v>88</v>
      </c>
      <c r="AY656" s="162" t="s">
        <v>129</v>
      </c>
    </row>
    <row r="657" spans="2:65" s="1" customFormat="1" ht="16.5" customHeight="1">
      <c r="B657" s="31"/>
      <c r="C657" s="131" t="s">
        <v>688</v>
      </c>
      <c r="D657" s="131" t="s">
        <v>131</v>
      </c>
      <c r="E657" s="132" t="s">
        <v>689</v>
      </c>
      <c r="F657" s="133" t="s">
        <v>690</v>
      </c>
      <c r="G657" s="134" t="s">
        <v>134</v>
      </c>
      <c r="H657" s="135">
        <v>2160</v>
      </c>
      <c r="I657" s="136"/>
      <c r="J657" s="137">
        <f>ROUND(I657*H657,2)</f>
        <v>0</v>
      </c>
      <c r="K657" s="133" t="s">
        <v>135</v>
      </c>
      <c r="L657" s="31"/>
      <c r="M657" s="138" t="s">
        <v>1</v>
      </c>
      <c r="N657" s="139" t="s">
        <v>45</v>
      </c>
      <c r="P657" s="140">
        <f>O657*H657</f>
        <v>0</v>
      </c>
      <c r="Q657" s="140">
        <v>0</v>
      </c>
      <c r="R657" s="140">
        <f>Q657*H657</f>
        <v>0</v>
      </c>
      <c r="S657" s="140">
        <v>0.01</v>
      </c>
      <c r="T657" s="141">
        <f>S657*H657</f>
        <v>21.6</v>
      </c>
      <c r="AR657" s="142" t="s">
        <v>136</v>
      </c>
      <c r="AT657" s="142" t="s">
        <v>131</v>
      </c>
      <c r="AU657" s="142" t="s">
        <v>90</v>
      </c>
      <c r="AY657" s="16" t="s">
        <v>129</v>
      </c>
      <c r="BE657" s="143">
        <f>IF(N657="základní",J657,0)</f>
        <v>0</v>
      </c>
      <c r="BF657" s="143">
        <f>IF(N657="snížená",J657,0)</f>
        <v>0</v>
      </c>
      <c r="BG657" s="143">
        <f>IF(N657="zákl. přenesená",J657,0)</f>
        <v>0</v>
      </c>
      <c r="BH657" s="143">
        <f>IF(N657="sníž. přenesená",J657,0)</f>
        <v>0</v>
      </c>
      <c r="BI657" s="143">
        <f>IF(N657="nulová",J657,0)</f>
        <v>0</v>
      </c>
      <c r="BJ657" s="16" t="s">
        <v>88</v>
      </c>
      <c r="BK657" s="143">
        <f>ROUND(I657*H657,2)</f>
        <v>0</v>
      </c>
      <c r="BL657" s="16" t="s">
        <v>136</v>
      </c>
      <c r="BM657" s="142" t="s">
        <v>691</v>
      </c>
    </row>
    <row r="658" spans="2:65" s="1" customFormat="1" ht="11.25">
      <c r="B658" s="31"/>
      <c r="D658" s="144" t="s">
        <v>138</v>
      </c>
      <c r="F658" s="145" t="s">
        <v>690</v>
      </c>
      <c r="I658" s="146"/>
      <c r="L658" s="31"/>
      <c r="M658" s="147"/>
      <c r="T658" s="55"/>
      <c r="AT658" s="16" t="s">
        <v>138</v>
      </c>
      <c r="AU658" s="16" t="s">
        <v>90</v>
      </c>
    </row>
    <row r="659" spans="2:65" s="12" customFormat="1" ht="11.25">
      <c r="B659" s="148"/>
      <c r="D659" s="144" t="s">
        <v>140</v>
      </c>
      <c r="E659" s="149" t="s">
        <v>1</v>
      </c>
      <c r="F659" s="150" t="s">
        <v>677</v>
      </c>
      <c r="H659" s="149" t="s">
        <v>1</v>
      </c>
      <c r="I659" s="151"/>
      <c r="L659" s="148"/>
      <c r="M659" s="152"/>
      <c r="T659" s="153"/>
      <c r="AT659" s="149" t="s">
        <v>140</v>
      </c>
      <c r="AU659" s="149" t="s">
        <v>90</v>
      </c>
      <c r="AV659" s="12" t="s">
        <v>88</v>
      </c>
      <c r="AW659" s="12" t="s">
        <v>36</v>
      </c>
      <c r="AX659" s="12" t="s">
        <v>80</v>
      </c>
      <c r="AY659" s="149" t="s">
        <v>129</v>
      </c>
    </row>
    <row r="660" spans="2:65" s="12" customFormat="1" ht="11.25">
      <c r="B660" s="148"/>
      <c r="D660" s="144" t="s">
        <v>140</v>
      </c>
      <c r="E660" s="149" t="s">
        <v>1</v>
      </c>
      <c r="F660" s="150" t="s">
        <v>142</v>
      </c>
      <c r="H660" s="149" t="s">
        <v>1</v>
      </c>
      <c r="I660" s="151"/>
      <c r="L660" s="148"/>
      <c r="M660" s="152"/>
      <c r="T660" s="153"/>
      <c r="AT660" s="149" t="s">
        <v>140</v>
      </c>
      <c r="AU660" s="149" t="s">
        <v>90</v>
      </c>
      <c r="AV660" s="12" t="s">
        <v>88</v>
      </c>
      <c r="AW660" s="12" t="s">
        <v>36</v>
      </c>
      <c r="AX660" s="12" t="s">
        <v>80</v>
      </c>
      <c r="AY660" s="149" t="s">
        <v>129</v>
      </c>
    </row>
    <row r="661" spans="2:65" s="13" customFormat="1" ht="11.25">
      <c r="B661" s="154"/>
      <c r="D661" s="144" t="s">
        <v>140</v>
      </c>
      <c r="E661" s="155" t="s">
        <v>1</v>
      </c>
      <c r="F661" s="156" t="s">
        <v>692</v>
      </c>
      <c r="H661" s="157">
        <v>2160</v>
      </c>
      <c r="I661" s="158"/>
      <c r="L661" s="154"/>
      <c r="M661" s="159"/>
      <c r="T661" s="160"/>
      <c r="AT661" s="155" t="s">
        <v>140</v>
      </c>
      <c r="AU661" s="155" t="s">
        <v>90</v>
      </c>
      <c r="AV661" s="13" t="s">
        <v>90</v>
      </c>
      <c r="AW661" s="13" t="s">
        <v>36</v>
      </c>
      <c r="AX661" s="13" t="s">
        <v>80</v>
      </c>
      <c r="AY661" s="155" t="s">
        <v>129</v>
      </c>
    </row>
    <row r="662" spans="2:65" s="14" customFormat="1" ht="11.25">
      <c r="B662" s="161"/>
      <c r="D662" s="144" t="s">
        <v>140</v>
      </c>
      <c r="E662" s="162" t="s">
        <v>1</v>
      </c>
      <c r="F662" s="163" t="s">
        <v>146</v>
      </c>
      <c r="H662" s="164">
        <v>2160</v>
      </c>
      <c r="I662" s="165"/>
      <c r="L662" s="161"/>
      <c r="M662" s="166"/>
      <c r="T662" s="167"/>
      <c r="AT662" s="162" t="s">
        <v>140</v>
      </c>
      <c r="AU662" s="162" t="s">
        <v>90</v>
      </c>
      <c r="AV662" s="14" t="s">
        <v>136</v>
      </c>
      <c r="AW662" s="14" t="s">
        <v>36</v>
      </c>
      <c r="AX662" s="14" t="s">
        <v>88</v>
      </c>
      <c r="AY662" s="162" t="s">
        <v>129</v>
      </c>
    </row>
    <row r="663" spans="2:65" s="1" customFormat="1" ht="24.2" customHeight="1">
      <c r="B663" s="31"/>
      <c r="C663" s="131" t="s">
        <v>693</v>
      </c>
      <c r="D663" s="131" t="s">
        <v>131</v>
      </c>
      <c r="E663" s="132" t="s">
        <v>694</v>
      </c>
      <c r="F663" s="133" t="s">
        <v>695</v>
      </c>
      <c r="G663" s="134" t="s">
        <v>134</v>
      </c>
      <c r="H663" s="135">
        <v>2160</v>
      </c>
      <c r="I663" s="136"/>
      <c r="J663" s="137">
        <f>ROUND(I663*H663,2)</f>
        <v>0</v>
      </c>
      <c r="K663" s="133" t="s">
        <v>135</v>
      </c>
      <c r="L663" s="31"/>
      <c r="M663" s="138" t="s">
        <v>1</v>
      </c>
      <c r="N663" s="139" t="s">
        <v>45</v>
      </c>
      <c r="P663" s="140">
        <f>O663*H663</f>
        <v>0</v>
      </c>
      <c r="Q663" s="140">
        <v>0</v>
      </c>
      <c r="R663" s="140">
        <f>Q663*H663</f>
        <v>0</v>
      </c>
      <c r="S663" s="140">
        <v>0.02</v>
      </c>
      <c r="T663" s="141">
        <f>S663*H663</f>
        <v>43.2</v>
      </c>
      <c r="AR663" s="142" t="s">
        <v>136</v>
      </c>
      <c r="AT663" s="142" t="s">
        <v>131</v>
      </c>
      <c r="AU663" s="142" t="s">
        <v>90</v>
      </c>
      <c r="AY663" s="16" t="s">
        <v>129</v>
      </c>
      <c r="BE663" s="143">
        <f>IF(N663="základní",J663,0)</f>
        <v>0</v>
      </c>
      <c r="BF663" s="143">
        <f>IF(N663="snížená",J663,0)</f>
        <v>0</v>
      </c>
      <c r="BG663" s="143">
        <f>IF(N663="zákl. přenesená",J663,0)</f>
        <v>0</v>
      </c>
      <c r="BH663" s="143">
        <f>IF(N663="sníž. přenesená",J663,0)</f>
        <v>0</v>
      </c>
      <c r="BI663" s="143">
        <f>IF(N663="nulová",J663,0)</f>
        <v>0</v>
      </c>
      <c r="BJ663" s="16" t="s">
        <v>88</v>
      </c>
      <c r="BK663" s="143">
        <f>ROUND(I663*H663,2)</f>
        <v>0</v>
      </c>
      <c r="BL663" s="16" t="s">
        <v>136</v>
      </c>
      <c r="BM663" s="142" t="s">
        <v>696</v>
      </c>
    </row>
    <row r="664" spans="2:65" s="1" customFormat="1" ht="19.5">
      <c r="B664" s="31"/>
      <c r="D664" s="144" t="s">
        <v>138</v>
      </c>
      <c r="F664" s="145" t="s">
        <v>695</v>
      </c>
      <c r="I664" s="146"/>
      <c r="L664" s="31"/>
      <c r="M664" s="147"/>
      <c r="T664" s="55"/>
      <c r="AT664" s="16" t="s">
        <v>138</v>
      </c>
      <c r="AU664" s="16" t="s">
        <v>90</v>
      </c>
    </row>
    <row r="665" spans="2:65" s="12" customFormat="1" ht="11.25">
      <c r="B665" s="148"/>
      <c r="D665" s="144" t="s">
        <v>140</v>
      </c>
      <c r="E665" s="149" t="s">
        <v>1</v>
      </c>
      <c r="F665" s="150" t="s">
        <v>677</v>
      </c>
      <c r="H665" s="149" t="s">
        <v>1</v>
      </c>
      <c r="I665" s="151"/>
      <c r="L665" s="148"/>
      <c r="M665" s="152"/>
      <c r="T665" s="153"/>
      <c r="AT665" s="149" t="s">
        <v>140</v>
      </c>
      <c r="AU665" s="149" t="s">
        <v>90</v>
      </c>
      <c r="AV665" s="12" t="s">
        <v>88</v>
      </c>
      <c r="AW665" s="12" t="s">
        <v>36</v>
      </c>
      <c r="AX665" s="12" t="s">
        <v>80</v>
      </c>
      <c r="AY665" s="149" t="s">
        <v>129</v>
      </c>
    </row>
    <row r="666" spans="2:65" s="12" customFormat="1" ht="11.25">
      <c r="B666" s="148"/>
      <c r="D666" s="144" t="s">
        <v>140</v>
      </c>
      <c r="E666" s="149" t="s">
        <v>1</v>
      </c>
      <c r="F666" s="150" t="s">
        <v>142</v>
      </c>
      <c r="H666" s="149" t="s">
        <v>1</v>
      </c>
      <c r="I666" s="151"/>
      <c r="L666" s="148"/>
      <c r="M666" s="152"/>
      <c r="T666" s="153"/>
      <c r="AT666" s="149" t="s">
        <v>140</v>
      </c>
      <c r="AU666" s="149" t="s">
        <v>90</v>
      </c>
      <c r="AV666" s="12" t="s">
        <v>88</v>
      </c>
      <c r="AW666" s="12" t="s">
        <v>36</v>
      </c>
      <c r="AX666" s="12" t="s">
        <v>80</v>
      </c>
      <c r="AY666" s="149" t="s">
        <v>129</v>
      </c>
    </row>
    <row r="667" spans="2:65" s="13" customFormat="1" ht="11.25">
      <c r="B667" s="154"/>
      <c r="D667" s="144" t="s">
        <v>140</v>
      </c>
      <c r="E667" s="155" t="s">
        <v>1</v>
      </c>
      <c r="F667" s="156" t="s">
        <v>692</v>
      </c>
      <c r="H667" s="157">
        <v>2160</v>
      </c>
      <c r="I667" s="158"/>
      <c r="L667" s="154"/>
      <c r="M667" s="159"/>
      <c r="T667" s="160"/>
      <c r="AT667" s="155" t="s">
        <v>140</v>
      </c>
      <c r="AU667" s="155" t="s">
        <v>90</v>
      </c>
      <c r="AV667" s="13" t="s">
        <v>90</v>
      </c>
      <c r="AW667" s="13" t="s">
        <v>36</v>
      </c>
      <c r="AX667" s="13" t="s">
        <v>80</v>
      </c>
      <c r="AY667" s="155" t="s">
        <v>129</v>
      </c>
    </row>
    <row r="668" spans="2:65" s="14" customFormat="1" ht="11.25">
      <c r="B668" s="161"/>
      <c r="D668" s="144" t="s">
        <v>140</v>
      </c>
      <c r="E668" s="162" t="s">
        <v>1</v>
      </c>
      <c r="F668" s="163" t="s">
        <v>146</v>
      </c>
      <c r="H668" s="164">
        <v>2160</v>
      </c>
      <c r="I668" s="165"/>
      <c r="L668" s="161"/>
      <c r="M668" s="166"/>
      <c r="T668" s="167"/>
      <c r="AT668" s="162" t="s">
        <v>140</v>
      </c>
      <c r="AU668" s="162" t="s">
        <v>90</v>
      </c>
      <c r="AV668" s="14" t="s">
        <v>136</v>
      </c>
      <c r="AW668" s="14" t="s">
        <v>36</v>
      </c>
      <c r="AX668" s="14" t="s">
        <v>88</v>
      </c>
      <c r="AY668" s="162" t="s">
        <v>129</v>
      </c>
    </row>
    <row r="669" spans="2:65" s="1" customFormat="1" ht="24.2" customHeight="1">
      <c r="B669" s="31"/>
      <c r="C669" s="131" t="s">
        <v>697</v>
      </c>
      <c r="D669" s="131" t="s">
        <v>131</v>
      </c>
      <c r="E669" s="132" t="s">
        <v>698</v>
      </c>
      <c r="F669" s="133" t="s">
        <v>699</v>
      </c>
      <c r="G669" s="134" t="s">
        <v>193</v>
      </c>
      <c r="H669" s="135">
        <v>1</v>
      </c>
      <c r="I669" s="136"/>
      <c r="J669" s="137">
        <f>ROUND(I669*H669,2)</f>
        <v>0</v>
      </c>
      <c r="K669" s="133" t="s">
        <v>135</v>
      </c>
      <c r="L669" s="31"/>
      <c r="M669" s="138" t="s">
        <v>1</v>
      </c>
      <c r="N669" s="139" t="s">
        <v>45</v>
      </c>
      <c r="P669" s="140">
        <f>O669*H669</f>
        <v>0</v>
      </c>
      <c r="Q669" s="140">
        <v>6.8500000000000002E-3</v>
      </c>
      <c r="R669" s="140">
        <f>Q669*H669</f>
        <v>6.8500000000000002E-3</v>
      </c>
      <c r="S669" s="140">
        <v>0.62</v>
      </c>
      <c r="T669" s="141">
        <f>S669*H669</f>
        <v>0.62</v>
      </c>
      <c r="AR669" s="142" t="s">
        <v>136</v>
      </c>
      <c r="AT669" s="142" t="s">
        <v>131</v>
      </c>
      <c r="AU669" s="142" t="s">
        <v>90</v>
      </c>
      <c r="AY669" s="16" t="s">
        <v>129</v>
      </c>
      <c r="BE669" s="143">
        <f>IF(N669="základní",J669,0)</f>
        <v>0</v>
      </c>
      <c r="BF669" s="143">
        <f>IF(N669="snížená",J669,0)</f>
        <v>0</v>
      </c>
      <c r="BG669" s="143">
        <f>IF(N669="zákl. přenesená",J669,0)</f>
        <v>0</v>
      </c>
      <c r="BH669" s="143">
        <f>IF(N669="sníž. přenesená",J669,0)</f>
        <v>0</v>
      </c>
      <c r="BI669" s="143">
        <f>IF(N669="nulová",J669,0)</f>
        <v>0</v>
      </c>
      <c r="BJ669" s="16" t="s">
        <v>88</v>
      </c>
      <c r="BK669" s="143">
        <f>ROUND(I669*H669,2)</f>
        <v>0</v>
      </c>
      <c r="BL669" s="16" t="s">
        <v>136</v>
      </c>
      <c r="BM669" s="142" t="s">
        <v>700</v>
      </c>
    </row>
    <row r="670" spans="2:65" s="1" customFormat="1" ht="29.25">
      <c r="B670" s="31"/>
      <c r="D670" s="144" t="s">
        <v>138</v>
      </c>
      <c r="F670" s="145" t="s">
        <v>701</v>
      </c>
      <c r="I670" s="146"/>
      <c r="L670" s="31"/>
      <c r="M670" s="147"/>
      <c r="T670" s="55"/>
      <c r="AT670" s="16" t="s">
        <v>138</v>
      </c>
      <c r="AU670" s="16" t="s">
        <v>90</v>
      </c>
    </row>
    <row r="671" spans="2:65" s="12" customFormat="1" ht="11.25">
      <c r="B671" s="148"/>
      <c r="D671" s="144" t="s">
        <v>140</v>
      </c>
      <c r="E671" s="149" t="s">
        <v>1</v>
      </c>
      <c r="F671" s="150" t="s">
        <v>384</v>
      </c>
      <c r="H671" s="149" t="s">
        <v>1</v>
      </c>
      <c r="I671" s="151"/>
      <c r="L671" s="148"/>
      <c r="M671" s="152"/>
      <c r="T671" s="153"/>
      <c r="AT671" s="149" t="s">
        <v>140</v>
      </c>
      <c r="AU671" s="149" t="s">
        <v>90</v>
      </c>
      <c r="AV671" s="12" t="s">
        <v>88</v>
      </c>
      <c r="AW671" s="12" t="s">
        <v>36</v>
      </c>
      <c r="AX671" s="12" t="s">
        <v>80</v>
      </c>
      <c r="AY671" s="149" t="s">
        <v>129</v>
      </c>
    </row>
    <row r="672" spans="2:65" s="12" customFormat="1" ht="11.25">
      <c r="B672" s="148"/>
      <c r="D672" s="144" t="s">
        <v>140</v>
      </c>
      <c r="E672" s="149" t="s">
        <v>1</v>
      </c>
      <c r="F672" s="150" t="s">
        <v>403</v>
      </c>
      <c r="H672" s="149" t="s">
        <v>1</v>
      </c>
      <c r="I672" s="151"/>
      <c r="L672" s="148"/>
      <c r="M672" s="152"/>
      <c r="T672" s="153"/>
      <c r="AT672" s="149" t="s">
        <v>140</v>
      </c>
      <c r="AU672" s="149" t="s">
        <v>90</v>
      </c>
      <c r="AV672" s="12" t="s">
        <v>88</v>
      </c>
      <c r="AW672" s="12" t="s">
        <v>36</v>
      </c>
      <c r="AX672" s="12" t="s">
        <v>80</v>
      </c>
      <c r="AY672" s="149" t="s">
        <v>129</v>
      </c>
    </row>
    <row r="673" spans="2:65" s="13" customFormat="1" ht="11.25">
      <c r="B673" s="154"/>
      <c r="D673" s="144" t="s">
        <v>140</v>
      </c>
      <c r="E673" s="155" t="s">
        <v>1</v>
      </c>
      <c r="F673" s="156" t="s">
        <v>88</v>
      </c>
      <c r="H673" s="157">
        <v>1</v>
      </c>
      <c r="I673" s="158"/>
      <c r="L673" s="154"/>
      <c r="M673" s="159"/>
      <c r="T673" s="160"/>
      <c r="AT673" s="155" t="s">
        <v>140</v>
      </c>
      <c r="AU673" s="155" t="s">
        <v>90</v>
      </c>
      <c r="AV673" s="13" t="s">
        <v>90</v>
      </c>
      <c r="AW673" s="13" t="s">
        <v>36</v>
      </c>
      <c r="AX673" s="13" t="s">
        <v>80</v>
      </c>
      <c r="AY673" s="155" t="s">
        <v>129</v>
      </c>
    </row>
    <row r="674" spans="2:65" s="14" customFormat="1" ht="11.25">
      <c r="B674" s="161"/>
      <c r="D674" s="144" t="s">
        <v>140</v>
      </c>
      <c r="E674" s="162" t="s">
        <v>1</v>
      </c>
      <c r="F674" s="163" t="s">
        <v>146</v>
      </c>
      <c r="H674" s="164">
        <v>1</v>
      </c>
      <c r="I674" s="165"/>
      <c r="L674" s="161"/>
      <c r="M674" s="166"/>
      <c r="T674" s="167"/>
      <c r="AT674" s="162" t="s">
        <v>140</v>
      </c>
      <c r="AU674" s="162" t="s">
        <v>90</v>
      </c>
      <c r="AV674" s="14" t="s">
        <v>136</v>
      </c>
      <c r="AW674" s="14" t="s">
        <v>36</v>
      </c>
      <c r="AX674" s="14" t="s">
        <v>88</v>
      </c>
      <c r="AY674" s="162" t="s">
        <v>129</v>
      </c>
    </row>
    <row r="675" spans="2:65" s="1" customFormat="1" ht="24.2" customHeight="1">
      <c r="B675" s="31"/>
      <c r="C675" s="131" t="s">
        <v>702</v>
      </c>
      <c r="D675" s="131" t="s">
        <v>131</v>
      </c>
      <c r="E675" s="132" t="s">
        <v>703</v>
      </c>
      <c r="F675" s="133" t="s">
        <v>704</v>
      </c>
      <c r="G675" s="134" t="s">
        <v>134</v>
      </c>
      <c r="H675" s="135">
        <v>13.474</v>
      </c>
      <c r="I675" s="136"/>
      <c r="J675" s="137">
        <f>ROUND(I675*H675,2)</f>
        <v>0</v>
      </c>
      <c r="K675" s="133" t="s">
        <v>135</v>
      </c>
      <c r="L675" s="31"/>
      <c r="M675" s="138" t="s">
        <v>1</v>
      </c>
      <c r="N675" s="139" t="s">
        <v>45</v>
      </c>
      <c r="P675" s="140">
        <f>O675*H675</f>
        <v>0</v>
      </c>
      <c r="Q675" s="140">
        <v>0</v>
      </c>
      <c r="R675" s="140">
        <f>Q675*H675</f>
        <v>0</v>
      </c>
      <c r="S675" s="140">
        <v>0</v>
      </c>
      <c r="T675" s="141">
        <f>S675*H675</f>
        <v>0</v>
      </c>
      <c r="AR675" s="142" t="s">
        <v>136</v>
      </c>
      <c r="AT675" s="142" t="s">
        <v>131</v>
      </c>
      <c r="AU675" s="142" t="s">
        <v>90</v>
      </c>
      <c r="AY675" s="16" t="s">
        <v>129</v>
      </c>
      <c r="BE675" s="143">
        <f>IF(N675="základní",J675,0)</f>
        <v>0</v>
      </c>
      <c r="BF675" s="143">
        <f>IF(N675="snížená",J675,0)</f>
        <v>0</v>
      </c>
      <c r="BG675" s="143">
        <f>IF(N675="zákl. přenesená",J675,0)</f>
        <v>0</v>
      </c>
      <c r="BH675" s="143">
        <f>IF(N675="sníž. přenesená",J675,0)</f>
        <v>0</v>
      </c>
      <c r="BI675" s="143">
        <f>IF(N675="nulová",J675,0)</f>
        <v>0</v>
      </c>
      <c r="BJ675" s="16" t="s">
        <v>88</v>
      </c>
      <c r="BK675" s="143">
        <f>ROUND(I675*H675,2)</f>
        <v>0</v>
      </c>
      <c r="BL675" s="16" t="s">
        <v>136</v>
      </c>
      <c r="BM675" s="142" t="s">
        <v>705</v>
      </c>
    </row>
    <row r="676" spans="2:65" s="1" customFormat="1" ht="11.25">
      <c r="B676" s="31"/>
      <c r="D676" s="144" t="s">
        <v>138</v>
      </c>
      <c r="F676" s="145" t="s">
        <v>704</v>
      </c>
      <c r="I676" s="146"/>
      <c r="L676" s="31"/>
      <c r="M676" s="147"/>
      <c r="T676" s="55"/>
      <c r="AT676" s="16" t="s">
        <v>138</v>
      </c>
      <c r="AU676" s="16" t="s">
        <v>90</v>
      </c>
    </row>
    <row r="677" spans="2:65" s="12" customFormat="1" ht="11.25">
      <c r="B677" s="148"/>
      <c r="D677" s="144" t="s">
        <v>140</v>
      </c>
      <c r="E677" s="149" t="s">
        <v>1</v>
      </c>
      <c r="F677" s="150" t="s">
        <v>384</v>
      </c>
      <c r="H677" s="149" t="s">
        <v>1</v>
      </c>
      <c r="I677" s="151"/>
      <c r="L677" s="148"/>
      <c r="M677" s="152"/>
      <c r="T677" s="153"/>
      <c r="AT677" s="149" t="s">
        <v>140</v>
      </c>
      <c r="AU677" s="149" t="s">
        <v>90</v>
      </c>
      <c r="AV677" s="12" t="s">
        <v>88</v>
      </c>
      <c r="AW677" s="12" t="s">
        <v>36</v>
      </c>
      <c r="AX677" s="12" t="s">
        <v>80</v>
      </c>
      <c r="AY677" s="149" t="s">
        <v>129</v>
      </c>
    </row>
    <row r="678" spans="2:65" s="12" customFormat="1" ht="11.25">
      <c r="B678" s="148"/>
      <c r="D678" s="144" t="s">
        <v>140</v>
      </c>
      <c r="E678" s="149" t="s">
        <v>1</v>
      </c>
      <c r="F678" s="150" t="s">
        <v>495</v>
      </c>
      <c r="H678" s="149" t="s">
        <v>1</v>
      </c>
      <c r="I678" s="151"/>
      <c r="L678" s="148"/>
      <c r="M678" s="152"/>
      <c r="T678" s="153"/>
      <c r="AT678" s="149" t="s">
        <v>140</v>
      </c>
      <c r="AU678" s="149" t="s">
        <v>90</v>
      </c>
      <c r="AV678" s="12" t="s">
        <v>88</v>
      </c>
      <c r="AW678" s="12" t="s">
        <v>36</v>
      </c>
      <c r="AX678" s="12" t="s">
        <v>80</v>
      </c>
      <c r="AY678" s="149" t="s">
        <v>129</v>
      </c>
    </row>
    <row r="679" spans="2:65" s="13" customFormat="1" ht="11.25">
      <c r="B679" s="154"/>
      <c r="D679" s="144" t="s">
        <v>140</v>
      </c>
      <c r="E679" s="155" t="s">
        <v>1</v>
      </c>
      <c r="F679" s="156" t="s">
        <v>496</v>
      </c>
      <c r="H679" s="157">
        <v>2.484</v>
      </c>
      <c r="I679" s="158"/>
      <c r="L679" s="154"/>
      <c r="M679" s="159"/>
      <c r="T679" s="160"/>
      <c r="AT679" s="155" t="s">
        <v>140</v>
      </c>
      <c r="AU679" s="155" t="s">
        <v>90</v>
      </c>
      <c r="AV679" s="13" t="s">
        <v>90</v>
      </c>
      <c r="AW679" s="13" t="s">
        <v>36</v>
      </c>
      <c r="AX679" s="13" t="s">
        <v>80</v>
      </c>
      <c r="AY679" s="155" t="s">
        <v>129</v>
      </c>
    </row>
    <row r="680" spans="2:65" s="12" customFormat="1" ht="11.25">
      <c r="B680" s="148"/>
      <c r="D680" s="144" t="s">
        <v>140</v>
      </c>
      <c r="E680" s="149" t="s">
        <v>1</v>
      </c>
      <c r="F680" s="150" t="s">
        <v>497</v>
      </c>
      <c r="H680" s="149" t="s">
        <v>1</v>
      </c>
      <c r="I680" s="151"/>
      <c r="L680" s="148"/>
      <c r="M680" s="152"/>
      <c r="T680" s="153"/>
      <c r="AT680" s="149" t="s">
        <v>140</v>
      </c>
      <c r="AU680" s="149" t="s">
        <v>90</v>
      </c>
      <c r="AV680" s="12" t="s">
        <v>88</v>
      </c>
      <c r="AW680" s="12" t="s">
        <v>36</v>
      </c>
      <c r="AX680" s="12" t="s">
        <v>80</v>
      </c>
      <c r="AY680" s="149" t="s">
        <v>129</v>
      </c>
    </row>
    <row r="681" spans="2:65" s="13" customFormat="1" ht="11.25">
      <c r="B681" s="154"/>
      <c r="D681" s="144" t="s">
        <v>140</v>
      </c>
      <c r="E681" s="155" t="s">
        <v>1</v>
      </c>
      <c r="F681" s="156" t="s">
        <v>498</v>
      </c>
      <c r="H681" s="157">
        <v>10.99</v>
      </c>
      <c r="I681" s="158"/>
      <c r="L681" s="154"/>
      <c r="M681" s="159"/>
      <c r="T681" s="160"/>
      <c r="AT681" s="155" t="s">
        <v>140</v>
      </c>
      <c r="AU681" s="155" t="s">
        <v>90</v>
      </c>
      <c r="AV681" s="13" t="s">
        <v>90</v>
      </c>
      <c r="AW681" s="13" t="s">
        <v>36</v>
      </c>
      <c r="AX681" s="13" t="s">
        <v>80</v>
      </c>
      <c r="AY681" s="155" t="s">
        <v>129</v>
      </c>
    </row>
    <row r="682" spans="2:65" s="14" customFormat="1" ht="11.25">
      <c r="B682" s="161"/>
      <c r="D682" s="144" t="s">
        <v>140</v>
      </c>
      <c r="E682" s="162" t="s">
        <v>1</v>
      </c>
      <c r="F682" s="163" t="s">
        <v>146</v>
      </c>
      <c r="H682" s="164">
        <v>13.474</v>
      </c>
      <c r="I682" s="165"/>
      <c r="L682" s="161"/>
      <c r="M682" s="166"/>
      <c r="T682" s="167"/>
      <c r="AT682" s="162" t="s">
        <v>140</v>
      </c>
      <c r="AU682" s="162" t="s">
        <v>90</v>
      </c>
      <c r="AV682" s="14" t="s">
        <v>136</v>
      </c>
      <c r="AW682" s="14" t="s">
        <v>36</v>
      </c>
      <c r="AX682" s="14" t="s">
        <v>88</v>
      </c>
      <c r="AY682" s="162" t="s">
        <v>129</v>
      </c>
    </row>
    <row r="683" spans="2:65" s="1" customFormat="1" ht="24.2" customHeight="1">
      <c r="B683" s="31"/>
      <c r="C683" s="131" t="s">
        <v>706</v>
      </c>
      <c r="D683" s="131" t="s">
        <v>131</v>
      </c>
      <c r="E683" s="132" t="s">
        <v>707</v>
      </c>
      <c r="F683" s="133" t="s">
        <v>708</v>
      </c>
      <c r="G683" s="134" t="s">
        <v>134</v>
      </c>
      <c r="H683" s="135">
        <v>13.474</v>
      </c>
      <c r="I683" s="136"/>
      <c r="J683" s="137">
        <f>ROUND(I683*H683,2)</f>
        <v>0</v>
      </c>
      <c r="K683" s="133" t="s">
        <v>135</v>
      </c>
      <c r="L683" s="31"/>
      <c r="M683" s="138" t="s">
        <v>1</v>
      </c>
      <c r="N683" s="139" t="s">
        <v>45</v>
      </c>
      <c r="P683" s="140">
        <f>O683*H683</f>
        <v>0</v>
      </c>
      <c r="Q683" s="140">
        <v>4.8000000000000001E-2</v>
      </c>
      <c r="R683" s="140">
        <f>Q683*H683</f>
        <v>0.64675199999999999</v>
      </c>
      <c r="S683" s="140">
        <v>4.8000000000000001E-2</v>
      </c>
      <c r="T683" s="141">
        <f>S683*H683</f>
        <v>0.64675199999999999</v>
      </c>
      <c r="AR683" s="142" t="s">
        <v>136</v>
      </c>
      <c r="AT683" s="142" t="s">
        <v>131</v>
      </c>
      <c r="AU683" s="142" t="s">
        <v>90</v>
      </c>
      <c r="AY683" s="16" t="s">
        <v>129</v>
      </c>
      <c r="BE683" s="143">
        <f>IF(N683="základní",J683,0)</f>
        <v>0</v>
      </c>
      <c r="BF683" s="143">
        <f>IF(N683="snížená",J683,0)</f>
        <v>0</v>
      </c>
      <c r="BG683" s="143">
        <f>IF(N683="zákl. přenesená",J683,0)</f>
        <v>0</v>
      </c>
      <c r="BH683" s="143">
        <f>IF(N683="sníž. přenesená",J683,0)</f>
        <v>0</v>
      </c>
      <c r="BI683" s="143">
        <f>IF(N683="nulová",J683,0)</f>
        <v>0</v>
      </c>
      <c r="BJ683" s="16" t="s">
        <v>88</v>
      </c>
      <c r="BK683" s="143">
        <f>ROUND(I683*H683,2)</f>
        <v>0</v>
      </c>
      <c r="BL683" s="16" t="s">
        <v>136</v>
      </c>
      <c r="BM683" s="142" t="s">
        <v>709</v>
      </c>
    </row>
    <row r="684" spans="2:65" s="1" customFormat="1" ht="11.25">
      <c r="B684" s="31"/>
      <c r="D684" s="144" t="s">
        <v>138</v>
      </c>
      <c r="F684" s="145" t="s">
        <v>710</v>
      </c>
      <c r="I684" s="146"/>
      <c r="L684" s="31"/>
      <c r="M684" s="147"/>
      <c r="T684" s="55"/>
      <c r="AT684" s="16" t="s">
        <v>138</v>
      </c>
      <c r="AU684" s="16" t="s">
        <v>90</v>
      </c>
    </row>
    <row r="685" spans="2:65" s="12" customFormat="1" ht="11.25">
      <c r="B685" s="148"/>
      <c r="D685" s="144" t="s">
        <v>140</v>
      </c>
      <c r="E685" s="149" t="s">
        <v>1</v>
      </c>
      <c r="F685" s="150" t="s">
        <v>384</v>
      </c>
      <c r="H685" s="149" t="s">
        <v>1</v>
      </c>
      <c r="I685" s="151"/>
      <c r="L685" s="148"/>
      <c r="M685" s="152"/>
      <c r="T685" s="153"/>
      <c r="AT685" s="149" t="s">
        <v>140</v>
      </c>
      <c r="AU685" s="149" t="s">
        <v>90</v>
      </c>
      <c r="AV685" s="12" t="s">
        <v>88</v>
      </c>
      <c r="AW685" s="12" t="s">
        <v>36</v>
      </c>
      <c r="AX685" s="12" t="s">
        <v>80</v>
      </c>
      <c r="AY685" s="149" t="s">
        <v>129</v>
      </c>
    </row>
    <row r="686" spans="2:65" s="12" customFormat="1" ht="11.25">
      <c r="B686" s="148"/>
      <c r="D686" s="144" t="s">
        <v>140</v>
      </c>
      <c r="E686" s="149" t="s">
        <v>1</v>
      </c>
      <c r="F686" s="150" t="s">
        <v>495</v>
      </c>
      <c r="H686" s="149" t="s">
        <v>1</v>
      </c>
      <c r="I686" s="151"/>
      <c r="L686" s="148"/>
      <c r="M686" s="152"/>
      <c r="T686" s="153"/>
      <c r="AT686" s="149" t="s">
        <v>140</v>
      </c>
      <c r="AU686" s="149" t="s">
        <v>90</v>
      </c>
      <c r="AV686" s="12" t="s">
        <v>88</v>
      </c>
      <c r="AW686" s="12" t="s">
        <v>36</v>
      </c>
      <c r="AX686" s="12" t="s">
        <v>80</v>
      </c>
      <c r="AY686" s="149" t="s">
        <v>129</v>
      </c>
    </row>
    <row r="687" spans="2:65" s="13" customFormat="1" ht="11.25">
      <c r="B687" s="154"/>
      <c r="D687" s="144" t="s">
        <v>140</v>
      </c>
      <c r="E687" s="155" t="s">
        <v>1</v>
      </c>
      <c r="F687" s="156" t="s">
        <v>496</v>
      </c>
      <c r="H687" s="157">
        <v>2.484</v>
      </c>
      <c r="I687" s="158"/>
      <c r="L687" s="154"/>
      <c r="M687" s="159"/>
      <c r="T687" s="160"/>
      <c r="AT687" s="155" t="s">
        <v>140</v>
      </c>
      <c r="AU687" s="155" t="s">
        <v>90</v>
      </c>
      <c r="AV687" s="13" t="s">
        <v>90</v>
      </c>
      <c r="AW687" s="13" t="s">
        <v>36</v>
      </c>
      <c r="AX687" s="13" t="s">
        <v>80</v>
      </c>
      <c r="AY687" s="155" t="s">
        <v>129</v>
      </c>
    </row>
    <row r="688" spans="2:65" s="12" customFormat="1" ht="11.25">
      <c r="B688" s="148"/>
      <c r="D688" s="144" t="s">
        <v>140</v>
      </c>
      <c r="E688" s="149" t="s">
        <v>1</v>
      </c>
      <c r="F688" s="150" t="s">
        <v>497</v>
      </c>
      <c r="H688" s="149" t="s">
        <v>1</v>
      </c>
      <c r="I688" s="151"/>
      <c r="L688" s="148"/>
      <c r="M688" s="152"/>
      <c r="T688" s="153"/>
      <c r="AT688" s="149" t="s">
        <v>140</v>
      </c>
      <c r="AU688" s="149" t="s">
        <v>90</v>
      </c>
      <c r="AV688" s="12" t="s">
        <v>88</v>
      </c>
      <c r="AW688" s="12" t="s">
        <v>36</v>
      </c>
      <c r="AX688" s="12" t="s">
        <v>80</v>
      </c>
      <c r="AY688" s="149" t="s">
        <v>129</v>
      </c>
    </row>
    <row r="689" spans="2:65" s="13" customFormat="1" ht="11.25">
      <c r="B689" s="154"/>
      <c r="D689" s="144" t="s">
        <v>140</v>
      </c>
      <c r="E689" s="155" t="s">
        <v>1</v>
      </c>
      <c r="F689" s="156" t="s">
        <v>498</v>
      </c>
      <c r="H689" s="157">
        <v>10.99</v>
      </c>
      <c r="I689" s="158"/>
      <c r="L689" s="154"/>
      <c r="M689" s="159"/>
      <c r="T689" s="160"/>
      <c r="AT689" s="155" t="s">
        <v>140</v>
      </c>
      <c r="AU689" s="155" t="s">
        <v>90</v>
      </c>
      <c r="AV689" s="13" t="s">
        <v>90</v>
      </c>
      <c r="AW689" s="13" t="s">
        <v>36</v>
      </c>
      <c r="AX689" s="13" t="s">
        <v>80</v>
      </c>
      <c r="AY689" s="155" t="s">
        <v>129</v>
      </c>
    </row>
    <row r="690" spans="2:65" s="14" customFormat="1" ht="11.25">
      <c r="B690" s="161"/>
      <c r="D690" s="144" t="s">
        <v>140</v>
      </c>
      <c r="E690" s="162" t="s">
        <v>1</v>
      </c>
      <c r="F690" s="163" t="s">
        <v>146</v>
      </c>
      <c r="H690" s="164">
        <v>13.474</v>
      </c>
      <c r="I690" s="165"/>
      <c r="L690" s="161"/>
      <c r="M690" s="166"/>
      <c r="T690" s="167"/>
      <c r="AT690" s="162" t="s">
        <v>140</v>
      </c>
      <c r="AU690" s="162" t="s">
        <v>90</v>
      </c>
      <c r="AV690" s="14" t="s">
        <v>136</v>
      </c>
      <c r="AW690" s="14" t="s">
        <v>36</v>
      </c>
      <c r="AX690" s="14" t="s">
        <v>88</v>
      </c>
      <c r="AY690" s="162" t="s">
        <v>129</v>
      </c>
    </row>
    <row r="691" spans="2:65" s="1" customFormat="1" ht="24.2" customHeight="1">
      <c r="B691" s="31"/>
      <c r="C691" s="131" t="s">
        <v>711</v>
      </c>
      <c r="D691" s="131" t="s">
        <v>131</v>
      </c>
      <c r="E691" s="132" t="s">
        <v>712</v>
      </c>
      <c r="F691" s="133" t="s">
        <v>713</v>
      </c>
      <c r="G691" s="134" t="s">
        <v>134</v>
      </c>
      <c r="H691" s="135">
        <v>13.474</v>
      </c>
      <c r="I691" s="136"/>
      <c r="J691" s="137">
        <f>ROUND(I691*H691,2)</f>
        <v>0</v>
      </c>
      <c r="K691" s="133" t="s">
        <v>135</v>
      </c>
      <c r="L691" s="31"/>
      <c r="M691" s="138" t="s">
        <v>1</v>
      </c>
      <c r="N691" s="139" t="s">
        <v>45</v>
      </c>
      <c r="P691" s="140">
        <f>O691*H691</f>
        <v>0</v>
      </c>
      <c r="Q691" s="140">
        <v>0</v>
      </c>
      <c r="R691" s="140">
        <f>Q691*H691</f>
        <v>0</v>
      </c>
      <c r="S691" s="140">
        <v>0</v>
      </c>
      <c r="T691" s="141">
        <f>S691*H691</f>
        <v>0</v>
      </c>
      <c r="AR691" s="142" t="s">
        <v>136</v>
      </c>
      <c r="AT691" s="142" t="s">
        <v>131</v>
      </c>
      <c r="AU691" s="142" t="s">
        <v>90</v>
      </c>
      <c r="AY691" s="16" t="s">
        <v>129</v>
      </c>
      <c r="BE691" s="143">
        <f>IF(N691="základní",J691,0)</f>
        <v>0</v>
      </c>
      <c r="BF691" s="143">
        <f>IF(N691="snížená",J691,0)</f>
        <v>0</v>
      </c>
      <c r="BG691" s="143">
        <f>IF(N691="zákl. přenesená",J691,0)</f>
        <v>0</v>
      </c>
      <c r="BH691" s="143">
        <f>IF(N691="sníž. přenesená",J691,0)</f>
        <v>0</v>
      </c>
      <c r="BI691" s="143">
        <f>IF(N691="nulová",J691,0)</f>
        <v>0</v>
      </c>
      <c r="BJ691" s="16" t="s">
        <v>88</v>
      </c>
      <c r="BK691" s="143">
        <f>ROUND(I691*H691,2)</f>
        <v>0</v>
      </c>
      <c r="BL691" s="16" t="s">
        <v>136</v>
      </c>
      <c r="BM691" s="142" t="s">
        <v>714</v>
      </c>
    </row>
    <row r="692" spans="2:65" s="1" customFormat="1" ht="11.25">
      <c r="B692" s="31"/>
      <c r="D692" s="144" t="s">
        <v>138</v>
      </c>
      <c r="F692" s="145" t="s">
        <v>715</v>
      </c>
      <c r="I692" s="146"/>
      <c r="L692" s="31"/>
      <c r="M692" s="147"/>
      <c r="T692" s="55"/>
      <c r="AT692" s="16" t="s">
        <v>138</v>
      </c>
      <c r="AU692" s="16" t="s">
        <v>90</v>
      </c>
    </row>
    <row r="693" spans="2:65" s="12" customFormat="1" ht="11.25">
      <c r="B693" s="148"/>
      <c r="D693" s="144" t="s">
        <v>140</v>
      </c>
      <c r="E693" s="149" t="s">
        <v>1</v>
      </c>
      <c r="F693" s="150" t="s">
        <v>384</v>
      </c>
      <c r="H693" s="149" t="s">
        <v>1</v>
      </c>
      <c r="I693" s="151"/>
      <c r="L693" s="148"/>
      <c r="M693" s="152"/>
      <c r="T693" s="153"/>
      <c r="AT693" s="149" t="s">
        <v>140</v>
      </c>
      <c r="AU693" s="149" t="s">
        <v>90</v>
      </c>
      <c r="AV693" s="12" t="s">
        <v>88</v>
      </c>
      <c r="AW693" s="12" t="s">
        <v>36</v>
      </c>
      <c r="AX693" s="12" t="s">
        <v>80</v>
      </c>
      <c r="AY693" s="149" t="s">
        <v>129</v>
      </c>
    </row>
    <row r="694" spans="2:65" s="12" customFormat="1" ht="11.25">
      <c r="B694" s="148"/>
      <c r="D694" s="144" t="s">
        <v>140</v>
      </c>
      <c r="E694" s="149" t="s">
        <v>1</v>
      </c>
      <c r="F694" s="150" t="s">
        <v>495</v>
      </c>
      <c r="H694" s="149" t="s">
        <v>1</v>
      </c>
      <c r="I694" s="151"/>
      <c r="L694" s="148"/>
      <c r="M694" s="152"/>
      <c r="T694" s="153"/>
      <c r="AT694" s="149" t="s">
        <v>140</v>
      </c>
      <c r="AU694" s="149" t="s">
        <v>90</v>
      </c>
      <c r="AV694" s="12" t="s">
        <v>88</v>
      </c>
      <c r="AW694" s="12" t="s">
        <v>36</v>
      </c>
      <c r="AX694" s="12" t="s">
        <v>80</v>
      </c>
      <c r="AY694" s="149" t="s">
        <v>129</v>
      </c>
    </row>
    <row r="695" spans="2:65" s="13" customFormat="1" ht="11.25">
      <c r="B695" s="154"/>
      <c r="D695" s="144" t="s">
        <v>140</v>
      </c>
      <c r="E695" s="155" t="s">
        <v>1</v>
      </c>
      <c r="F695" s="156" t="s">
        <v>496</v>
      </c>
      <c r="H695" s="157">
        <v>2.484</v>
      </c>
      <c r="I695" s="158"/>
      <c r="L695" s="154"/>
      <c r="M695" s="159"/>
      <c r="T695" s="160"/>
      <c r="AT695" s="155" t="s">
        <v>140</v>
      </c>
      <c r="AU695" s="155" t="s">
        <v>90</v>
      </c>
      <c r="AV695" s="13" t="s">
        <v>90</v>
      </c>
      <c r="AW695" s="13" t="s">
        <v>36</v>
      </c>
      <c r="AX695" s="13" t="s">
        <v>80</v>
      </c>
      <c r="AY695" s="155" t="s">
        <v>129</v>
      </c>
    </row>
    <row r="696" spans="2:65" s="12" customFormat="1" ht="11.25">
      <c r="B696" s="148"/>
      <c r="D696" s="144" t="s">
        <v>140</v>
      </c>
      <c r="E696" s="149" t="s">
        <v>1</v>
      </c>
      <c r="F696" s="150" t="s">
        <v>497</v>
      </c>
      <c r="H696" s="149" t="s">
        <v>1</v>
      </c>
      <c r="I696" s="151"/>
      <c r="L696" s="148"/>
      <c r="M696" s="152"/>
      <c r="T696" s="153"/>
      <c r="AT696" s="149" t="s">
        <v>140</v>
      </c>
      <c r="AU696" s="149" t="s">
        <v>90</v>
      </c>
      <c r="AV696" s="12" t="s">
        <v>88</v>
      </c>
      <c r="AW696" s="12" t="s">
        <v>36</v>
      </c>
      <c r="AX696" s="12" t="s">
        <v>80</v>
      </c>
      <c r="AY696" s="149" t="s">
        <v>129</v>
      </c>
    </row>
    <row r="697" spans="2:65" s="13" customFormat="1" ht="11.25">
      <c r="B697" s="154"/>
      <c r="D697" s="144" t="s">
        <v>140</v>
      </c>
      <c r="E697" s="155" t="s">
        <v>1</v>
      </c>
      <c r="F697" s="156" t="s">
        <v>498</v>
      </c>
      <c r="H697" s="157">
        <v>10.99</v>
      </c>
      <c r="I697" s="158"/>
      <c r="L697" s="154"/>
      <c r="M697" s="159"/>
      <c r="T697" s="160"/>
      <c r="AT697" s="155" t="s">
        <v>140</v>
      </c>
      <c r="AU697" s="155" t="s">
        <v>90</v>
      </c>
      <c r="AV697" s="13" t="s">
        <v>90</v>
      </c>
      <c r="AW697" s="13" t="s">
        <v>36</v>
      </c>
      <c r="AX697" s="13" t="s">
        <v>80</v>
      </c>
      <c r="AY697" s="155" t="s">
        <v>129</v>
      </c>
    </row>
    <row r="698" spans="2:65" s="14" customFormat="1" ht="11.25">
      <c r="B698" s="161"/>
      <c r="D698" s="144" t="s">
        <v>140</v>
      </c>
      <c r="E698" s="162" t="s">
        <v>1</v>
      </c>
      <c r="F698" s="163" t="s">
        <v>146</v>
      </c>
      <c r="H698" s="164">
        <v>13.474</v>
      </c>
      <c r="I698" s="165"/>
      <c r="L698" s="161"/>
      <c r="M698" s="166"/>
      <c r="T698" s="167"/>
      <c r="AT698" s="162" t="s">
        <v>140</v>
      </c>
      <c r="AU698" s="162" t="s">
        <v>90</v>
      </c>
      <c r="AV698" s="14" t="s">
        <v>136</v>
      </c>
      <c r="AW698" s="14" t="s">
        <v>36</v>
      </c>
      <c r="AX698" s="14" t="s">
        <v>88</v>
      </c>
      <c r="AY698" s="162" t="s">
        <v>129</v>
      </c>
    </row>
    <row r="699" spans="2:65" s="1" customFormat="1" ht="24.2" customHeight="1">
      <c r="B699" s="31"/>
      <c r="C699" s="131" t="s">
        <v>716</v>
      </c>
      <c r="D699" s="131" t="s">
        <v>131</v>
      </c>
      <c r="E699" s="132" t="s">
        <v>717</v>
      </c>
      <c r="F699" s="133" t="s">
        <v>718</v>
      </c>
      <c r="G699" s="134" t="s">
        <v>193</v>
      </c>
      <c r="H699" s="135">
        <v>2</v>
      </c>
      <c r="I699" s="136"/>
      <c r="J699" s="137">
        <f>ROUND(I699*H699,2)</f>
        <v>0</v>
      </c>
      <c r="K699" s="133" t="s">
        <v>135</v>
      </c>
      <c r="L699" s="31"/>
      <c r="M699" s="138" t="s">
        <v>1</v>
      </c>
      <c r="N699" s="139" t="s">
        <v>45</v>
      </c>
      <c r="P699" s="140">
        <f>O699*H699</f>
        <v>0</v>
      </c>
      <c r="Q699" s="140">
        <v>0</v>
      </c>
      <c r="R699" s="140">
        <f>Q699*H699</f>
        <v>0</v>
      </c>
      <c r="S699" s="140">
        <v>0</v>
      </c>
      <c r="T699" s="141">
        <f>S699*H699</f>
        <v>0</v>
      </c>
      <c r="AR699" s="142" t="s">
        <v>136</v>
      </c>
      <c r="AT699" s="142" t="s">
        <v>131</v>
      </c>
      <c r="AU699" s="142" t="s">
        <v>90</v>
      </c>
      <c r="AY699" s="16" t="s">
        <v>129</v>
      </c>
      <c r="BE699" s="143">
        <f>IF(N699="základní",J699,0)</f>
        <v>0</v>
      </c>
      <c r="BF699" s="143">
        <f>IF(N699="snížená",J699,0)</f>
        <v>0</v>
      </c>
      <c r="BG699" s="143">
        <f>IF(N699="zákl. přenesená",J699,0)</f>
        <v>0</v>
      </c>
      <c r="BH699" s="143">
        <f>IF(N699="sníž. přenesená",J699,0)</f>
        <v>0</v>
      </c>
      <c r="BI699" s="143">
        <f>IF(N699="nulová",J699,0)</f>
        <v>0</v>
      </c>
      <c r="BJ699" s="16" t="s">
        <v>88</v>
      </c>
      <c r="BK699" s="143">
        <f>ROUND(I699*H699,2)</f>
        <v>0</v>
      </c>
      <c r="BL699" s="16" t="s">
        <v>136</v>
      </c>
      <c r="BM699" s="142" t="s">
        <v>719</v>
      </c>
    </row>
    <row r="700" spans="2:65" s="1" customFormat="1" ht="19.5">
      <c r="B700" s="31"/>
      <c r="D700" s="144" t="s">
        <v>138</v>
      </c>
      <c r="F700" s="145" t="s">
        <v>720</v>
      </c>
      <c r="I700" s="146"/>
      <c r="L700" s="31"/>
      <c r="M700" s="147"/>
      <c r="T700" s="55"/>
      <c r="AT700" s="16" t="s">
        <v>138</v>
      </c>
      <c r="AU700" s="16" t="s">
        <v>90</v>
      </c>
    </row>
    <row r="701" spans="2:65" s="12" customFormat="1" ht="11.25">
      <c r="B701" s="148"/>
      <c r="D701" s="144" t="s">
        <v>140</v>
      </c>
      <c r="E701" s="149" t="s">
        <v>1</v>
      </c>
      <c r="F701" s="150" t="s">
        <v>536</v>
      </c>
      <c r="H701" s="149" t="s">
        <v>1</v>
      </c>
      <c r="I701" s="151"/>
      <c r="L701" s="148"/>
      <c r="M701" s="152"/>
      <c r="T701" s="153"/>
      <c r="AT701" s="149" t="s">
        <v>140</v>
      </c>
      <c r="AU701" s="149" t="s">
        <v>90</v>
      </c>
      <c r="AV701" s="12" t="s">
        <v>88</v>
      </c>
      <c r="AW701" s="12" t="s">
        <v>36</v>
      </c>
      <c r="AX701" s="12" t="s">
        <v>80</v>
      </c>
      <c r="AY701" s="149" t="s">
        <v>129</v>
      </c>
    </row>
    <row r="702" spans="2:65" s="12" customFormat="1" ht="11.25">
      <c r="B702" s="148"/>
      <c r="D702" s="144" t="s">
        <v>140</v>
      </c>
      <c r="E702" s="149" t="s">
        <v>1</v>
      </c>
      <c r="F702" s="150" t="s">
        <v>721</v>
      </c>
      <c r="H702" s="149" t="s">
        <v>1</v>
      </c>
      <c r="I702" s="151"/>
      <c r="L702" s="148"/>
      <c r="M702" s="152"/>
      <c r="T702" s="153"/>
      <c r="AT702" s="149" t="s">
        <v>140</v>
      </c>
      <c r="AU702" s="149" t="s">
        <v>90</v>
      </c>
      <c r="AV702" s="12" t="s">
        <v>88</v>
      </c>
      <c r="AW702" s="12" t="s">
        <v>36</v>
      </c>
      <c r="AX702" s="12" t="s">
        <v>80</v>
      </c>
      <c r="AY702" s="149" t="s">
        <v>129</v>
      </c>
    </row>
    <row r="703" spans="2:65" s="13" customFormat="1" ht="11.25">
      <c r="B703" s="154"/>
      <c r="D703" s="144" t="s">
        <v>140</v>
      </c>
      <c r="E703" s="155" t="s">
        <v>1</v>
      </c>
      <c r="F703" s="156" t="s">
        <v>90</v>
      </c>
      <c r="H703" s="157">
        <v>2</v>
      </c>
      <c r="I703" s="158"/>
      <c r="L703" s="154"/>
      <c r="M703" s="159"/>
      <c r="T703" s="160"/>
      <c r="AT703" s="155" t="s">
        <v>140</v>
      </c>
      <c r="AU703" s="155" t="s">
        <v>90</v>
      </c>
      <c r="AV703" s="13" t="s">
        <v>90</v>
      </c>
      <c r="AW703" s="13" t="s">
        <v>36</v>
      </c>
      <c r="AX703" s="13" t="s">
        <v>88</v>
      </c>
      <c r="AY703" s="155" t="s">
        <v>129</v>
      </c>
    </row>
    <row r="704" spans="2:65" s="1" customFormat="1" ht="24.2" customHeight="1">
      <c r="B704" s="31"/>
      <c r="C704" s="131" t="s">
        <v>722</v>
      </c>
      <c r="D704" s="131" t="s">
        <v>131</v>
      </c>
      <c r="E704" s="132" t="s">
        <v>723</v>
      </c>
      <c r="F704" s="133" t="s">
        <v>724</v>
      </c>
      <c r="G704" s="134" t="s">
        <v>134</v>
      </c>
      <c r="H704" s="135">
        <v>13.474</v>
      </c>
      <c r="I704" s="136"/>
      <c r="J704" s="137">
        <f>ROUND(I704*H704,2)</f>
        <v>0</v>
      </c>
      <c r="K704" s="133" t="s">
        <v>135</v>
      </c>
      <c r="L704" s="31"/>
      <c r="M704" s="138" t="s">
        <v>1</v>
      </c>
      <c r="N704" s="139" t="s">
        <v>45</v>
      </c>
      <c r="P704" s="140">
        <f>O704*H704</f>
        <v>0</v>
      </c>
      <c r="Q704" s="140">
        <v>2.0140000000000002E-2</v>
      </c>
      <c r="R704" s="140">
        <f>Q704*H704</f>
        <v>0.27136636000000003</v>
      </c>
      <c r="S704" s="140">
        <v>0</v>
      </c>
      <c r="T704" s="141">
        <f>S704*H704</f>
        <v>0</v>
      </c>
      <c r="AR704" s="142" t="s">
        <v>136</v>
      </c>
      <c r="AT704" s="142" t="s">
        <v>131</v>
      </c>
      <c r="AU704" s="142" t="s">
        <v>90</v>
      </c>
      <c r="AY704" s="16" t="s">
        <v>129</v>
      </c>
      <c r="BE704" s="143">
        <f>IF(N704="základní",J704,0)</f>
        <v>0</v>
      </c>
      <c r="BF704" s="143">
        <f>IF(N704="snížená",J704,0)</f>
        <v>0</v>
      </c>
      <c r="BG704" s="143">
        <f>IF(N704="zákl. přenesená",J704,0)</f>
        <v>0</v>
      </c>
      <c r="BH704" s="143">
        <f>IF(N704="sníž. přenesená",J704,0)</f>
        <v>0</v>
      </c>
      <c r="BI704" s="143">
        <f>IF(N704="nulová",J704,0)</f>
        <v>0</v>
      </c>
      <c r="BJ704" s="16" t="s">
        <v>88</v>
      </c>
      <c r="BK704" s="143">
        <f>ROUND(I704*H704,2)</f>
        <v>0</v>
      </c>
      <c r="BL704" s="16" t="s">
        <v>136</v>
      </c>
      <c r="BM704" s="142" t="s">
        <v>725</v>
      </c>
    </row>
    <row r="705" spans="2:65" s="1" customFormat="1" ht="19.5">
      <c r="B705" s="31"/>
      <c r="D705" s="144" t="s">
        <v>138</v>
      </c>
      <c r="F705" s="145" t="s">
        <v>726</v>
      </c>
      <c r="I705" s="146"/>
      <c r="L705" s="31"/>
      <c r="M705" s="147"/>
      <c r="T705" s="55"/>
      <c r="AT705" s="16" t="s">
        <v>138</v>
      </c>
      <c r="AU705" s="16" t="s">
        <v>90</v>
      </c>
    </row>
    <row r="706" spans="2:65" s="12" customFormat="1" ht="11.25">
      <c r="B706" s="148"/>
      <c r="D706" s="144" t="s">
        <v>140</v>
      </c>
      <c r="E706" s="149" t="s">
        <v>1</v>
      </c>
      <c r="F706" s="150" t="s">
        <v>384</v>
      </c>
      <c r="H706" s="149" t="s">
        <v>1</v>
      </c>
      <c r="I706" s="151"/>
      <c r="L706" s="148"/>
      <c r="M706" s="152"/>
      <c r="T706" s="153"/>
      <c r="AT706" s="149" t="s">
        <v>140</v>
      </c>
      <c r="AU706" s="149" t="s">
        <v>90</v>
      </c>
      <c r="AV706" s="12" t="s">
        <v>88</v>
      </c>
      <c r="AW706" s="12" t="s">
        <v>36</v>
      </c>
      <c r="AX706" s="12" t="s">
        <v>80</v>
      </c>
      <c r="AY706" s="149" t="s">
        <v>129</v>
      </c>
    </row>
    <row r="707" spans="2:65" s="12" customFormat="1" ht="11.25">
      <c r="B707" s="148"/>
      <c r="D707" s="144" t="s">
        <v>140</v>
      </c>
      <c r="E707" s="149" t="s">
        <v>1</v>
      </c>
      <c r="F707" s="150" t="s">
        <v>495</v>
      </c>
      <c r="H707" s="149" t="s">
        <v>1</v>
      </c>
      <c r="I707" s="151"/>
      <c r="L707" s="148"/>
      <c r="M707" s="152"/>
      <c r="T707" s="153"/>
      <c r="AT707" s="149" t="s">
        <v>140</v>
      </c>
      <c r="AU707" s="149" t="s">
        <v>90</v>
      </c>
      <c r="AV707" s="12" t="s">
        <v>88</v>
      </c>
      <c r="AW707" s="12" t="s">
        <v>36</v>
      </c>
      <c r="AX707" s="12" t="s">
        <v>80</v>
      </c>
      <c r="AY707" s="149" t="s">
        <v>129</v>
      </c>
    </row>
    <row r="708" spans="2:65" s="13" customFormat="1" ht="11.25">
      <c r="B708" s="154"/>
      <c r="D708" s="144" t="s">
        <v>140</v>
      </c>
      <c r="E708" s="155" t="s">
        <v>1</v>
      </c>
      <c r="F708" s="156" t="s">
        <v>496</v>
      </c>
      <c r="H708" s="157">
        <v>2.484</v>
      </c>
      <c r="I708" s="158"/>
      <c r="L708" s="154"/>
      <c r="M708" s="159"/>
      <c r="T708" s="160"/>
      <c r="AT708" s="155" t="s">
        <v>140</v>
      </c>
      <c r="AU708" s="155" t="s">
        <v>90</v>
      </c>
      <c r="AV708" s="13" t="s">
        <v>90</v>
      </c>
      <c r="AW708" s="13" t="s">
        <v>36</v>
      </c>
      <c r="AX708" s="13" t="s">
        <v>80</v>
      </c>
      <c r="AY708" s="155" t="s">
        <v>129</v>
      </c>
    </row>
    <row r="709" spans="2:65" s="12" customFormat="1" ht="11.25">
      <c r="B709" s="148"/>
      <c r="D709" s="144" t="s">
        <v>140</v>
      </c>
      <c r="E709" s="149" t="s">
        <v>1</v>
      </c>
      <c r="F709" s="150" t="s">
        <v>497</v>
      </c>
      <c r="H709" s="149" t="s">
        <v>1</v>
      </c>
      <c r="I709" s="151"/>
      <c r="L709" s="148"/>
      <c r="M709" s="152"/>
      <c r="T709" s="153"/>
      <c r="AT709" s="149" t="s">
        <v>140</v>
      </c>
      <c r="AU709" s="149" t="s">
        <v>90</v>
      </c>
      <c r="AV709" s="12" t="s">
        <v>88</v>
      </c>
      <c r="AW709" s="12" t="s">
        <v>36</v>
      </c>
      <c r="AX709" s="12" t="s">
        <v>80</v>
      </c>
      <c r="AY709" s="149" t="s">
        <v>129</v>
      </c>
    </row>
    <row r="710" spans="2:65" s="13" customFormat="1" ht="11.25">
      <c r="B710" s="154"/>
      <c r="D710" s="144" t="s">
        <v>140</v>
      </c>
      <c r="E710" s="155" t="s">
        <v>1</v>
      </c>
      <c r="F710" s="156" t="s">
        <v>498</v>
      </c>
      <c r="H710" s="157">
        <v>10.99</v>
      </c>
      <c r="I710" s="158"/>
      <c r="L710" s="154"/>
      <c r="M710" s="159"/>
      <c r="T710" s="160"/>
      <c r="AT710" s="155" t="s">
        <v>140</v>
      </c>
      <c r="AU710" s="155" t="s">
        <v>90</v>
      </c>
      <c r="AV710" s="13" t="s">
        <v>90</v>
      </c>
      <c r="AW710" s="13" t="s">
        <v>36</v>
      </c>
      <c r="AX710" s="13" t="s">
        <v>80</v>
      </c>
      <c r="AY710" s="155" t="s">
        <v>129</v>
      </c>
    </row>
    <row r="711" spans="2:65" s="14" customFormat="1" ht="11.25">
      <c r="B711" s="161"/>
      <c r="D711" s="144" t="s">
        <v>140</v>
      </c>
      <c r="E711" s="162" t="s">
        <v>1</v>
      </c>
      <c r="F711" s="163" t="s">
        <v>146</v>
      </c>
      <c r="H711" s="164">
        <v>13.474</v>
      </c>
      <c r="I711" s="165"/>
      <c r="L711" s="161"/>
      <c r="M711" s="166"/>
      <c r="T711" s="167"/>
      <c r="AT711" s="162" t="s">
        <v>140</v>
      </c>
      <c r="AU711" s="162" t="s">
        <v>90</v>
      </c>
      <c r="AV711" s="14" t="s">
        <v>136</v>
      </c>
      <c r="AW711" s="14" t="s">
        <v>36</v>
      </c>
      <c r="AX711" s="14" t="s">
        <v>88</v>
      </c>
      <c r="AY711" s="162" t="s">
        <v>129</v>
      </c>
    </row>
    <row r="712" spans="2:65" s="1" customFormat="1" ht="24.2" customHeight="1">
      <c r="B712" s="31"/>
      <c r="C712" s="131" t="s">
        <v>727</v>
      </c>
      <c r="D712" s="131" t="s">
        <v>131</v>
      </c>
      <c r="E712" s="132" t="s">
        <v>728</v>
      </c>
      <c r="F712" s="133" t="s">
        <v>729</v>
      </c>
      <c r="G712" s="134" t="s">
        <v>134</v>
      </c>
      <c r="H712" s="135">
        <v>13.474</v>
      </c>
      <c r="I712" s="136"/>
      <c r="J712" s="137">
        <f>ROUND(I712*H712,2)</f>
        <v>0</v>
      </c>
      <c r="K712" s="133" t="s">
        <v>135</v>
      </c>
      <c r="L712" s="31"/>
      <c r="M712" s="138" t="s">
        <v>1</v>
      </c>
      <c r="N712" s="139" t="s">
        <v>45</v>
      </c>
      <c r="P712" s="140">
        <f>O712*H712</f>
        <v>0</v>
      </c>
      <c r="Q712" s="140">
        <v>0</v>
      </c>
      <c r="R712" s="140">
        <f>Q712*H712</f>
        <v>0</v>
      </c>
      <c r="S712" s="140">
        <v>0</v>
      </c>
      <c r="T712" s="141">
        <f>S712*H712</f>
        <v>0</v>
      </c>
      <c r="AR712" s="142" t="s">
        <v>136</v>
      </c>
      <c r="AT712" s="142" t="s">
        <v>131</v>
      </c>
      <c r="AU712" s="142" t="s">
        <v>90</v>
      </c>
      <c r="AY712" s="16" t="s">
        <v>129</v>
      </c>
      <c r="BE712" s="143">
        <f>IF(N712="základní",J712,0)</f>
        <v>0</v>
      </c>
      <c r="BF712" s="143">
        <f>IF(N712="snížená",J712,0)</f>
        <v>0</v>
      </c>
      <c r="BG712" s="143">
        <f>IF(N712="zákl. přenesená",J712,0)</f>
        <v>0</v>
      </c>
      <c r="BH712" s="143">
        <f>IF(N712="sníž. přenesená",J712,0)</f>
        <v>0</v>
      </c>
      <c r="BI712" s="143">
        <f>IF(N712="nulová",J712,0)</f>
        <v>0</v>
      </c>
      <c r="BJ712" s="16" t="s">
        <v>88</v>
      </c>
      <c r="BK712" s="143">
        <f>ROUND(I712*H712,2)</f>
        <v>0</v>
      </c>
      <c r="BL712" s="16" t="s">
        <v>136</v>
      </c>
      <c r="BM712" s="142" t="s">
        <v>730</v>
      </c>
    </row>
    <row r="713" spans="2:65" s="1" customFormat="1" ht="19.5">
      <c r="B713" s="31"/>
      <c r="D713" s="144" t="s">
        <v>138</v>
      </c>
      <c r="F713" s="145" t="s">
        <v>731</v>
      </c>
      <c r="I713" s="146"/>
      <c r="L713" s="31"/>
      <c r="M713" s="147"/>
      <c r="T713" s="55"/>
      <c r="AT713" s="16" t="s">
        <v>138</v>
      </c>
      <c r="AU713" s="16" t="s">
        <v>90</v>
      </c>
    </row>
    <row r="714" spans="2:65" s="12" customFormat="1" ht="11.25">
      <c r="B714" s="148"/>
      <c r="D714" s="144" t="s">
        <v>140</v>
      </c>
      <c r="E714" s="149" t="s">
        <v>1</v>
      </c>
      <c r="F714" s="150" t="s">
        <v>384</v>
      </c>
      <c r="H714" s="149" t="s">
        <v>1</v>
      </c>
      <c r="I714" s="151"/>
      <c r="L714" s="148"/>
      <c r="M714" s="152"/>
      <c r="T714" s="153"/>
      <c r="AT714" s="149" t="s">
        <v>140</v>
      </c>
      <c r="AU714" s="149" t="s">
        <v>90</v>
      </c>
      <c r="AV714" s="12" t="s">
        <v>88</v>
      </c>
      <c r="AW714" s="12" t="s">
        <v>36</v>
      </c>
      <c r="AX714" s="12" t="s">
        <v>80</v>
      </c>
      <c r="AY714" s="149" t="s">
        <v>129</v>
      </c>
    </row>
    <row r="715" spans="2:65" s="12" customFormat="1" ht="11.25">
      <c r="B715" s="148"/>
      <c r="D715" s="144" t="s">
        <v>140</v>
      </c>
      <c r="E715" s="149" t="s">
        <v>1</v>
      </c>
      <c r="F715" s="150" t="s">
        <v>495</v>
      </c>
      <c r="H715" s="149" t="s">
        <v>1</v>
      </c>
      <c r="I715" s="151"/>
      <c r="L715" s="148"/>
      <c r="M715" s="152"/>
      <c r="T715" s="153"/>
      <c r="AT715" s="149" t="s">
        <v>140</v>
      </c>
      <c r="AU715" s="149" t="s">
        <v>90</v>
      </c>
      <c r="AV715" s="12" t="s">
        <v>88</v>
      </c>
      <c r="AW715" s="12" t="s">
        <v>36</v>
      </c>
      <c r="AX715" s="12" t="s">
        <v>80</v>
      </c>
      <c r="AY715" s="149" t="s">
        <v>129</v>
      </c>
    </row>
    <row r="716" spans="2:65" s="13" customFormat="1" ht="11.25">
      <c r="B716" s="154"/>
      <c r="D716" s="144" t="s">
        <v>140</v>
      </c>
      <c r="E716" s="155" t="s">
        <v>1</v>
      </c>
      <c r="F716" s="156" t="s">
        <v>496</v>
      </c>
      <c r="H716" s="157">
        <v>2.484</v>
      </c>
      <c r="I716" s="158"/>
      <c r="L716" s="154"/>
      <c r="M716" s="159"/>
      <c r="T716" s="160"/>
      <c r="AT716" s="155" t="s">
        <v>140</v>
      </c>
      <c r="AU716" s="155" t="s">
        <v>90</v>
      </c>
      <c r="AV716" s="13" t="s">
        <v>90</v>
      </c>
      <c r="AW716" s="13" t="s">
        <v>36</v>
      </c>
      <c r="AX716" s="13" t="s">
        <v>80</v>
      </c>
      <c r="AY716" s="155" t="s">
        <v>129</v>
      </c>
    </row>
    <row r="717" spans="2:65" s="12" customFormat="1" ht="11.25">
      <c r="B717" s="148"/>
      <c r="D717" s="144" t="s">
        <v>140</v>
      </c>
      <c r="E717" s="149" t="s">
        <v>1</v>
      </c>
      <c r="F717" s="150" t="s">
        <v>497</v>
      </c>
      <c r="H717" s="149" t="s">
        <v>1</v>
      </c>
      <c r="I717" s="151"/>
      <c r="L717" s="148"/>
      <c r="M717" s="152"/>
      <c r="T717" s="153"/>
      <c r="AT717" s="149" t="s">
        <v>140</v>
      </c>
      <c r="AU717" s="149" t="s">
        <v>90</v>
      </c>
      <c r="AV717" s="12" t="s">
        <v>88</v>
      </c>
      <c r="AW717" s="12" t="s">
        <v>36</v>
      </c>
      <c r="AX717" s="12" t="s">
        <v>80</v>
      </c>
      <c r="AY717" s="149" t="s">
        <v>129</v>
      </c>
    </row>
    <row r="718" spans="2:65" s="13" customFormat="1" ht="11.25">
      <c r="B718" s="154"/>
      <c r="D718" s="144" t="s">
        <v>140</v>
      </c>
      <c r="E718" s="155" t="s">
        <v>1</v>
      </c>
      <c r="F718" s="156" t="s">
        <v>498</v>
      </c>
      <c r="H718" s="157">
        <v>10.99</v>
      </c>
      <c r="I718" s="158"/>
      <c r="L718" s="154"/>
      <c r="M718" s="159"/>
      <c r="T718" s="160"/>
      <c r="AT718" s="155" t="s">
        <v>140</v>
      </c>
      <c r="AU718" s="155" t="s">
        <v>90</v>
      </c>
      <c r="AV718" s="13" t="s">
        <v>90</v>
      </c>
      <c r="AW718" s="13" t="s">
        <v>36</v>
      </c>
      <c r="AX718" s="13" t="s">
        <v>80</v>
      </c>
      <c r="AY718" s="155" t="s">
        <v>129</v>
      </c>
    </row>
    <row r="719" spans="2:65" s="14" customFormat="1" ht="11.25">
      <c r="B719" s="161"/>
      <c r="D719" s="144" t="s">
        <v>140</v>
      </c>
      <c r="E719" s="162" t="s">
        <v>1</v>
      </c>
      <c r="F719" s="163" t="s">
        <v>146</v>
      </c>
      <c r="H719" s="164">
        <v>13.474</v>
      </c>
      <c r="I719" s="165"/>
      <c r="L719" s="161"/>
      <c r="M719" s="166"/>
      <c r="T719" s="167"/>
      <c r="AT719" s="162" t="s">
        <v>140</v>
      </c>
      <c r="AU719" s="162" t="s">
        <v>90</v>
      </c>
      <c r="AV719" s="14" t="s">
        <v>136</v>
      </c>
      <c r="AW719" s="14" t="s">
        <v>36</v>
      </c>
      <c r="AX719" s="14" t="s">
        <v>88</v>
      </c>
      <c r="AY719" s="162" t="s">
        <v>129</v>
      </c>
    </row>
    <row r="720" spans="2:65" s="1" customFormat="1" ht="24.2" customHeight="1">
      <c r="B720" s="31"/>
      <c r="C720" s="131" t="s">
        <v>732</v>
      </c>
      <c r="D720" s="131" t="s">
        <v>131</v>
      </c>
      <c r="E720" s="132" t="s">
        <v>733</v>
      </c>
      <c r="F720" s="133" t="s">
        <v>734</v>
      </c>
      <c r="G720" s="134" t="s">
        <v>134</v>
      </c>
      <c r="H720" s="135">
        <v>13.474</v>
      </c>
      <c r="I720" s="136"/>
      <c r="J720" s="137">
        <f>ROUND(I720*H720,2)</f>
        <v>0</v>
      </c>
      <c r="K720" s="133" t="s">
        <v>135</v>
      </c>
      <c r="L720" s="31"/>
      <c r="M720" s="138" t="s">
        <v>1</v>
      </c>
      <c r="N720" s="139" t="s">
        <v>45</v>
      </c>
      <c r="P720" s="140">
        <f>O720*H720</f>
        <v>0</v>
      </c>
      <c r="Q720" s="140">
        <v>2.0999999999999999E-3</v>
      </c>
      <c r="R720" s="140">
        <f>Q720*H720</f>
        <v>2.8295399999999998E-2</v>
      </c>
      <c r="S720" s="140">
        <v>0</v>
      </c>
      <c r="T720" s="141">
        <f>S720*H720</f>
        <v>0</v>
      </c>
      <c r="AR720" s="142" t="s">
        <v>136</v>
      </c>
      <c r="AT720" s="142" t="s">
        <v>131</v>
      </c>
      <c r="AU720" s="142" t="s">
        <v>90</v>
      </c>
      <c r="AY720" s="16" t="s">
        <v>129</v>
      </c>
      <c r="BE720" s="143">
        <f>IF(N720="základní",J720,0)</f>
        <v>0</v>
      </c>
      <c r="BF720" s="143">
        <f>IF(N720="snížená",J720,0)</f>
        <v>0</v>
      </c>
      <c r="BG720" s="143">
        <f>IF(N720="zákl. přenesená",J720,0)</f>
        <v>0</v>
      </c>
      <c r="BH720" s="143">
        <f>IF(N720="sníž. přenesená",J720,0)</f>
        <v>0</v>
      </c>
      <c r="BI720" s="143">
        <f>IF(N720="nulová",J720,0)</f>
        <v>0</v>
      </c>
      <c r="BJ720" s="16" t="s">
        <v>88</v>
      </c>
      <c r="BK720" s="143">
        <f>ROUND(I720*H720,2)</f>
        <v>0</v>
      </c>
      <c r="BL720" s="16" t="s">
        <v>136</v>
      </c>
      <c r="BM720" s="142" t="s">
        <v>735</v>
      </c>
    </row>
    <row r="721" spans="2:65" s="1" customFormat="1" ht="19.5">
      <c r="B721" s="31"/>
      <c r="D721" s="144" t="s">
        <v>138</v>
      </c>
      <c r="F721" s="145" t="s">
        <v>736</v>
      </c>
      <c r="I721" s="146"/>
      <c r="L721" s="31"/>
      <c r="M721" s="147"/>
      <c r="T721" s="55"/>
      <c r="AT721" s="16" t="s">
        <v>138</v>
      </c>
      <c r="AU721" s="16" t="s">
        <v>90</v>
      </c>
    </row>
    <row r="722" spans="2:65" s="12" customFormat="1" ht="11.25">
      <c r="B722" s="148"/>
      <c r="D722" s="144" t="s">
        <v>140</v>
      </c>
      <c r="E722" s="149" t="s">
        <v>1</v>
      </c>
      <c r="F722" s="150" t="s">
        <v>384</v>
      </c>
      <c r="H722" s="149" t="s">
        <v>1</v>
      </c>
      <c r="I722" s="151"/>
      <c r="L722" s="148"/>
      <c r="M722" s="152"/>
      <c r="T722" s="153"/>
      <c r="AT722" s="149" t="s">
        <v>140</v>
      </c>
      <c r="AU722" s="149" t="s">
        <v>90</v>
      </c>
      <c r="AV722" s="12" t="s">
        <v>88</v>
      </c>
      <c r="AW722" s="12" t="s">
        <v>36</v>
      </c>
      <c r="AX722" s="12" t="s">
        <v>80</v>
      </c>
      <c r="AY722" s="149" t="s">
        <v>129</v>
      </c>
    </row>
    <row r="723" spans="2:65" s="12" customFormat="1" ht="11.25">
      <c r="B723" s="148"/>
      <c r="D723" s="144" t="s">
        <v>140</v>
      </c>
      <c r="E723" s="149" t="s">
        <v>1</v>
      </c>
      <c r="F723" s="150" t="s">
        <v>495</v>
      </c>
      <c r="H723" s="149" t="s">
        <v>1</v>
      </c>
      <c r="I723" s="151"/>
      <c r="L723" s="148"/>
      <c r="M723" s="152"/>
      <c r="T723" s="153"/>
      <c r="AT723" s="149" t="s">
        <v>140</v>
      </c>
      <c r="AU723" s="149" t="s">
        <v>90</v>
      </c>
      <c r="AV723" s="12" t="s">
        <v>88</v>
      </c>
      <c r="AW723" s="12" t="s">
        <v>36</v>
      </c>
      <c r="AX723" s="12" t="s">
        <v>80</v>
      </c>
      <c r="AY723" s="149" t="s">
        <v>129</v>
      </c>
    </row>
    <row r="724" spans="2:65" s="13" customFormat="1" ht="11.25">
      <c r="B724" s="154"/>
      <c r="D724" s="144" t="s">
        <v>140</v>
      </c>
      <c r="E724" s="155" t="s">
        <v>1</v>
      </c>
      <c r="F724" s="156" t="s">
        <v>496</v>
      </c>
      <c r="H724" s="157">
        <v>2.484</v>
      </c>
      <c r="I724" s="158"/>
      <c r="L724" s="154"/>
      <c r="M724" s="159"/>
      <c r="T724" s="160"/>
      <c r="AT724" s="155" t="s">
        <v>140</v>
      </c>
      <c r="AU724" s="155" t="s">
        <v>90</v>
      </c>
      <c r="AV724" s="13" t="s">
        <v>90</v>
      </c>
      <c r="AW724" s="13" t="s">
        <v>36</v>
      </c>
      <c r="AX724" s="13" t="s">
        <v>80</v>
      </c>
      <c r="AY724" s="155" t="s">
        <v>129</v>
      </c>
    </row>
    <row r="725" spans="2:65" s="12" customFormat="1" ht="11.25">
      <c r="B725" s="148"/>
      <c r="D725" s="144" t="s">
        <v>140</v>
      </c>
      <c r="E725" s="149" t="s">
        <v>1</v>
      </c>
      <c r="F725" s="150" t="s">
        <v>497</v>
      </c>
      <c r="H725" s="149" t="s">
        <v>1</v>
      </c>
      <c r="I725" s="151"/>
      <c r="L725" s="148"/>
      <c r="M725" s="152"/>
      <c r="T725" s="153"/>
      <c r="AT725" s="149" t="s">
        <v>140</v>
      </c>
      <c r="AU725" s="149" t="s">
        <v>90</v>
      </c>
      <c r="AV725" s="12" t="s">
        <v>88</v>
      </c>
      <c r="AW725" s="12" t="s">
        <v>36</v>
      </c>
      <c r="AX725" s="12" t="s">
        <v>80</v>
      </c>
      <c r="AY725" s="149" t="s">
        <v>129</v>
      </c>
    </row>
    <row r="726" spans="2:65" s="13" customFormat="1" ht="11.25">
      <c r="B726" s="154"/>
      <c r="D726" s="144" t="s">
        <v>140</v>
      </c>
      <c r="E726" s="155" t="s">
        <v>1</v>
      </c>
      <c r="F726" s="156" t="s">
        <v>498</v>
      </c>
      <c r="H726" s="157">
        <v>10.99</v>
      </c>
      <c r="I726" s="158"/>
      <c r="L726" s="154"/>
      <c r="M726" s="159"/>
      <c r="T726" s="160"/>
      <c r="AT726" s="155" t="s">
        <v>140</v>
      </c>
      <c r="AU726" s="155" t="s">
        <v>90</v>
      </c>
      <c r="AV726" s="13" t="s">
        <v>90</v>
      </c>
      <c r="AW726" s="13" t="s">
        <v>36</v>
      </c>
      <c r="AX726" s="13" t="s">
        <v>80</v>
      </c>
      <c r="AY726" s="155" t="s">
        <v>129</v>
      </c>
    </row>
    <row r="727" spans="2:65" s="14" customFormat="1" ht="11.25">
      <c r="B727" s="161"/>
      <c r="D727" s="144" t="s">
        <v>140</v>
      </c>
      <c r="E727" s="162" t="s">
        <v>1</v>
      </c>
      <c r="F727" s="163" t="s">
        <v>146</v>
      </c>
      <c r="H727" s="164">
        <v>13.474</v>
      </c>
      <c r="I727" s="165"/>
      <c r="L727" s="161"/>
      <c r="M727" s="166"/>
      <c r="T727" s="167"/>
      <c r="AT727" s="162" t="s">
        <v>140</v>
      </c>
      <c r="AU727" s="162" t="s">
        <v>90</v>
      </c>
      <c r="AV727" s="14" t="s">
        <v>136</v>
      </c>
      <c r="AW727" s="14" t="s">
        <v>36</v>
      </c>
      <c r="AX727" s="14" t="s">
        <v>88</v>
      </c>
      <c r="AY727" s="162" t="s">
        <v>129</v>
      </c>
    </row>
    <row r="728" spans="2:65" s="1" customFormat="1" ht="24.2" customHeight="1">
      <c r="B728" s="31"/>
      <c r="C728" s="131" t="s">
        <v>737</v>
      </c>
      <c r="D728" s="131" t="s">
        <v>131</v>
      </c>
      <c r="E728" s="132" t="s">
        <v>738</v>
      </c>
      <c r="F728" s="133" t="s">
        <v>739</v>
      </c>
      <c r="G728" s="134" t="s">
        <v>134</v>
      </c>
      <c r="H728" s="135">
        <v>13.474</v>
      </c>
      <c r="I728" s="136"/>
      <c r="J728" s="137">
        <f>ROUND(I728*H728,2)</f>
        <v>0</v>
      </c>
      <c r="K728" s="133" t="s">
        <v>135</v>
      </c>
      <c r="L728" s="31"/>
      <c r="M728" s="138" t="s">
        <v>1</v>
      </c>
      <c r="N728" s="139" t="s">
        <v>45</v>
      </c>
      <c r="P728" s="140">
        <f>O728*H728</f>
        <v>0</v>
      </c>
      <c r="Q728" s="140">
        <v>0</v>
      </c>
      <c r="R728" s="140">
        <f>Q728*H728</f>
        <v>0</v>
      </c>
      <c r="S728" s="140">
        <v>0</v>
      </c>
      <c r="T728" s="141">
        <f>S728*H728</f>
        <v>0</v>
      </c>
      <c r="AR728" s="142" t="s">
        <v>136</v>
      </c>
      <c r="AT728" s="142" t="s">
        <v>131</v>
      </c>
      <c r="AU728" s="142" t="s">
        <v>90</v>
      </c>
      <c r="AY728" s="16" t="s">
        <v>129</v>
      </c>
      <c r="BE728" s="143">
        <f>IF(N728="základní",J728,0)</f>
        <v>0</v>
      </c>
      <c r="BF728" s="143">
        <f>IF(N728="snížená",J728,0)</f>
        <v>0</v>
      </c>
      <c r="BG728" s="143">
        <f>IF(N728="zákl. přenesená",J728,0)</f>
        <v>0</v>
      </c>
      <c r="BH728" s="143">
        <f>IF(N728="sníž. přenesená",J728,0)</f>
        <v>0</v>
      </c>
      <c r="BI728" s="143">
        <f>IF(N728="nulová",J728,0)</f>
        <v>0</v>
      </c>
      <c r="BJ728" s="16" t="s">
        <v>88</v>
      </c>
      <c r="BK728" s="143">
        <f>ROUND(I728*H728,2)</f>
        <v>0</v>
      </c>
      <c r="BL728" s="16" t="s">
        <v>136</v>
      </c>
      <c r="BM728" s="142" t="s">
        <v>740</v>
      </c>
    </row>
    <row r="729" spans="2:65" s="1" customFormat="1" ht="19.5">
      <c r="B729" s="31"/>
      <c r="D729" s="144" t="s">
        <v>138</v>
      </c>
      <c r="F729" s="145" t="s">
        <v>741</v>
      </c>
      <c r="I729" s="146"/>
      <c r="L729" s="31"/>
      <c r="M729" s="147"/>
      <c r="T729" s="55"/>
      <c r="AT729" s="16" t="s">
        <v>138</v>
      </c>
      <c r="AU729" s="16" t="s">
        <v>90</v>
      </c>
    </row>
    <row r="730" spans="2:65" s="12" customFormat="1" ht="11.25">
      <c r="B730" s="148"/>
      <c r="D730" s="144" t="s">
        <v>140</v>
      </c>
      <c r="E730" s="149" t="s">
        <v>1</v>
      </c>
      <c r="F730" s="150" t="s">
        <v>384</v>
      </c>
      <c r="H730" s="149" t="s">
        <v>1</v>
      </c>
      <c r="I730" s="151"/>
      <c r="L730" s="148"/>
      <c r="M730" s="152"/>
      <c r="T730" s="153"/>
      <c r="AT730" s="149" t="s">
        <v>140</v>
      </c>
      <c r="AU730" s="149" t="s">
        <v>90</v>
      </c>
      <c r="AV730" s="12" t="s">
        <v>88</v>
      </c>
      <c r="AW730" s="12" t="s">
        <v>36</v>
      </c>
      <c r="AX730" s="12" t="s">
        <v>80</v>
      </c>
      <c r="AY730" s="149" t="s">
        <v>129</v>
      </c>
    </row>
    <row r="731" spans="2:65" s="12" customFormat="1" ht="11.25">
      <c r="B731" s="148"/>
      <c r="D731" s="144" t="s">
        <v>140</v>
      </c>
      <c r="E731" s="149" t="s">
        <v>1</v>
      </c>
      <c r="F731" s="150" t="s">
        <v>495</v>
      </c>
      <c r="H731" s="149" t="s">
        <v>1</v>
      </c>
      <c r="I731" s="151"/>
      <c r="L731" s="148"/>
      <c r="M731" s="152"/>
      <c r="T731" s="153"/>
      <c r="AT731" s="149" t="s">
        <v>140</v>
      </c>
      <c r="AU731" s="149" t="s">
        <v>90</v>
      </c>
      <c r="AV731" s="12" t="s">
        <v>88</v>
      </c>
      <c r="AW731" s="12" t="s">
        <v>36</v>
      </c>
      <c r="AX731" s="12" t="s">
        <v>80</v>
      </c>
      <c r="AY731" s="149" t="s">
        <v>129</v>
      </c>
    </row>
    <row r="732" spans="2:65" s="13" customFormat="1" ht="11.25">
      <c r="B732" s="154"/>
      <c r="D732" s="144" t="s">
        <v>140</v>
      </c>
      <c r="E732" s="155" t="s">
        <v>1</v>
      </c>
      <c r="F732" s="156" t="s">
        <v>496</v>
      </c>
      <c r="H732" s="157">
        <v>2.484</v>
      </c>
      <c r="I732" s="158"/>
      <c r="L732" s="154"/>
      <c r="M732" s="159"/>
      <c r="T732" s="160"/>
      <c r="AT732" s="155" t="s">
        <v>140</v>
      </c>
      <c r="AU732" s="155" t="s">
        <v>90</v>
      </c>
      <c r="AV732" s="13" t="s">
        <v>90</v>
      </c>
      <c r="AW732" s="13" t="s">
        <v>36</v>
      </c>
      <c r="AX732" s="13" t="s">
        <v>80</v>
      </c>
      <c r="AY732" s="155" t="s">
        <v>129</v>
      </c>
    </row>
    <row r="733" spans="2:65" s="12" customFormat="1" ht="11.25">
      <c r="B733" s="148"/>
      <c r="D733" s="144" t="s">
        <v>140</v>
      </c>
      <c r="E733" s="149" t="s">
        <v>1</v>
      </c>
      <c r="F733" s="150" t="s">
        <v>497</v>
      </c>
      <c r="H733" s="149" t="s">
        <v>1</v>
      </c>
      <c r="I733" s="151"/>
      <c r="L733" s="148"/>
      <c r="M733" s="152"/>
      <c r="T733" s="153"/>
      <c r="AT733" s="149" t="s">
        <v>140</v>
      </c>
      <c r="AU733" s="149" t="s">
        <v>90</v>
      </c>
      <c r="AV733" s="12" t="s">
        <v>88</v>
      </c>
      <c r="AW733" s="12" t="s">
        <v>36</v>
      </c>
      <c r="AX733" s="12" t="s">
        <v>80</v>
      </c>
      <c r="AY733" s="149" t="s">
        <v>129</v>
      </c>
    </row>
    <row r="734" spans="2:65" s="13" customFormat="1" ht="11.25">
      <c r="B734" s="154"/>
      <c r="D734" s="144" t="s">
        <v>140</v>
      </c>
      <c r="E734" s="155" t="s">
        <v>1</v>
      </c>
      <c r="F734" s="156" t="s">
        <v>498</v>
      </c>
      <c r="H734" s="157">
        <v>10.99</v>
      </c>
      <c r="I734" s="158"/>
      <c r="L734" s="154"/>
      <c r="M734" s="159"/>
      <c r="T734" s="160"/>
      <c r="AT734" s="155" t="s">
        <v>140</v>
      </c>
      <c r="AU734" s="155" t="s">
        <v>90</v>
      </c>
      <c r="AV734" s="13" t="s">
        <v>90</v>
      </c>
      <c r="AW734" s="13" t="s">
        <v>36</v>
      </c>
      <c r="AX734" s="13" t="s">
        <v>80</v>
      </c>
      <c r="AY734" s="155" t="s">
        <v>129</v>
      </c>
    </row>
    <row r="735" spans="2:65" s="14" customFormat="1" ht="11.25">
      <c r="B735" s="161"/>
      <c r="D735" s="144" t="s">
        <v>140</v>
      </c>
      <c r="E735" s="162" t="s">
        <v>1</v>
      </c>
      <c r="F735" s="163" t="s">
        <v>146</v>
      </c>
      <c r="H735" s="164">
        <v>13.474</v>
      </c>
      <c r="I735" s="165"/>
      <c r="L735" s="161"/>
      <c r="M735" s="166"/>
      <c r="T735" s="167"/>
      <c r="AT735" s="162" t="s">
        <v>140</v>
      </c>
      <c r="AU735" s="162" t="s">
        <v>90</v>
      </c>
      <c r="AV735" s="14" t="s">
        <v>136</v>
      </c>
      <c r="AW735" s="14" t="s">
        <v>36</v>
      </c>
      <c r="AX735" s="14" t="s">
        <v>88</v>
      </c>
      <c r="AY735" s="162" t="s">
        <v>129</v>
      </c>
    </row>
    <row r="736" spans="2:65" s="1" customFormat="1" ht="33" customHeight="1">
      <c r="B736" s="31"/>
      <c r="C736" s="131" t="s">
        <v>742</v>
      </c>
      <c r="D736" s="131" t="s">
        <v>131</v>
      </c>
      <c r="E736" s="132" t="s">
        <v>743</v>
      </c>
      <c r="F736" s="133" t="s">
        <v>744</v>
      </c>
      <c r="G736" s="134" t="s">
        <v>193</v>
      </c>
      <c r="H736" s="135">
        <v>2</v>
      </c>
      <c r="I736" s="136"/>
      <c r="J736" s="137">
        <f>ROUND(I736*H736,2)</f>
        <v>0</v>
      </c>
      <c r="K736" s="133" t="s">
        <v>135</v>
      </c>
      <c r="L736" s="31"/>
      <c r="M736" s="138" t="s">
        <v>1</v>
      </c>
      <c r="N736" s="139" t="s">
        <v>45</v>
      </c>
      <c r="P736" s="140">
        <f>O736*H736</f>
        <v>0</v>
      </c>
      <c r="Q736" s="140">
        <v>3.0599999999999998E-3</v>
      </c>
      <c r="R736" s="140">
        <f>Q736*H736</f>
        <v>6.1199999999999996E-3</v>
      </c>
      <c r="S736" s="140">
        <v>0</v>
      </c>
      <c r="T736" s="141">
        <f>S736*H736</f>
        <v>0</v>
      </c>
      <c r="AR736" s="142" t="s">
        <v>136</v>
      </c>
      <c r="AT736" s="142" t="s">
        <v>131</v>
      </c>
      <c r="AU736" s="142" t="s">
        <v>90</v>
      </c>
      <c r="AY736" s="16" t="s">
        <v>129</v>
      </c>
      <c r="BE736" s="143">
        <f>IF(N736="základní",J736,0)</f>
        <v>0</v>
      </c>
      <c r="BF736" s="143">
        <f>IF(N736="snížená",J736,0)</f>
        <v>0</v>
      </c>
      <c r="BG736" s="143">
        <f>IF(N736="zákl. přenesená",J736,0)</f>
        <v>0</v>
      </c>
      <c r="BH736" s="143">
        <f>IF(N736="sníž. přenesená",J736,0)</f>
        <v>0</v>
      </c>
      <c r="BI736" s="143">
        <f>IF(N736="nulová",J736,0)</f>
        <v>0</v>
      </c>
      <c r="BJ736" s="16" t="s">
        <v>88</v>
      </c>
      <c r="BK736" s="143">
        <f>ROUND(I736*H736,2)</f>
        <v>0</v>
      </c>
      <c r="BL736" s="16" t="s">
        <v>136</v>
      </c>
      <c r="BM736" s="142" t="s">
        <v>745</v>
      </c>
    </row>
    <row r="737" spans="2:65" s="1" customFormat="1" ht="39">
      <c r="B737" s="31"/>
      <c r="D737" s="144" t="s">
        <v>138</v>
      </c>
      <c r="F737" s="145" t="s">
        <v>746</v>
      </c>
      <c r="I737" s="146"/>
      <c r="L737" s="31"/>
      <c r="M737" s="147"/>
      <c r="T737" s="55"/>
      <c r="AT737" s="16" t="s">
        <v>138</v>
      </c>
      <c r="AU737" s="16" t="s">
        <v>90</v>
      </c>
    </row>
    <row r="738" spans="2:65" s="12" customFormat="1" ht="11.25">
      <c r="B738" s="148"/>
      <c r="D738" s="144" t="s">
        <v>140</v>
      </c>
      <c r="E738" s="149" t="s">
        <v>1</v>
      </c>
      <c r="F738" s="150" t="s">
        <v>536</v>
      </c>
      <c r="H738" s="149" t="s">
        <v>1</v>
      </c>
      <c r="I738" s="151"/>
      <c r="L738" s="148"/>
      <c r="M738" s="152"/>
      <c r="T738" s="153"/>
      <c r="AT738" s="149" t="s">
        <v>140</v>
      </c>
      <c r="AU738" s="149" t="s">
        <v>90</v>
      </c>
      <c r="AV738" s="12" t="s">
        <v>88</v>
      </c>
      <c r="AW738" s="12" t="s">
        <v>36</v>
      </c>
      <c r="AX738" s="12" t="s">
        <v>80</v>
      </c>
      <c r="AY738" s="149" t="s">
        <v>129</v>
      </c>
    </row>
    <row r="739" spans="2:65" s="12" customFormat="1" ht="11.25">
      <c r="B739" s="148"/>
      <c r="D739" s="144" t="s">
        <v>140</v>
      </c>
      <c r="E739" s="149" t="s">
        <v>1</v>
      </c>
      <c r="F739" s="150" t="s">
        <v>721</v>
      </c>
      <c r="H739" s="149" t="s">
        <v>1</v>
      </c>
      <c r="I739" s="151"/>
      <c r="L739" s="148"/>
      <c r="M739" s="152"/>
      <c r="T739" s="153"/>
      <c r="AT739" s="149" t="s">
        <v>140</v>
      </c>
      <c r="AU739" s="149" t="s">
        <v>90</v>
      </c>
      <c r="AV739" s="12" t="s">
        <v>88</v>
      </c>
      <c r="AW739" s="12" t="s">
        <v>36</v>
      </c>
      <c r="AX739" s="12" t="s">
        <v>80</v>
      </c>
      <c r="AY739" s="149" t="s">
        <v>129</v>
      </c>
    </row>
    <row r="740" spans="2:65" s="13" customFormat="1" ht="11.25">
      <c r="B740" s="154"/>
      <c r="D740" s="144" t="s">
        <v>140</v>
      </c>
      <c r="E740" s="155" t="s">
        <v>1</v>
      </c>
      <c r="F740" s="156" t="s">
        <v>90</v>
      </c>
      <c r="H740" s="157">
        <v>2</v>
      </c>
      <c r="I740" s="158"/>
      <c r="L740" s="154"/>
      <c r="M740" s="159"/>
      <c r="T740" s="160"/>
      <c r="AT740" s="155" t="s">
        <v>140</v>
      </c>
      <c r="AU740" s="155" t="s">
        <v>90</v>
      </c>
      <c r="AV740" s="13" t="s">
        <v>90</v>
      </c>
      <c r="AW740" s="13" t="s">
        <v>36</v>
      </c>
      <c r="AX740" s="13" t="s">
        <v>88</v>
      </c>
      <c r="AY740" s="155" t="s">
        <v>129</v>
      </c>
    </row>
    <row r="741" spans="2:65" s="11" customFormat="1" ht="22.9" customHeight="1">
      <c r="B741" s="119"/>
      <c r="D741" s="120" t="s">
        <v>79</v>
      </c>
      <c r="E741" s="129" t="s">
        <v>747</v>
      </c>
      <c r="F741" s="129" t="s">
        <v>748</v>
      </c>
      <c r="I741" s="122"/>
      <c r="J741" s="130">
        <f>BK741</f>
        <v>0</v>
      </c>
      <c r="L741" s="119"/>
      <c r="M741" s="124"/>
      <c r="P741" s="125">
        <f>SUM(P742:P760)</f>
        <v>0</v>
      </c>
      <c r="R741" s="125">
        <f>SUM(R742:R760)</f>
        <v>0</v>
      </c>
      <c r="T741" s="126">
        <f>SUM(T742:T760)</f>
        <v>0</v>
      </c>
      <c r="AR741" s="120" t="s">
        <v>88</v>
      </c>
      <c r="AT741" s="127" t="s">
        <v>79</v>
      </c>
      <c r="AU741" s="127" t="s">
        <v>88</v>
      </c>
      <c r="AY741" s="120" t="s">
        <v>129</v>
      </c>
      <c r="BK741" s="128">
        <f>SUM(BK742:BK760)</f>
        <v>0</v>
      </c>
    </row>
    <row r="742" spans="2:65" s="1" customFormat="1" ht="24.2" customHeight="1">
      <c r="B742" s="31"/>
      <c r="C742" s="131" t="s">
        <v>749</v>
      </c>
      <c r="D742" s="131" t="s">
        <v>131</v>
      </c>
      <c r="E742" s="132" t="s">
        <v>750</v>
      </c>
      <c r="F742" s="133" t="s">
        <v>751</v>
      </c>
      <c r="G742" s="134" t="s">
        <v>279</v>
      </c>
      <c r="H742" s="135">
        <v>1696.7929999999999</v>
      </c>
      <c r="I742" s="136"/>
      <c r="J742" s="137">
        <f>ROUND(I742*H742,2)</f>
        <v>0</v>
      </c>
      <c r="K742" s="133" t="s">
        <v>135</v>
      </c>
      <c r="L742" s="31"/>
      <c r="M742" s="138" t="s">
        <v>1</v>
      </c>
      <c r="N742" s="139" t="s">
        <v>45</v>
      </c>
      <c r="P742" s="140">
        <f>O742*H742</f>
        <v>0</v>
      </c>
      <c r="Q742" s="140">
        <v>0</v>
      </c>
      <c r="R742" s="140">
        <f>Q742*H742</f>
        <v>0</v>
      </c>
      <c r="S742" s="140">
        <v>0</v>
      </c>
      <c r="T742" s="141">
        <f>S742*H742</f>
        <v>0</v>
      </c>
      <c r="AR742" s="142" t="s">
        <v>136</v>
      </c>
      <c r="AT742" s="142" t="s">
        <v>131</v>
      </c>
      <c r="AU742" s="142" t="s">
        <v>90</v>
      </c>
      <c r="AY742" s="16" t="s">
        <v>129</v>
      </c>
      <c r="BE742" s="143">
        <f>IF(N742="základní",J742,0)</f>
        <v>0</v>
      </c>
      <c r="BF742" s="143">
        <f>IF(N742="snížená",J742,0)</f>
        <v>0</v>
      </c>
      <c r="BG742" s="143">
        <f>IF(N742="zákl. přenesená",J742,0)</f>
        <v>0</v>
      </c>
      <c r="BH742" s="143">
        <f>IF(N742="sníž. přenesená",J742,0)</f>
        <v>0</v>
      </c>
      <c r="BI742" s="143">
        <f>IF(N742="nulová",J742,0)</f>
        <v>0</v>
      </c>
      <c r="BJ742" s="16" t="s">
        <v>88</v>
      </c>
      <c r="BK742" s="143">
        <f>ROUND(I742*H742,2)</f>
        <v>0</v>
      </c>
      <c r="BL742" s="16" t="s">
        <v>136</v>
      </c>
      <c r="BM742" s="142" t="s">
        <v>752</v>
      </c>
    </row>
    <row r="743" spans="2:65" s="1" customFormat="1" ht="11.25">
      <c r="B743" s="31"/>
      <c r="D743" s="144" t="s">
        <v>138</v>
      </c>
      <c r="F743" s="145" t="s">
        <v>751</v>
      </c>
      <c r="I743" s="146"/>
      <c r="L743" s="31"/>
      <c r="M743" s="147"/>
      <c r="T743" s="55"/>
      <c r="AT743" s="16" t="s">
        <v>138</v>
      </c>
      <c r="AU743" s="16" t="s">
        <v>90</v>
      </c>
    </row>
    <row r="744" spans="2:65" s="1" customFormat="1" ht="24.2" customHeight="1">
      <c r="B744" s="31"/>
      <c r="C744" s="131" t="s">
        <v>753</v>
      </c>
      <c r="D744" s="131" t="s">
        <v>131</v>
      </c>
      <c r="E744" s="132" t="s">
        <v>754</v>
      </c>
      <c r="F744" s="133" t="s">
        <v>755</v>
      </c>
      <c r="G744" s="134" t="s">
        <v>279</v>
      </c>
      <c r="H744" s="135">
        <v>33935.86</v>
      </c>
      <c r="I744" s="136"/>
      <c r="J744" s="137">
        <f>ROUND(I744*H744,2)</f>
        <v>0</v>
      </c>
      <c r="K744" s="133" t="s">
        <v>135</v>
      </c>
      <c r="L744" s="31"/>
      <c r="M744" s="138" t="s">
        <v>1</v>
      </c>
      <c r="N744" s="139" t="s">
        <v>45</v>
      </c>
      <c r="P744" s="140">
        <f>O744*H744</f>
        <v>0</v>
      </c>
      <c r="Q744" s="140">
        <v>0</v>
      </c>
      <c r="R744" s="140">
        <f>Q744*H744</f>
        <v>0</v>
      </c>
      <c r="S744" s="140">
        <v>0</v>
      </c>
      <c r="T744" s="141">
        <f>S744*H744</f>
        <v>0</v>
      </c>
      <c r="AR744" s="142" t="s">
        <v>136</v>
      </c>
      <c r="AT744" s="142" t="s">
        <v>131</v>
      </c>
      <c r="AU744" s="142" t="s">
        <v>90</v>
      </c>
      <c r="AY744" s="16" t="s">
        <v>129</v>
      </c>
      <c r="BE744" s="143">
        <f>IF(N744="základní",J744,0)</f>
        <v>0</v>
      </c>
      <c r="BF744" s="143">
        <f>IF(N744="snížená",J744,0)</f>
        <v>0</v>
      </c>
      <c r="BG744" s="143">
        <f>IF(N744="zákl. přenesená",J744,0)</f>
        <v>0</v>
      </c>
      <c r="BH744" s="143">
        <f>IF(N744="sníž. přenesená",J744,0)</f>
        <v>0</v>
      </c>
      <c r="BI744" s="143">
        <f>IF(N744="nulová",J744,0)</f>
        <v>0</v>
      </c>
      <c r="BJ744" s="16" t="s">
        <v>88</v>
      </c>
      <c r="BK744" s="143">
        <f>ROUND(I744*H744,2)</f>
        <v>0</v>
      </c>
      <c r="BL744" s="16" t="s">
        <v>136</v>
      </c>
      <c r="BM744" s="142" t="s">
        <v>756</v>
      </c>
    </row>
    <row r="745" spans="2:65" s="1" customFormat="1" ht="19.5">
      <c r="B745" s="31"/>
      <c r="D745" s="144" t="s">
        <v>138</v>
      </c>
      <c r="F745" s="145" t="s">
        <v>755</v>
      </c>
      <c r="I745" s="146"/>
      <c r="L745" s="31"/>
      <c r="M745" s="147"/>
      <c r="T745" s="55"/>
      <c r="AT745" s="16" t="s">
        <v>138</v>
      </c>
      <c r="AU745" s="16" t="s">
        <v>90</v>
      </c>
    </row>
    <row r="746" spans="2:65" s="13" customFormat="1" ht="11.25">
      <c r="B746" s="154"/>
      <c r="D746" s="144" t="s">
        <v>140</v>
      </c>
      <c r="F746" s="156" t="s">
        <v>757</v>
      </c>
      <c r="H746" s="157">
        <v>33935.86</v>
      </c>
      <c r="I746" s="158"/>
      <c r="L746" s="154"/>
      <c r="M746" s="159"/>
      <c r="T746" s="160"/>
      <c r="AT746" s="155" t="s">
        <v>140</v>
      </c>
      <c r="AU746" s="155" t="s">
        <v>90</v>
      </c>
      <c r="AV746" s="13" t="s">
        <v>90</v>
      </c>
      <c r="AW746" s="13" t="s">
        <v>4</v>
      </c>
      <c r="AX746" s="13" t="s">
        <v>88</v>
      </c>
      <c r="AY746" s="155" t="s">
        <v>129</v>
      </c>
    </row>
    <row r="747" spans="2:65" s="1" customFormat="1" ht="16.5" customHeight="1">
      <c r="B747" s="31"/>
      <c r="C747" s="131" t="s">
        <v>758</v>
      </c>
      <c r="D747" s="131" t="s">
        <v>131</v>
      </c>
      <c r="E747" s="132" t="s">
        <v>759</v>
      </c>
      <c r="F747" s="133" t="s">
        <v>760</v>
      </c>
      <c r="G747" s="134" t="s">
        <v>279</v>
      </c>
      <c r="H747" s="135">
        <v>1696.7929999999999</v>
      </c>
      <c r="I747" s="136"/>
      <c r="J747" s="137">
        <f>ROUND(I747*H747,2)</f>
        <v>0</v>
      </c>
      <c r="K747" s="133" t="s">
        <v>135</v>
      </c>
      <c r="L747" s="31"/>
      <c r="M747" s="138" t="s">
        <v>1</v>
      </c>
      <c r="N747" s="139" t="s">
        <v>45</v>
      </c>
      <c r="P747" s="140">
        <f>O747*H747</f>
        <v>0</v>
      </c>
      <c r="Q747" s="140">
        <v>0</v>
      </c>
      <c r="R747" s="140">
        <f>Q747*H747</f>
        <v>0</v>
      </c>
      <c r="S747" s="140">
        <v>0</v>
      </c>
      <c r="T747" s="141">
        <f>S747*H747</f>
        <v>0</v>
      </c>
      <c r="AR747" s="142" t="s">
        <v>136</v>
      </c>
      <c r="AT747" s="142" t="s">
        <v>131</v>
      </c>
      <c r="AU747" s="142" t="s">
        <v>90</v>
      </c>
      <c r="AY747" s="16" t="s">
        <v>129</v>
      </c>
      <c r="BE747" s="143">
        <f>IF(N747="základní",J747,0)</f>
        <v>0</v>
      </c>
      <c r="BF747" s="143">
        <f>IF(N747="snížená",J747,0)</f>
        <v>0</v>
      </c>
      <c r="BG747" s="143">
        <f>IF(N747="zákl. přenesená",J747,0)</f>
        <v>0</v>
      </c>
      <c r="BH747" s="143">
        <f>IF(N747="sníž. přenesená",J747,0)</f>
        <v>0</v>
      </c>
      <c r="BI747" s="143">
        <f>IF(N747="nulová",J747,0)</f>
        <v>0</v>
      </c>
      <c r="BJ747" s="16" t="s">
        <v>88</v>
      </c>
      <c r="BK747" s="143">
        <f>ROUND(I747*H747,2)</f>
        <v>0</v>
      </c>
      <c r="BL747" s="16" t="s">
        <v>136</v>
      </c>
      <c r="BM747" s="142" t="s">
        <v>761</v>
      </c>
    </row>
    <row r="748" spans="2:65" s="1" customFormat="1" ht="11.25">
      <c r="B748" s="31"/>
      <c r="D748" s="144" t="s">
        <v>138</v>
      </c>
      <c r="F748" s="145" t="s">
        <v>760</v>
      </c>
      <c r="I748" s="146"/>
      <c r="L748" s="31"/>
      <c r="M748" s="147"/>
      <c r="T748" s="55"/>
      <c r="AT748" s="16" t="s">
        <v>138</v>
      </c>
      <c r="AU748" s="16" t="s">
        <v>90</v>
      </c>
    </row>
    <row r="749" spans="2:65" s="1" customFormat="1" ht="33" customHeight="1">
      <c r="B749" s="31"/>
      <c r="C749" s="131" t="s">
        <v>762</v>
      </c>
      <c r="D749" s="131" t="s">
        <v>131</v>
      </c>
      <c r="E749" s="132" t="s">
        <v>763</v>
      </c>
      <c r="F749" s="133" t="s">
        <v>764</v>
      </c>
      <c r="G749" s="134" t="s">
        <v>279</v>
      </c>
      <c r="H749" s="135">
        <v>426.82799999999997</v>
      </c>
      <c r="I749" s="136"/>
      <c r="J749" s="137">
        <f>ROUND(I749*H749,2)</f>
        <v>0</v>
      </c>
      <c r="K749" s="133" t="s">
        <v>135</v>
      </c>
      <c r="L749" s="31"/>
      <c r="M749" s="138" t="s">
        <v>1</v>
      </c>
      <c r="N749" s="139" t="s">
        <v>45</v>
      </c>
      <c r="P749" s="140">
        <f>O749*H749</f>
        <v>0</v>
      </c>
      <c r="Q749" s="140">
        <v>0</v>
      </c>
      <c r="R749" s="140">
        <f>Q749*H749</f>
        <v>0</v>
      </c>
      <c r="S749" s="140">
        <v>0</v>
      </c>
      <c r="T749" s="141">
        <f>S749*H749</f>
        <v>0</v>
      </c>
      <c r="AR749" s="142" t="s">
        <v>136</v>
      </c>
      <c r="AT749" s="142" t="s">
        <v>131</v>
      </c>
      <c r="AU749" s="142" t="s">
        <v>90</v>
      </c>
      <c r="AY749" s="16" t="s">
        <v>129</v>
      </c>
      <c r="BE749" s="143">
        <f>IF(N749="základní",J749,0)</f>
        <v>0</v>
      </c>
      <c r="BF749" s="143">
        <f>IF(N749="snížená",J749,0)</f>
        <v>0</v>
      </c>
      <c r="BG749" s="143">
        <f>IF(N749="zákl. přenesená",J749,0)</f>
        <v>0</v>
      </c>
      <c r="BH749" s="143">
        <f>IF(N749="sníž. přenesená",J749,0)</f>
        <v>0</v>
      </c>
      <c r="BI749" s="143">
        <f>IF(N749="nulová",J749,0)</f>
        <v>0</v>
      </c>
      <c r="BJ749" s="16" t="s">
        <v>88</v>
      </c>
      <c r="BK749" s="143">
        <f>ROUND(I749*H749,2)</f>
        <v>0</v>
      </c>
      <c r="BL749" s="16" t="s">
        <v>136</v>
      </c>
      <c r="BM749" s="142" t="s">
        <v>765</v>
      </c>
    </row>
    <row r="750" spans="2:65" s="1" customFormat="1" ht="19.5">
      <c r="B750" s="31"/>
      <c r="D750" s="144" t="s">
        <v>138</v>
      </c>
      <c r="F750" s="145" t="s">
        <v>764</v>
      </c>
      <c r="I750" s="146"/>
      <c r="L750" s="31"/>
      <c r="M750" s="147"/>
      <c r="T750" s="55"/>
      <c r="AT750" s="16" t="s">
        <v>138</v>
      </c>
      <c r="AU750" s="16" t="s">
        <v>90</v>
      </c>
    </row>
    <row r="751" spans="2:65" s="13" customFormat="1" ht="11.25">
      <c r="B751" s="154"/>
      <c r="D751" s="144" t="s">
        <v>140</v>
      </c>
      <c r="E751" s="155" t="s">
        <v>1</v>
      </c>
      <c r="F751" s="156" t="s">
        <v>766</v>
      </c>
      <c r="H751" s="157">
        <v>426.82799999999997</v>
      </c>
      <c r="I751" s="158"/>
      <c r="L751" s="154"/>
      <c r="M751" s="159"/>
      <c r="T751" s="160"/>
      <c r="AT751" s="155" t="s">
        <v>140</v>
      </c>
      <c r="AU751" s="155" t="s">
        <v>90</v>
      </c>
      <c r="AV751" s="13" t="s">
        <v>90</v>
      </c>
      <c r="AW751" s="13" t="s">
        <v>36</v>
      </c>
      <c r="AX751" s="13" t="s">
        <v>80</v>
      </c>
      <c r="AY751" s="155" t="s">
        <v>129</v>
      </c>
    </row>
    <row r="752" spans="2:65" s="14" customFormat="1" ht="11.25">
      <c r="B752" s="161"/>
      <c r="D752" s="144" t="s">
        <v>140</v>
      </c>
      <c r="E752" s="162" t="s">
        <v>1</v>
      </c>
      <c r="F752" s="163" t="s">
        <v>146</v>
      </c>
      <c r="H752" s="164">
        <v>426.82799999999997</v>
      </c>
      <c r="I752" s="165"/>
      <c r="L752" s="161"/>
      <c r="M752" s="166"/>
      <c r="T752" s="167"/>
      <c r="AT752" s="162" t="s">
        <v>140</v>
      </c>
      <c r="AU752" s="162" t="s">
        <v>90</v>
      </c>
      <c r="AV752" s="14" t="s">
        <v>136</v>
      </c>
      <c r="AW752" s="14" t="s">
        <v>36</v>
      </c>
      <c r="AX752" s="14" t="s">
        <v>88</v>
      </c>
      <c r="AY752" s="162" t="s">
        <v>129</v>
      </c>
    </row>
    <row r="753" spans="2:65" s="1" customFormat="1" ht="33" customHeight="1">
      <c r="B753" s="31"/>
      <c r="C753" s="131" t="s">
        <v>767</v>
      </c>
      <c r="D753" s="131" t="s">
        <v>131</v>
      </c>
      <c r="E753" s="132" t="s">
        <v>768</v>
      </c>
      <c r="F753" s="133" t="s">
        <v>769</v>
      </c>
      <c r="G753" s="134" t="s">
        <v>279</v>
      </c>
      <c r="H753" s="135">
        <v>437.80500000000001</v>
      </c>
      <c r="I753" s="136"/>
      <c r="J753" s="137">
        <f>ROUND(I753*H753,2)</f>
        <v>0</v>
      </c>
      <c r="K753" s="133" t="s">
        <v>135</v>
      </c>
      <c r="L753" s="31"/>
      <c r="M753" s="138" t="s">
        <v>1</v>
      </c>
      <c r="N753" s="139" t="s">
        <v>45</v>
      </c>
      <c r="P753" s="140">
        <f>O753*H753</f>
        <v>0</v>
      </c>
      <c r="Q753" s="140">
        <v>0</v>
      </c>
      <c r="R753" s="140">
        <f>Q753*H753</f>
        <v>0</v>
      </c>
      <c r="S753" s="140">
        <v>0</v>
      </c>
      <c r="T753" s="141">
        <f>S753*H753</f>
        <v>0</v>
      </c>
      <c r="AR753" s="142" t="s">
        <v>136</v>
      </c>
      <c r="AT753" s="142" t="s">
        <v>131</v>
      </c>
      <c r="AU753" s="142" t="s">
        <v>90</v>
      </c>
      <c r="AY753" s="16" t="s">
        <v>129</v>
      </c>
      <c r="BE753" s="143">
        <f>IF(N753="základní",J753,0)</f>
        <v>0</v>
      </c>
      <c r="BF753" s="143">
        <f>IF(N753="snížená",J753,0)</f>
        <v>0</v>
      </c>
      <c r="BG753" s="143">
        <f>IF(N753="zákl. přenesená",J753,0)</f>
        <v>0</v>
      </c>
      <c r="BH753" s="143">
        <f>IF(N753="sníž. přenesená",J753,0)</f>
        <v>0</v>
      </c>
      <c r="BI753" s="143">
        <f>IF(N753="nulová",J753,0)</f>
        <v>0</v>
      </c>
      <c r="BJ753" s="16" t="s">
        <v>88</v>
      </c>
      <c r="BK753" s="143">
        <f>ROUND(I753*H753,2)</f>
        <v>0</v>
      </c>
      <c r="BL753" s="16" t="s">
        <v>136</v>
      </c>
      <c r="BM753" s="142" t="s">
        <v>770</v>
      </c>
    </row>
    <row r="754" spans="2:65" s="1" customFormat="1" ht="19.5">
      <c r="B754" s="31"/>
      <c r="D754" s="144" t="s">
        <v>138</v>
      </c>
      <c r="F754" s="145" t="s">
        <v>769</v>
      </c>
      <c r="I754" s="146"/>
      <c r="L754" s="31"/>
      <c r="M754" s="147"/>
      <c r="T754" s="55"/>
      <c r="AT754" s="16" t="s">
        <v>138</v>
      </c>
      <c r="AU754" s="16" t="s">
        <v>90</v>
      </c>
    </row>
    <row r="755" spans="2:65" s="13" customFormat="1" ht="11.25">
      <c r="B755" s="154"/>
      <c r="D755" s="144" t="s">
        <v>140</v>
      </c>
      <c r="E755" s="155" t="s">
        <v>1</v>
      </c>
      <c r="F755" s="156" t="s">
        <v>771</v>
      </c>
      <c r="H755" s="157">
        <v>437.80500000000001</v>
      </c>
      <c r="I755" s="158"/>
      <c r="L755" s="154"/>
      <c r="M755" s="159"/>
      <c r="T755" s="160"/>
      <c r="AT755" s="155" t="s">
        <v>140</v>
      </c>
      <c r="AU755" s="155" t="s">
        <v>90</v>
      </c>
      <c r="AV755" s="13" t="s">
        <v>90</v>
      </c>
      <c r="AW755" s="13" t="s">
        <v>36</v>
      </c>
      <c r="AX755" s="13" t="s">
        <v>80</v>
      </c>
      <c r="AY755" s="155" t="s">
        <v>129</v>
      </c>
    </row>
    <row r="756" spans="2:65" s="14" customFormat="1" ht="11.25">
      <c r="B756" s="161"/>
      <c r="D756" s="144" t="s">
        <v>140</v>
      </c>
      <c r="E756" s="162" t="s">
        <v>1</v>
      </c>
      <c r="F756" s="163" t="s">
        <v>146</v>
      </c>
      <c r="H756" s="164">
        <v>437.80500000000001</v>
      </c>
      <c r="I756" s="165"/>
      <c r="L756" s="161"/>
      <c r="M756" s="166"/>
      <c r="T756" s="167"/>
      <c r="AT756" s="162" t="s">
        <v>140</v>
      </c>
      <c r="AU756" s="162" t="s">
        <v>90</v>
      </c>
      <c r="AV756" s="14" t="s">
        <v>136</v>
      </c>
      <c r="AW756" s="14" t="s">
        <v>36</v>
      </c>
      <c r="AX756" s="14" t="s">
        <v>88</v>
      </c>
      <c r="AY756" s="162" t="s">
        <v>129</v>
      </c>
    </row>
    <row r="757" spans="2:65" s="1" customFormat="1" ht="24.2" customHeight="1">
      <c r="B757" s="31"/>
      <c r="C757" s="131" t="s">
        <v>772</v>
      </c>
      <c r="D757" s="131" t="s">
        <v>131</v>
      </c>
      <c r="E757" s="132" t="s">
        <v>773</v>
      </c>
      <c r="F757" s="133" t="s">
        <v>278</v>
      </c>
      <c r="G757" s="134" t="s">
        <v>279</v>
      </c>
      <c r="H757" s="135">
        <v>832.16</v>
      </c>
      <c r="I757" s="136"/>
      <c r="J757" s="137">
        <f>ROUND(I757*H757,2)</f>
        <v>0</v>
      </c>
      <c r="K757" s="133" t="s">
        <v>135</v>
      </c>
      <c r="L757" s="31"/>
      <c r="M757" s="138" t="s">
        <v>1</v>
      </c>
      <c r="N757" s="139" t="s">
        <v>45</v>
      </c>
      <c r="P757" s="140">
        <f>O757*H757</f>
        <v>0</v>
      </c>
      <c r="Q757" s="140">
        <v>0</v>
      </c>
      <c r="R757" s="140">
        <f>Q757*H757</f>
        <v>0</v>
      </c>
      <c r="S757" s="140">
        <v>0</v>
      </c>
      <c r="T757" s="141">
        <f>S757*H757</f>
        <v>0</v>
      </c>
      <c r="AR757" s="142" t="s">
        <v>136</v>
      </c>
      <c r="AT757" s="142" t="s">
        <v>131</v>
      </c>
      <c r="AU757" s="142" t="s">
        <v>90</v>
      </c>
      <c r="AY757" s="16" t="s">
        <v>129</v>
      </c>
      <c r="BE757" s="143">
        <f>IF(N757="základní",J757,0)</f>
        <v>0</v>
      </c>
      <c r="BF757" s="143">
        <f>IF(N757="snížená",J757,0)</f>
        <v>0</v>
      </c>
      <c r="BG757" s="143">
        <f>IF(N757="zákl. přenesená",J757,0)</f>
        <v>0</v>
      </c>
      <c r="BH757" s="143">
        <f>IF(N757="sníž. přenesená",J757,0)</f>
        <v>0</v>
      </c>
      <c r="BI757" s="143">
        <f>IF(N757="nulová",J757,0)</f>
        <v>0</v>
      </c>
      <c r="BJ757" s="16" t="s">
        <v>88</v>
      </c>
      <c r="BK757" s="143">
        <f>ROUND(I757*H757,2)</f>
        <v>0</v>
      </c>
      <c r="BL757" s="16" t="s">
        <v>136</v>
      </c>
      <c r="BM757" s="142" t="s">
        <v>774</v>
      </c>
    </row>
    <row r="758" spans="2:65" s="1" customFormat="1" ht="19.5">
      <c r="B758" s="31"/>
      <c r="D758" s="144" t="s">
        <v>138</v>
      </c>
      <c r="F758" s="145" t="s">
        <v>278</v>
      </c>
      <c r="I758" s="146"/>
      <c r="L758" s="31"/>
      <c r="M758" s="147"/>
      <c r="T758" s="55"/>
      <c r="AT758" s="16" t="s">
        <v>138</v>
      </c>
      <c r="AU758" s="16" t="s">
        <v>90</v>
      </c>
    </row>
    <row r="759" spans="2:65" s="13" customFormat="1" ht="11.25">
      <c r="B759" s="154"/>
      <c r="D759" s="144" t="s">
        <v>140</v>
      </c>
      <c r="E759" s="155" t="s">
        <v>1</v>
      </c>
      <c r="F759" s="156" t="s">
        <v>775</v>
      </c>
      <c r="H759" s="157">
        <v>832.16</v>
      </c>
      <c r="I759" s="158"/>
      <c r="L759" s="154"/>
      <c r="M759" s="159"/>
      <c r="T759" s="160"/>
      <c r="AT759" s="155" t="s">
        <v>140</v>
      </c>
      <c r="AU759" s="155" t="s">
        <v>90</v>
      </c>
      <c r="AV759" s="13" t="s">
        <v>90</v>
      </c>
      <c r="AW759" s="13" t="s">
        <v>36</v>
      </c>
      <c r="AX759" s="13" t="s">
        <v>80</v>
      </c>
      <c r="AY759" s="155" t="s">
        <v>129</v>
      </c>
    </row>
    <row r="760" spans="2:65" s="14" customFormat="1" ht="11.25">
      <c r="B760" s="161"/>
      <c r="D760" s="144" t="s">
        <v>140</v>
      </c>
      <c r="E760" s="162" t="s">
        <v>1</v>
      </c>
      <c r="F760" s="163" t="s">
        <v>146</v>
      </c>
      <c r="H760" s="164">
        <v>832.16</v>
      </c>
      <c r="I760" s="165"/>
      <c r="L760" s="161"/>
      <c r="M760" s="166"/>
      <c r="T760" s="167"/>
      <c r="AT760" s="162" t="s">
        <v>140</v>
      </c>
      <c r="AU760" s="162" t="s">
        <v>90</v>
      </c>
      <c r="AV760" s="14" t="s">
        <v>136</v>
      </c>
      <c r="AW760" s="14" t="s">
        <v>36</v>
      </c>
      <c r="AX760" s="14" t="s">
        <v>88</v>
      </c>
      <c r="AY760" s="162" t="s">
        <v>129</v>
      </c>
    </row>
    <row r="761" spans="2:65" s="11" customFormat="1" ht="22.9" customHeight="1">
      <c r="B761" s="119"/>
      <c r="D761" s="120" t="s">
        <v>79</v>
      </c>
      <c r="E761" s="129" t="s">
        <v>776</v>
      </c>
      <c r="F761" s="129" t="s">
        <v>777</v>
      </c>
      <c r="I761" s="122"/>
      <c r="J761" s="130">
        <f>BK761</f>
        <v>0</v>
      </c>
      <c r="L761" s="119"/>
      <c r="M761" s="124"/>
      <c r="P761" s="125">
        <f>SUM(P762:P763)</f>
        <v>0</v>
      </c>
      <c r="R761" s="125">
        <f>SUM(R762:R763)</f>
        <v>0</v>
      </c>
      <c r="T761" s="126">
        <f>SUM(T762:T763)</f>
        <v>0</v>
      </c>
      <c r="AR761" s="120" t="s">
        <v>88</v>
      </c>
      <c r="AT761" s="127" t="s">
        <v>79</v>
      </c>
      <c r="AU761" s="127" t="s">
        <v>88</v>
      </c>
      <c r="AY761" s="120" t="s">
        <v>129</v>
      </c>
      <c r="BK761" s="128">
        <f>SUM(BK762:BK763)</f>
        <v>0</v>
      </c>
    </row>
    <row r="762" spans="2:65" s="1" customFormat="1" ht="24.2" customHeight="1">
      <c r="B762" s="31"/>
      <c r="C762" s="131" t="s">
        <v>778</v>
      </c>
      <c r="D762" s="131" t="s">
        <v>131</v>
      </c>
      <c r="E762" s="132" t="s">
        <v>779</v>
      </c>
      <c r="F762" s="133" t="s">
        <v>780</v>
      </c>
      <c r="G762" s="134" t="s">
        <v>279</v>
      </c>
      <c r="H762" s="135">
        <v>3651.337</v>
      </c>
      <c r="I762" s="136"/>
      <c r="J762" s="137">
        <f>ROUND(I762*H762,2)</f>
        <v>0</v>
      </c>
      <c r="K762" s="133" t="s">
        <v>135</v>
      </c>
      <c r="L762" s="31"/>
      <c r="M762" s="138" t="s">
        <v>1</v>
      </c>
      <c r="N762" s="139" t="s">
        <v>45</v>
      </c>
      <c r="P762" s="140">
        <f>O762*H762</f>
        <v>0</v>
      </c>
      <c r="Q762" s="140">
        <v>0</v>
      </c>
      <c r="R762" s="140">
        <f>Q762*H762</f>
        <v>0</v>
      </c>
      <c r="S762" s="140">
        <v>0</v>
      </c>
      <c r="T762" s="141">
        <f>S762*H762</f>
        <v>0</v>
      </c>
      <c r="AR762" s="142" t="s">
        <v>136</v>
      </c>
      <c r="AT762" s="142" t="s">
        <v>131</v>
      </c>
      <c r="AU762" s="142" t="s">
        <v>90</v>
      </c>
      <c r="AY762" s="16" t="s">
        <v>129</v>
      </c>
      <c r="BE762" s="143">
        <f>IF(N762="základní",J762,0)</f>
        <v>0</v>
      </c>
      <c r="BF762" s="143">
        <f>IF(N762="snížená",J762,0)</f>
        <v>0</v>
      </c>
      <c r="BG762" s="143">
        <f>IF(N762="zákl. přenesená",J762,0)</f>
        <v>0</v>
      </c>
      <c r="BH762" s="143">
        <f>IF(N762="sníž. přenesená",J762,0)</f>
        <v>0</v>
      </c>
      <c r="BI762" s="143">
        <f>IF(N762="nulová",J762,0)</f>
        <v>0</v>
      </c>
      <c r="BJ762" s="16" t="s">
        <v>88</v>
      </c>
      <c r="BK762" s="143">
        <f>ROUND(I762*H762,2)</f>
        <v>0</v>
      </c>
      <c r="BL762" s="16" t="s">
        <v>136</v>
      </c>
      <c r="BM762" s="142" t="s">
        <v>781</v>
      </c>
    </row>
    <row r="763" spans="2:65" s="1" customFormat="1" ht="29.25">
      <c r="B763" s="31"/>
      <c r="D763" s="144" t="s">
        <v>138</v>
      </c>
      <c r="F763" s="145" t="s">
        <v>782</v>
      </c>
      <c r="I763" s="146"/>
      <c r="L763" s="31"/>
      <c r="M763" s="179"/>
      <c r="N763" s="180"/>
      <c r="O763" s="180"/>
      <c r="P763" s="180"/>
      <c r="Q763" s="180"/>
      <c r="R763" s="180"/>
      <c r="S763" s="180"/>
      <c r="T763" s="181"/>
      <c r="AT763" s="16" t="s">
        <v>138</v>
      </c>
      <c r="AU763" s="16" t="s">
        <v>90</v>
      </c>
    </row>
    <row r="764" spans="2:65" s="1" customFormat="1" ht="6.95" customHeight="1">
      <c r="B764" s="43"/>
      <c r="C764" s="44"/>
      <c r="D764" s="44"/>
      <c r="E764" s="44"/>
      <c r="F764" s="44"/>
      <c r="G764" s="44"/>
      <c r="H764" s="44"/>
      <c r="I764" s="44"/>
      <c r="J764" s="44"/>
      <c r="K764" s="44"/>
      <c r="L764" s="31"/>
    </row>
  </sheetData>
  <sheetProtection algorithmName="SHA-512" hashValue="xI8WHY5sg124mMsJdWr7z2EsYuIQwVSxUizcsZNDw2g0sFBUpPPG4vJr7oPokFfalCs9qPGeMgCugplrWX1UWA==" saltValue="ir+OiaRfl8YXcy0HsHR6wJGPAnGv+vg8C91QY+Qq1EYprk0xiKykCHT1DD4xFFPX3uuFaYv89wZ8i9u0YThl6Q==" spinCount="100000" sheet="1" objects="1" scenarios="1" formatColumns="0" formatRows="0" autoFilter="0"/>
  <autoFilter ref="C126:K763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6" t="s">
        <v>94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90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0" t="str">
        <f>'Rekapitulace stavby'!K6</f>
        <v>Pardubice, Dražkovice - převedení odpadních vod</v>
      </c>
      <c r="F7" s="221"/>
      <c r="G7" s="221"/>
      <c r="H7" s="221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01" t="s">
        <v>783</v>
      </c>
      <c r="F9" s="222"/>
      <c r="G9" s="222"/>
      <c r="H9" s="222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30. 9. 2024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3" t="str">
        <f>'Rekapitulace stavby'!E14</f>
        <v>Vyplň údaj</v>
      </c>
      <c r="F18" s="185"/>
      <c r="G18" s="185"/>
      <c r="H18" s="185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8"/>
      <c r="E27" s="190" t="s">
        <v>1</v>
      </c>
      <c r="F27" s="190"/>
      <c r="G27" s="190"/>
      <c r="H27" s="190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40</v>
      </c>
      <c r="J30" s="65">
        <f>ROUND(J124,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4" t="s">
        <v>44</v>
      </c>
      <c r="E33" s="26" t="s">
        <v>45</v>
      </c>
      <c r="F33" s="90">
        <f>ROUND((SUM(BE124:BE177)),  2)</f>
        <v>0</v>
      </c>
      <c r="I33" s="91">
        <v>0.21</v>
      </c>
      <c r="J33" s="90">
        <f>ROUND(((SUM(BE124:BE177))*I33),  2)</f>
        <v>0</v>
      </c>
      <c r="L33" s="31"/>
    </row>
    <row r="34" spans="2:12" s="1" customFormat="1" ht="14.45" customHeight="1">
      <c r="B34" s="31"/>
      <c r="E34" s="26" t="s">
        <v>46</v>
      </c>
      <c r="F34" s="90">
        <f>ROUND((SUM(BF124:BF177)),  2)</f>
        <v>0</v>
      </c>
      <c r="I34" s="91">
        <v>0.12</v>
      </c>
      <c r="J34" s="90">
        <f>ROUND(((SUM(BF124:BF177))*I34),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90">
        <f>ROUND((SUM(BG124:BG177)),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90">
        <f>ROUND((SUM(BH124:BH177)),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90">
        <f>ROUND((SUM(BI124:BI177)),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50</v>
      </c>
      <c r="E39" s="56"/>
      <c r="F39" s="56"/>
      <c r="G39" s="94" t="s">
        <v>51</v>
      </c>
      <c r="H39" s="95" t="s">
        <v>52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98" t="s">
        <v>56</v>
      </c>
      <c r="G61" s="42" t="s">
        <v>55</v>
      </c>
      <c r="H61" s="33"/>
      <c r="I61" s="33"/>
      <c r="J61" s="99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98" t="s">
        <v>56</v>
      </c>
      <c r="G76" s="42" t="s">
        <v>55</v>
      </c>
      <c r="H76" s="33"/>
      <c r="I76" s="33"/>
      <c r="J76" s="99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0" t="str">
        <f>E7</f>
        <v>Pardubice, Dražkovice - převedení odpadních vod</v>
      </c>
      <c r="F85" s="221"/>
      <c r="G85" s="221"/>
      <c r="H85" s="221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201" t="str">
        <f>E9</f>
        <v>835-10 - VON 01 - Vedlejší a ostatní náklady</v>
      </c>
      <c r="F87" s="222"/>
      <c r="G87" s="222"/>
      <c r="H87" s="22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Pardubice, Dražkovice</v>
      </c>
      <c r="I89" s="26" t="s">
        <v>22</v>
      </c>
      <c r="J89" s="51" t="str">
        <f>IF(J12="","",J12)</f>
        <v>30. 9. 2024</v>
      </c>
      <c r="L89" s="31"/>
    </row>
    <row r="90" spans="2:47" s="1" customFormat="1" ht="6.95" customHeight="1">
      <c r="B90" s="31"/>
      <c r="L90" s="31"/>
    </row>
    <row r="91" spans="2:47" s="1" customFormat="1" ht="25.7" customHeight="1">
      <c r="B91" s="31"/>
      <c r="C91" s="26" t="s">
        <v>24</v>
      </c>
      <c r="F91" s="24" t="str">
        <f>E15</f>
        <v>Vodovody a kanalizace Pardubice, a.s.</v>
      </c>
      <c r="I91" s="26" t="s">
        <v>32</v>
      </c>
      <c r="J91" s="29" t="str">
        <f>E21</f>
        <v>VK PROJEKT, spol. s r.o.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37</v>
      </c>
      <c r="J92" s="29" t="str">
        <f>E24</f>
        <v>Ladislav Konvalina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J124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784</v>
      </c>
      <c r="E97" s="105"/>
      <c r="F97" s="105"/>
      <c r="G97" s="105"/>
      <c r="H97" s="105"/>
      <c r="I97" s="105"/>
      <c r="J97" s="106">
        <f>J125</f>
        <v>0</v>
      </c>
      <c r="L97" s="103"/>
    </row>
    <row r="98" spans="2:12" s="9" customFormat="1" ht="19.899999999999999" customHeight="1">
      <c r="B98" s="107"/>
      <c r="D98" s="108" t="s">
        <v>785</v>
      </c>
      <c r="E98" s="109"/>
      <c r="F98" s="109"/>
      <c r="G98" s="109"/>
      <c r="H98" s="109"/>
      <c r="I98" s="109"/>
      <c r="J98" s="110">
        <f>J126</f>
        <v>0</v>
      </c>
      <c r="L98" s="107"/>
    </row>
    <row r="99" spans="2:12" s="9" customFormat="1" ht="19.899999999999999" customHeight="1">
      <c r="B99" s="107"/>
      <c r="D99" s="108" t="s">
        <v>786</v>
      </c>
      <c r="E99" s="109"/>
      <c r="F99" s="109"/>
      <c r="G99" s="109"/>
      <c r="H99" s="109"/>
      <c r="I99" s="109"/>
      <c r="J99" s="110">
        <f>J139</f>
        <v>0</v>
      </c>
      <c r="L99" s="107"/>
    </row>
    <row r="100" spans="2:12" s="9" customFormat="1" ht="19.899999999999999" customHeight="1">
      <c r="B100" s="107"/>
      <c r="D100" s="108" t="s">
        <v>787</v>
      </c>
      <c r="E100" s="109"/>
      <c r="F100" s="109"/>
      <c r="G100" s="109"/>
      <c r="H100" s="109"/>
      <c r="I100" s="109"/>
      <c r="J100" s="110">
        <f>J151</f>
        <v>0</v>
      </c>
      <c r="L100" s="107"/>
    </row>
    <row r="101" spans="2:12" s="9" customFormat="1" ht="19.899999999999999" customHeight="1">
      <c r="B101" s="107"/>
      <c r="D101" s="108" t="s">
        <v>788</v>
      </c>
      <c r="E101" s="109"/>
      <c r="F101" s="109"/>
      <c r="G101" s="109"/>
      <c r="H101" s="109"/>
      <c r="I101" s="109"/>
      <c r="J101" s="110">
        <f>J158</f>
        <v>0</v>
      </c>
      <c r="L101" s="107"/>
    </row>
    <row r="102" spans="2:12" s="9" customFormat="1" ht="19.899999999999999" customHeight="1">
      <c r="B102" s="107"/>
      <c r="D102" s="108" t="s">
        <v>789</v>
      </c>
      <c r="E102" s="109"/>
      <c r="F102" s="109"/>
      <c r="G102" s="109"/>
      <c r="H102" s="109"/>
      <c r="I102" s="109"/>
      <c r="J102" s="110">
        <f>J165</f>
        <v>0</v>
      </c>
      <c r="L102" s="107"/>
    </row>
    <row r="103" spans="2:12" s="9" customFormat="1" ht="19.899999999999999" customHeight="1">
      <c r="B103" s="107"/>
      <c r="D103" s="108" t="s">
        <v>790</v>
      </c>
      <c r="E103" s="109"/>
      <c r="F103" s="109"/>
      <c r="G103" s="109"/>
      <c r="H103" s="109"/>
      <c r="I103" s="109"/>
      <c r="J103" s="110">
        <f>J170</f>
        <v>0</v>
      </c>
      <c r="L103" s="107"/>
    </row>
    <row r="104" spans="2:12" s="9" customFormat="1" ht="19.899999999999999" customHeight="1">
      <c r="B104" s="107"/>
      <c r="D104" s="108" t="s">
        <v>791</v>
      </c>
      <c r="E104" s="109"/>
      <c r="F104" s="109"/>
      <c r="G104" s="109"/>
      <c r="H104" s="109"/>
      <c r="I104" s="109"/>
      <c r="J104" s="110">
        <f>J173</f>
        <v>0</v>
      </c>
      <c r="L104" s="107"/>
    </row>
    <row r="105" spans="2:12" s="1" customFormat="1" ht="21.75" customHeight="1">
      <c r="B105" s="31"/>
      <c r="L105" s="31"/>
    </row>
    <row r="106" spans="2:12" s="1" customFormat="1" ht="6.95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1"/>
    </row>
    <row r="110" spans="2:12" s="1" customFormat="1" ht="6.95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1"/>
    </row>
    <row r="111" spans="2:12" s="1" customFormat="1" ht="24.95" customHeight="1">
      <c r="B111" s="31"/>
      <c r="C111" s="20" t="s">
        <v>114</v>
      </c>
      <c r="L111" s="31"/>
    </row>
    <row r="112" spans="2:12" s="1" customFormat="1" ht="6.95" customHeight="1">
      <c r="B112" s="31"/>
      <c r="L112" s="31"/>
    </row>
    <row r="113" spans="2:65" s="1" customFormat="1" ht="12" customHeight="1">
      <c r="B113" s="31"/>
      <c r="C113" s="26" t="s">
        <v>16</v>
      </c>
      <c r="L113" s="31"/>
    </row>
    <row r="114" spans="2:65" s="1" customFormat="1" ht="16.5" customHeight="1">
      <c r="B114" s="31"/>
      <c r="E114" s="220" t="str">
        <f>E7</f>
        <v>Pardubice, Dražkovice - převedení odpadních vod</v>
      </c>
      <c r="F114" s="221"/>
      <c r="G114" s="221"/>
      <c r="H114" s="221"/>
      <c r="L114" s="31"/>
    </row>
    <row r="115" spans="2:65" s="1" customFormat="1" ht="12" customHeight="1">
      <c r="B115" s="31"/>
      <c r="C115" s="26" t="s">
        <v>96</v>
      </c>
      <c r="L115" s="31"/>
    </row>
    <row r="116" spans="2:65" s="1" customFormat="1" ht="16.5" customHeight="1">
      <c r="B116" s="31"/>
      <c r="E116" s="201" t="str">
        <f>E9</f>
        <v>835-10 - VON 01 - Vedlejší a ostatní náklady</v>
      </c>
      <c r="F116" s="222"/>
      <c r="G116" s="222"/>
      <c r="H116" s="222"/>
      <c r="L116" s="31"/>
    </row>
    <row r="117" spans="2:65" s="1" customFormat="1" ht="6.95" customHeight="1">
      <c r="B117" s="31"/>
      <c r="L117" s="31"/>
    </row>
    <row r="118" spans="2:65" s="1" customFormat="1" ht="12" customHeight="1">
      <c r="B118" s="31"/>
      <c r="C118" s="26" t="s">
        <v>20</v>
      </c>
      <c r="F118" s="24" t="str">
        <f>F12</f>
        <v>Pardubice, Dražkovice</v>
      </c>
      <c r="I118" s="26" t="s">
        <v>22</v>
      </c>
      <c r="J118" s="51" t="str">
        <f>IF(J12="","",J12)</f>
        <v>30. 9. 2024</v>
      </c>
      <c r="L118" s="31"/>
    </row>
    <row r="119" spans="2:65" s="1" customFormat="1" ht="6.95" customHeight="1">
      <c r="B119" s="31"/>
      <c r="L119" s="31"/>
    </row>
    <row r="120" spans="2:65" s="1" customFormat="1" ht="25.7" customHeight="1">
      <c r="B120" s="31"/>
      <c r="C120" s="26" t="s">
        <v>24</v>
      </c>
      <c r="F120" s="24" t="str">
        <f>E15</f>
        <v>Vodovody a kanalizace Pardubice, a.s.</v>
      </c>
      <c r="I120" s="26" t="s">
        <v>32</v>
      </c>
      <c r="J120" s="29" t="str">
        <f>E21</f>
        <v>VK PROJEKT, spol. s r.o.</v>
      </c>
      <c r="L120" s="31"/>
    </row>
    <row r="121" spans="2:65" s="1" customFormat="1" ht="15.2" customHeight="1">
      <c r="B121" s="31"/>
      <c r="C121" s="26" t="s">
        <v>30</v>
      </c>
      <c r="F121" s="24" t="str">
        <f>IF(E18="","",E18)</f>
        <v>Vyplň údaj</v>
      </c>
      <c r="I121" s="26" t="s">
        <v>37</v>
      </c>
      <c r="J121" s="29" t="str">
        <f>E24</f>
        <v>Ladislav Konvalina</v>
      </c>
      <c r="L121" s="31"/>
    </row>
    <row r="122" spans="2:65" s="1" customFormat="1" ht="10.35" customHeight="1">
      <c r="B122" s="31"/>
      <c r="L122" s="31"/>
    </row>
    <row r="123" spans="2:65" s="10" customFormat="1" ht="29.25" customHeight="1">
      <c r="B123" s="111"/>
      <c r="C123" s="112" t="s">
        <v>115</v>
      </c>
      <c r="D123" s="113" t="s">
        <v>65</v>
      </c>
      <c r="E123" s="113" t="s">
        <v>61</v>
      </c>
      <c r="F123" s="113" t="s">
        <v>62</v>
      </c>
      <c r="G123" s="113" t="s">
        <v>116</v>
      </c>
      <c r="H123" s="113" t="s">
        <v>117</v>
      </c>
      <c r="I123" s="113" t="s">
        <v>118</v>
      </c>
      <c r="J123" s="113" t="s">
        <v>100</v>
      </c>
      <c r="K123" s="114" t="s">
        <v>119</v>
      </c>
      <c r="L123" s="111"/>
      <c r="M123" s="58" t="s">
        <v>1</v>
      </c>
      <c r="N123" s="59" t="s">
        <v>44</v>
      </c>
      <c r="O123" s="59" t="s">
        <v>120</v>
      </c>
      <c r="P123" s="59" t="s">
        <v>121</v>
      </c>
      <c r="Q123" s="59" t="s">
        <v>122</v>
      </c>
      <c r="R123" s="59" t="s">
        <v>123</v>
      </c>
      <c r="S123" s="59" t="s">
        <v>124</v>
      </c>
      <c r="T123" s="60" t="s">
        <v>125</v>
      </c>
    </row>
    <row r="124" spans="2:65" s="1" customFormat="1" ht="22.9" customHeight="1">
      <c r="B124" s="31"/>
      <c r="C124" s="63" t="s">
        <v>126</v>
      </c>
      <c r="J124" s="115">
        <f>BK124</f>
        <v>0</v>
      </c>
      <c r="L124" s="31"/>
      <c r="M124" s="61"/>
      <c r="N124" s="52"/>
      <c r="O124" s="52"/>
      <c r="P124" s="116">
        <f>P125</f>
        <v>0</v>
      </c>
      <c r="Q124" s="52"/>
      <c r="R124" s="116">
        <f>R125</f>
        <v>0</v>
      </c>
      <c r="S124" s="52"/>
      <c r="T124" s="117">
        <f>T125</f>
        <v>0</v>
      </c>
      <c r="AT124" s="16" t="s">
        <v>79</v>
      </c>
      <c r="AU124" s="16" t="s">
        <v>102</v>
      </c>
      <c r="BK124" s="118">
        <f>BK125</f>
        <v>0</v>
      </c>
    </row>
    <row r="125" spans="2:65" s="11" customFormat="1" ht="25.9" customHeight="1">
      <c r="B125" s="119"/>
      <c r="D125" s="120" t="s">
        <v>79</v>
      </c>
      <c r="E125" s="121" t="s">
        <v>792</v>
      </c>
      <c r="F125" s="121" t="s">
        <v>793</v>
      </c>
      <c r="I125" s="122"/>
      <c r="J125" s="123">
        <f>BK125</f>
        <v>0</v>
      </c>
      <c r="L125" s="119"/>
      <c r="M125" s="124"/>
      <c r="P125" s="125">
        <f>P126+P139+P151+P158+P165+P170+P173</f>
        <v>0</v>
      </c>
      <c r="R125" s="125">
        <f>R126+R139+R151+R158+R165+R170+R173</f>
        <v>0</v>
      </c>
      <c r="T125" s="126">
        <f>T126+T139+T151+T158+T165+T170+T173</f>
        <v>0</v>
      </c>
      <c r="AR125" s="120" t="s">
        <v>164</v>
      </c>
      <c r="AT125" s="127" t="s">
        <v>79</v>
      </c>
      <c r="AU125" s="127" t="s">
        <v>80</v>
      </c>
      <c r="AY125" s="120" t="s">
        <v>129</v>
      </c>
      <c r="BK125" s="128">
        <f>BK126+BK139+BK151+BK158+BK165+BK170+BK173</f>
        <v>0</v>
      </c>
    </row>
    <row r="126" spans="2:65" s="11" customFormat="1" ht="22.9" customHeight="1">
      <c r="B126" s="119"/>
      <c r="D126" s="120" t="s">
        <v>79</v>
      </c>
      <c r="E126" s="129" t="s">
        <v>794</v>
      </c>
      <c r="F126" s="129" t="s">
        <v>795</v>
      </c>
      <c r="I126" s="122"/>
      <c r="J126" s="130">
        <f>BK126</f>
        <v>0</v>
      </c>
      <c r="L126" s="119"/>
      <c r="M126" s="124"/>
      <c r="P126" s="125">
        <f>SUM(P127:P138)</f>
        <v>0</v>
      </c>
      <c r="R126" s="125">
        <f>SUM(R127:R138)</f>
        <v>0</v>
      </c>
      <c r="T126" s="126">
        <f>SUM(T127:T138)</f>
        <v>0</v>
      </c>
      <c r="AR126" s="120" t="s">
        <v>164</v>
      </c>
      <c r="AT126" s="127" t="s">
        <v>79</v>
      </c>
      <c r="AU126" s="127" t="s">
        <v>88</v>
      </c>
      <c r="AY126" s="120" t="s">
        <v>129</v>
      </c>
      <c r="BK126" s="128">
        <f>SUM(BK127:BK138)</f>
        <v>0</v>
      </c>
    </row>
    <row r="127" spans="2:65" s="1" customFormat="1" ht="16.5" customHeight="1">
      <c r="B127" s="31"/>
      <c r="C127" s="131" t="s">
        <v>88</v>
      </c>
      <c r="D127" s="131" t="s">
        <v>131</v>
      </c>
      <c r="E127" s="132" t="s">
        <v>796</v>
      </c>
      <c r="F127" s="133" t="s">
        <v>797</v>
      </c>
      <c r="G127" s="134" t="s">
        <v>798</v>
      </c>
      <c r="H127" s="135">
        <v>1</v>
      </c>
      <c r="I127" s="136"/>
      <c r="J127" s="137">
        <f>ROUND(I127*H127,2)</f>
        <v>0</v>
      </c>
      <c r="K127" s="133" t="s">
        <v>135</v>
      </c>
      <c r="L127" s="31"/>
      <c r="M127" s="138" t="s">
        <v>1</v>
      </c>
      <c r="N127" s="139" t="s">
        <v>45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136</v>
      </c>
      <c r="AT127" s="142" t="s">
        <v>131</v>
      </c>
      <c r="AU127" s="142" t="s">
        <v>90</v>
      </c>
      <c r="AY127" s="16" t="s">
        <v>129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6" t="s">
        <v>88</v>
      </c>
      <c r="BK127" s="143">
        <f>ROUND(I127*H127,2)</f>
        <v>0</v>
      </c>
      <c r="BL127" s="16" t="s">
        <v>136</v>
      </c>
      <c r="BM127" s="142" t="s">
        <v>799</v>
      </c>
    </row>
    <row r="128" spans="2:65" s="1" customFormat="1" ht="11.25">
      <c r="B128" s="31"/>
      <c r="D128" s="144" t="s">
        <v>138</v>
      </c>
      <c r="F128" s="145" t="s">
        <v>797</v>
      </c>
      <c r="I128" s="146"/>
      <c r="L128" s="31"/>
      <c r="M128" s="147"/>
      <c r="T128" s="55"/>
      <c r="AT128" s="16" t="s">
        <v>138</v>
      </c>
      <c r="AU128" s="16" t="s">
        <v>90</v>
      </c>
    </row>
    <row r="129" spans="2:65" s="1" customFormat="1" ht="24.2" customHeight="1">
      <c r="B129" s="31"/>
      <c r="C129" s="131" t="s">
        <v>90</v>
      </c>
      <c r="D129" s="131" t="s">
        <v>131</v>
      </c>
      <c r="E129" s="132" t="s">
        <v>800</v>
      </c>
      <c r="F129" s="133" t="s">
        <v>801</v>
      </c>
      <c r="G129" s="134" t="s">
        <v>798</v>
      </c>
      <c r="H129" s="135">
        <v>1</v>
      </c>
      <c r="I129" s="136"/>
      <c r="J129" s="137">
        <f>ROUND(I129*H129,2)</f>
        <v>0</v>
      </c>
      <c r="K129" s="133" t="s">
        <v>135</v>
      </c>
      <c r="L129" s="31"/>
      <c r="M129" s="138" t="s">
        <v>1</v>
      </c>
      <c r="N129" s="139" t="s">
        <v>45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136</v>
      </c>
      <c r="AT129" s="142" t="s">
        <v>131</v>
      </c>
      <c r="AU129" s="142" t="s">
        <v>90</v>
      </c>
      <c r="AY129" s="16" t="s">
        <v>129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88</v>
      </c>
      <c r="BK129" s="143">
        <f>ROUND(I129*H129,2)</f>
        <v>0</v>
      </c>
      <c r="BL129" s="16" t="s">
        <v>136</v>
      </c>
      <c r="BM129" s="142" t="s">
        <v>802</v>
      </c>
    </row>
    <row r="130" spans="2:65" s="1" customFormat="1" ht="11.25">
      <c r="B130" s="31"/>
      <c r="D130" s="144" t="s">
        <v>138</v>
      </c>
      <c r="F130" s="145" t="s">
        <v>801</v>
      </c>
      <c r="I130" s="146"/>
      <c r="L130" s="31"/>
      <c r="M130" s="147"/>
      <c r="T130" s="55"/>
      <c r="AT130" s="16" t="s">
        <v>138</v>
      </c>
      <c r="AU130" s="16" t="s">
        <v>90</v>
      </c>
    </row>
    <row r="131" spans="2:65" s="1" customFormat="1" ht="21.75" customHeight="1">
      <c r="B131" s="31"/>
      <c r="C131" s="131" t="s">
        <v>152</v>
      </c>
      <c r="D131" s="131" t="s">
        <v>131</v>
      </c>
      <c r="E131" s="132" t="s">
        <v>803</v>
      </c>
      <c r="F131" s="133" t="s">
        <v>804</v>
      </c>
      <c r="G131" s="134" t="s">
        <v>798</v>
      </c>
      <c r="H131" s="135">
        <v>1</v>
      </c>
      <c r="I131" s="136"/>
      <c r="J131" s="137">
        <f>ROUND(I131*H131,2)</f>
        <v>0</v>
      </c>
      <c r="K131" s="133" t="s">
        <v>135</v>
      </c>
      <c r="L131" s="31"/>
      <c r="M131" s="138" t="s">
        <v>1</v>
      </c>
      <c r="N131" s="139" t="s">
        <v>45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136</v>
      </c>
      <c r="AT131" s="142" t="s">
        <v>131</v>
      </c>
      <c r="AU131" s="142" t="s">
        <v>90</v>
      </c>
      <c r="AY131" s="16" t="s">
        <v>129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6" t="s">
        <v>88</v>
      </c>
      <c r="BK131" s="143">
        <f>ROUND(I131*H131,2)</f>
        <v>0</v>
      </c>
      <c r="BL131" s="16" t="s">
        <v>136</v>
      </c>
      <c r="BM131" s="142" t="s">
        <v>805</v>
      </c>
    </row>
    <row r="132" spans="2:65" s="1" customFormat="1" ht="11.25">
      <c r="B132" s="31"/>
      <c r="D132" s="144" t="s">
        <v>138</v>
      </c>
      <c r="F132" s="145" t="s">
        <v>804</v>
      </c>
      <c r="I132" s="146"/>
      <c r="L132" s="31"/>
      <c r="M132" s="147"/>
      <c r="T132" s="55"/>
      <c r="AT132" s="16" t="s">
        <v>138</v>
      </c>
      <c r="AU132" s="16" t="s">
        <v>90</v>
      </c>
    </row>
    <row r="133" spans="2:65" s="1" customFormat="1" ht="24.2" customHeight="1">
      <c r="B133" s="31"/>
      <c r="C133" s="131" t="s">
        <v>136</v>
      </c>
      <c r="D133" s="131" t="s">
        <v>131</v>
      </c>
      <c r="E133" s="132" t="s">
        <v>806</v>
      </c>
      <c r="F133" s="133" t="s">
        <v>807</v>
      </c>
      <c r="G133" s="134" t="s">
        <v>798</v>
      </c>
      <c r="H133" s="135">
        <v>1</v>
      </c>
      <c r="I133" s="136"/>
      <c r="J133" s="137">
        <f>ROUND(I133*H133,2)</f>
        <v>0</v>
      </c>
      <c r="K133" s="133" t="s">
        <v>135</v>
      </c>
      <c r="L133" s="31"/>
      <c r="M133" s="138" t="s">
        <v>1</v>
      </c>
      <c r="N133" s="139" t="s">
        <v>45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136</v>
      </c>
      <c r="AT133" s="142" t="s">
        <v>131</v>
      </c>
      <c r="AU133" s="142" t="s">
        <v>90</v>
      </c>
      <c r="AY133" s="16" t="s">
        <v>129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88</v>
      </c>
      <c r="BK133" s="143">
        <f>ROUND(I133*H133,2)</f>
        <v>0</v>
      </c>
      <c r="BL133" s="16" t="s">
        <v>136</v>
      </c>
      <c r="BM133" s="142" t="s">
        <v>808</v>
      </c>
    </row>
    <row r="134" spans="2:65" s="1" customFormat="1" ht="11.25">
      <c r="B134" s="31"/>
      <c r="D134" s="144" t="s">
        <v>138</v>
      </c>
      <c r="F134" s="145" t="s">
        <v>807</v>
      </c>
      <c r="I134" s="146"/>
      <c r="L134" s="31"/>
      <c r="M134" s="147"/>
      <c r="T134" s="55"/>
      <c r="AT134" s="16" t="s">
        <v>138</v>
      </c>
      <c r="AU134" s="16" t="s">
        <v>90</v>
      </c>
    </row>
    <row r="135" spans="2:65" s="1" customFormat="1" ht="16.5" customHeight="1">
      <c r="B135" s="31"/>
      <c r="C135" s="131" t="s">
        <v>164</v>
      </c>
      <c r="D135" s="131" t="s">
        <v>131</v>
      </c>
      <c r="E135" s="132" t="s">
        <v>809</v>
      </c>
      <c r="F135" s="133" t="s">
        <v>810</v>
      </c>
      <c r="G135" s="134" t="s">
        <v>798</v>
      </c>
      <c r="H135" s="135">
        <v>1</v>
      </c>
      <c r="I135" s="136"/>
      <c r="J135" s="137">
        <f>ROUND(I135*H135,2)</f>
        <v>0</v>
      </c>
      <c r="K135" s="133" t="s">
        <v>135</v>
      </c>
      <c r="L135" s="31"/>
      <c r="M135" s="138" t="s">
        <v>1</v>
      </c>
      <c r="N135" s="139" t="s">
        <v>45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811</v>
      </c>
      <c r="AT135" s="142" t="s">
        <v>131</v>
      </c>
      <c r="AU135" s="142" t="s">
        <v>90</v>
      </c>
      <c r="AY135" s="16" t="s">
        <v>129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6" t="s">
        <v>88</v>
      </c>
      <c r="BK135" s="143">
        <f>ROUND(I135*H135,2)</f>
        <v>0</v>
      </c>
      <c r="BL135" s="16" t="s">
        <v>811</v>
      </c>
      <c r="BM135" s="142" t="s">
        <v>812</v>
      </c>
    </row>
    <row r="136" spans="2:65" s="1" customFormat="1" ht="19.5">
      <c r="B136" s="31"/>
      <c r="D136" s="144" t="s">
        <v>138</v>
      </c>
      <c r="F136" s="145" t="s">
        <v>813</v>
      </c>
      <c r="I136" s="146"/>
      <c r="L136" s="31"/>
      <c r="M136" s="147"/>
      <c r="T136" s="55"/>
      <c r="AT136" s="16" t="s">
        <v>138</v>
      </c>
      <c r="AU136" s="16" t="s">
        <v>90</v>
      </c>
    </row>
    <row r="137" spans="2:65" s="1" customFormat="1" ht="16.5" customHeight="1">
      <c r="B137" s="31"/>
      <c r="C137" s="131" t="s">
        <v>170</v>
      </c>
      <c r="D137" s="131" t="s">
        <v>131</v>
      </c>
      <c r="E137" s="132" t="s">
        <v>814</v>
      </c>
      <c r="F137" s="133" t="s">
        <v>815</v>
      </c>
      <c r="G137" s="134" t="s">
        <v>798</v>
      </c>
      <c r="H137" s="135">
        <v>1</v>
      </c>
      <c r="I137" s="136"/>
      <c r="J137" s="137">
        <f>ROUND(I137*H137,2)</f>
        <v>0</v>
      </c>
      <c r="K137" s="133" t="s">
        <v>135</v>
      </c>
      <c r="L137" s="31"/>
      <c r="M137" s="138" t="s">
        <v>1</v>
      </c>
      <c r="N137" s="139" t="s">
        <v>45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136</v>
      </c>
      <c r="AT137" s="142" t="s">
        <v>131</v>
      </c>
      <c r="AU137" s="142" t="s">
        <v>90</v>
      </c>
      <c r="AY137" s="16" t="s">
        <v>129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6" t="s">
        <v>88</v>
      </c>
      <c r="BK137" s="143">
        <f>ROUND(I137*H137,2)</f>
        <v>0</v>
      </c>
      <c r="BL137" s="16" t="s">
        <v>136</v>
      </c>
      <c r="BM137" s="142" t="s">
        <v>816</v>
      </c>
    </row>
    <row r="138" spans="2:65" s="1" customFormat="1" ht="11.25">
      <c r="B138" s="31"/>
      <c r="D138" s="144" t="s">
        <v>138</v>
      </c>
      <c r="F138" s="145" t="s">
        <v>815</v>
      </c>
      <c r="I138" s="146"/>
      <c r="L138" s="31"/>
      <c r="M138" s="147"/>
      <c r="T138" s="55"/>
      <c r="AT138" s="16" t="s">
        <v>138</v>
      </c>
      <c r="AU138" s="16" t="s">
        <v>90</v>
      </c>
    </row>
    <row r="139" spans="2:65" s="11" customFormat="1" ht="22.9" customHeight="1">
      <c r="B139" s="119"/>
      <c r="D139" s="120" t="s">
        <v>79</v>
      </c>
      <c r="E139" s="129" t="s">
        <v>817</v>
      </c>
      <c r="F139" s="129" t="s">
        <v>818</v>
      </c>
      <c r="I139" s="122"/>
      <c r="J139" s="130">
        <f>BK139</f>
        <v>0</v>
      </c>
      <c r="L139" s="119"/>
      <c r="M139" s="124"/>
      <c r="P139" s="125">
        <f>SUM(P140:P150)</f>
        <v>0</v>
      </c>
      <c r="R139" s="125">
        <f>SUM(R140:R150)</f>
        <v>0</v>
      </c>
      <c r="T139" s="126">
        <f>SUM(T140:T150)</f>
        <v>0</v>
      </c>
      <c r="AR139" s="120" t="s">
        <v>164</v>
      </c>
      <c r="AT139" s="127" t="s">
        <v>79</v>
      </c>
      <c r="AU139" s="127" t="s">
        <v>88</v>
      </c>
      <c r="AY139" s="120" t="s">
        <v>129</v>
      </c>
      <c r="BK139" s="128">
        <f>SUM(BK140:BK150)</f>
        <v>0</v>
      </c>
    </row>
    <row r="140" spans="2:65" s="1" customFormat="1" ht="16.5" customHeight="1">
      <c r="B140" s="31"/>
      <c r="C140" s="131" t="s">
        <v>176</v>
      </c>
      <c r="D140" s="131" t="s">
        <v>131</v>
      </c>
      <c r="E140" s="132" t="s">
        <v>819</v>
      </c>
      <c r="F140" s="133" t="s">
        <v>820</v>
      </c>
      <c r="G140" s="134" t="s">
        <v>821</v>
      </c>
      <c r="H140" s="135">
        <v>1</v>
      </c>
      <c r="I140" s="136"/>
      <c r="J140" s="137">
        <f>ROUND(I140*H140,2)</f>
        <v>0</v>
      </c>
      <c r="K140" s="133" t="s">
        <v>135</v>
      </c>
      <c r="L140" s="31"/>
      <c r="M140" s="138" t="s">
        <v>1</v>
      </c>
      <c r="N140" s="139" t="s">
        <v>45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811</v>
      </c>
      <c r="AT140" s="142" t="s">
        <v>131</v>
      </c>
      <c r="AU140" s="142" t="s">
        <v>90</v>
      </c>
      <c r="AY140" s="16" t="s">
        <v>129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88</v>
      </c>
      <c r="BK140" s="143">
        <f>ROUND(I140*H140,2)</f>
        <v>0</v>
      </c>
      <c r="BL140" s="16" t="s">
        <v>811</v>
      </c>
      <c r="BM140" s="142" t="s">
        <v>822</v>
      </c>
    </row>
    <row r="141" spans="2:65" s="1" customFormat="1" ht="11.25">
      <c r="B141" s="31"/>
      <c r="D141" s="144" t="s">
        <v>138</v>
      </c>
      <c r="F141" s="145" t="s">
        <v>820</v>
      </c>
      <c r="I141" s="146"/>
      <c r="L141" s="31"/>
      <c r="M141" s="147"/>
      <c r="T141" s="55"/>
      <c r="AT141" s="16" t="s">
        <v>138</v>
      </c>
      <c r="AU141" s="16" t="s">
        <v>90</v>
      </c>
    </row>
    <row r="142" spans="2:65" s="1" customFormat="1" ht="19.5">
      <c r="B142" s="31"/>
      <c r="D142" s="144" t="s">
        <v>332</v>
      </c>
      <c r="F142" s="178" t="s">
        <v>823</v>
      </c>
      <c r="I142" s="146"/>
      <c r="L142" s="31"/>
      <c r="M142" s="147"/>
      <c r="T142" s="55"/>
      <c r="AT142" s="16" t="s">
        <v>332</v>
      </c>
      <c r="AU142" s="16" t="s">
        <v>90</v>
      </c>
    </row>
    <row r="143" spans="2:65" s="12" customFormat="1" ht="11.25">
      <c r="B143" s="148"/>
      <c r="D143" s="144" t="s">
        <v>140</v>
      </c>
      <c r="E143" s="149" t="s">
        <v>1</v>
      </c>
      <c r="F143" s="150" t="s">
        <v>824</v>
      </c>
      <c r="H143" s="149" t="s">
        <v>1</v>
      </c>
      <c r="I143" s="151"/>
      <c r="L143" s="148"/>
      <c r="M143" s="152"/>
      <c r="T143" s="153"/>
      <c r="AT143" s="149" t="s">
        <v>140</v>
      </c>
      <c r="AU143" s="149" t="s">
        <v>90</v>
      </c>
      <c r="AV143" s="12" t="s">
        <v>88</v>
      </c>
      <c r="AW143" s="12" t="s">
        <v>36</v>
      </c>
      <c r="AX143" s="12" t="s">
        <v>80</v>
      </c>
      <c r="AY143" s="149" t="s">
        <v>129</v>
      </c>
    </row>
    <row r="144" spans="2:65" s="12" customFormat="1" ht="11.25">
      <c r="B144" s="148"/>
      <c r="D144" s="144" t="s">
        <v>140</v>
      </c>
      <c r="E144" s="149" t="s">
        <v>1</v>
      </c>
      <c r="F144" s="150" t="s">
        <v>825</v>
      </c>
      <c r="H144" s="149" t="s">
        <v>1</v>
      </c>
      <c r="I144" s="151"/>
      <c r="L144" s="148"/>
      <c r="M144" s="152"/>
      <c r="T144" s="153"/>
      <c r="AT144" s="149" t="s">
        <v>140</v>
      </c>
      <c r="AU144" s="149" t="s">
        <v>90</v>
      </c>
      <c r="AV144" s="12" t="s">
        <v>88</v>
      </c>
      <c r="AW144" s="12" t="s">
        <v>36</v>
      </c>
      <c r="AX144" s="12" t="s">
        <v>80</v>
      </c>
      <c r="AY144" s="149" t="s">
        <v>129</v>
      </c>
    </row>
    <row r="145" spans="2:65" s="12" customFormat="1" ht="11.25">
      <c r="B145" s="148"/>
      <c r="D145" s="144" t="s">
        <v>140</v>
      </c>
      <c r="E145" s="149" t="s">
        <v>1</v>
      </c>
      <c r="F145" s="150" t="s">
        <v>826</v>
      </c>
      <c r="H145" s="149" t="s">
        <v>1</v>
      </c>
      <c r="I145" s="151"/>
      <c r="L145" s="148"/>
      <c r="M145" s="152"/>
      <c r="T145" s="153"/>
      <c r="AT145" s="149" t="s">
        <v>140</v>
      </c>
      <c r="AU145" s="149" t="s">
        <v>90</v>
      </c>
      <c r="AV145" s="12" t="s">
        <v>88</v>
      </c>
      <c r="AW145" s="12" t="s">
        <v>36</v>
      </c>
      <c r="AX145" s="12" t="s">
        <v>80</v>
      </c>
      <c r="AY145" s="149" t="s">
        <v>129</v>
      </c>
    </row>
    <row r="146" spans="2:65" s="12" customFormat="1" ht="11.25">
      <c r="B146" s="148"/>
      <c r="D146" s="144" t="s">
        <v>140</v>
      </c>
      <c r="E146" s="149" t="s">
        <v>1</v>
      </c>
      <c r="F146" s="150" t="s">
        <v>827</v>
      </c>
      <c r="H146" s="149" t="s">
        <v>1</v>
      </c>
      <c r="I146" s="151"/>
      <c r="L146" s="148"/>
      <c r="M146" s="152"/>
      <c r="T146" s="153"/>
      <c r="AT146" s="149" t="s">
        <v>140</v>
      </c>
      <c r="AU146" s="149" t="s">
        <v>90</v>
      </c>
      <c r="AV146" s="12" t="s">
        <v>88</v>
      </c>
      <c r="AW146" s="12" t="s">
        <v>36</v>
      </c>
      <c r="AX146" s="12" t="s">
        <v>80</v>
      </c>
      <c r="AY146" s="149" t="s">
        <v>129</v>
      </c>
    </row>
    <row r="147" spans="2:65" s="12" customFormat="1" ht="11.25">
      <c r="B147" s="148"/>
      <c r="D147" s="144" t="s">
        <v>140</v>
      </c>
      <c r="E147" s="149" t="s">
        <v>1</v>
      </c>
      <c r="F147" s="150" t="s">
        <v>828</v>
      </c>
      <c r="H147" s="149" t="s">
        <v>1</v>
      </c>
      <c r="I147" s="151"/>
      <c r="L147" s="148"/>
      <c r="M147" s="152"/>
      <c r="T147" s="153"/>
      <c r="AT147" s="149" t="s">
        <v>140</v>
      </c>
      <c r="AU147" s="149" t="s">
        <v>90</v>
      </c>
      <c r="AV147" s="12" t="s">
        <v>88</v>
      </c>
      <c r="AW147" s="12" t="s">
        <v>36</v>
      </c>
      <c r="AX147" s="12" t="s">
        <v>80</v>
      </c>
      <c r="AY147" s="149" t="s">
        <v>129</v>
      </c>
    </row>
    <row r="148" spans="2:65" s="12" customFormat="1" ht="11.25">
      <c r="B148" s="148"/>
      <c r="D148" s="144" t="s">
        <v>140</v>
      </c>
      <c r="E148" s="149" t="s">
        <v>1</v>
      </c>
      <c r="F148" s="150" t="s">
        <v>829</v>
      </c>
      <c r="H148" s="149" t="s">
        <v>1</v>
      </c>
      <c r="I148" s="151"/>
      <c r="L148" s="148"/>
      <c r="M148" s="152"/>
      <c r="T148" s="153"/>
      <c r="AT148" s="149" t="s">
        <v>140</v>
      </c>
      <c r="AU148" s="149" t="s">
        <v>90</v>
      </c>
      <c r="AV148" s="12" t="s">
        <v>88</v>
      </c>
      <c r="AW148" s="12" t="s">
        <v>36</v>
      </c>
      <c r="AX148" s="12" t="s">
        <v>80</v>
      </c>
      <c r="AY148" s="149" t="s">
        <v>129</v>
      </c>
    </row>
    <row r="149" spans="2:65" s="12" customFormat="1" ht="11.25">
      <c r="B149" s="148"/>
      <c r="D149" s="144" t="s">
        <v>140</v>
      </c>
      <c r="E149" s="149" t="s">
        <v>1</v>
      </c>
      <c r="F149" s="150" t="s">
        <v>830</v>
      </c>
      <c r="H149" s="149" t="s">
        <v>1</v>
      </c>
      <c r="I149" s="151"/>
      <c r="L149" s="148"/>
      <c r="M149" s="152"/>
      <c r="T149" s="153"/>
      <c r="AT149" s="149" t="s">
        <v>140</v>
      </c>
      <c r="AU149" s="149" t="s">
        <v>90</v>
      </c>
      <c r="AV149" s="12" t="s">
        <v>88</v>
      </c>
      <c r="AW149" s="12" t="s">
        <v>36</v>
      </c>
      <c r="AX149" s="12" t="s">
        <v>80</v>
      </c>
      <c r="AY149" s="149" t="s">
        <v>129</v>
      </c>
    </row>
    <row r="150" spans="2:65" s="13" customFormat="1" ht="11.25">
      <c r="B150" s="154"/>
      <c r="D150" s="144" t="s">
        <v>140</v>
      </c>
      <c r="E150" s="155" t="s">
        <v>1</v>
      </c>
      <c r="F150" s="156" t="s">
        <v>88</v>
      </c>
      <c r="H150" s="157">
        <v>1</v>
      </c>
      <c r="I150" s="158"/>
      <c r="L150" s="154"/>
      <c r="M150" s="159"/>
      <c r="T150" s="160"/>
      <c r="AT150" s="155" t="s">
        <v>140</v>
      </c>
      <c r="AU150" s="155" t="s">
        <v>90</v>
      </c>
      <c r="AV150" s="13" t="s">
        <v>90</v>
      </c>
      <c r="AW150" s="13" t="s">
        <v>36</v>
      </c>
      <c r="AX150" s="13" t="s">
        <v>88</v>
      </c>
      <c r="AY150" s="155" t="s">
        <v>129</v>
      </c>
    </row>
    <row r="151" spans="2:65" s="11" customFormat="1" ht="22.9" customHeight="1">
      <c r="B151" s="119"/>
      <c r="D151" s="120" t="s">
        <v>79</v>
      </c>
      <c r="E151" s="129" t="s">
        <v>831</v>
      </c>
      <c r="F151" s="129" t="s">
        <v>832</v>
      </c>
      <c r="I151" s="122"/>
      <c r="J151" s="130">
        <f>BK151</f>
        <v>0</v>
      </c>
      <c r="L151" s="119"/>
      <c r="M151" s="124"/>
      <c r="P151" s="125">
        <f>SUM(P152:P157)</f>
        <v>0</v>
      </c>
      <c r="R151" s="125">
        <f>SUM(R152:R157)</f>
        <v>0</v>
      </c>
      <c r="T151" s="126">
        <f>SUM(T152:T157)</f>
        <v>0</v>
      </c>
      <c r="AR151" s="120" t="s">
        <v>164</v>
      </c>
      <c r="AT151" s="127" t="s">
        <v>79</v>
      </c>
      <c r="AU151" s="127" t="s">
        <v>88</v>
      </c>
      <c r="AY151" s="120" t="s">
        <v>129</v>
      </c>
      <c r="BK151" s="128">
        <f>SUM(BK152:BK157)</f>
        <v>0</v>
      </c>
    </row>
    <row r="152" spans="2:65" s="1" customFormat="1" ht="16.5" customHeight="1">
      <c r="B152" s="31"/>
      <c r="C152" s="131" t="s">
        <v>184</v>
      </c>
      <c r="D152" s="131" t="s">
        <v>131</v>
      </c>
      <c r="E152" s="132" t="s">
        <v>833</v>
      </c>
      <c r="F152" s="133" t="s">
        <v>832</v>
      </c>
      <c r="G152" s="134" t="s">
        <v>798</v>
      </c>
      <c r="H152" s="135">
        <v>1</v>
      </c>
      <c r="I152" s="136"/>
      <c r="J152" s="137">
        <f>ROUND(I152*H152,2)</f>
        <v>0</v>
      </c>
      <c r="K152" s="133" t="s">
        <v>135</v>
      </c>
      <c r="L152" s="31"/>
      <c r="M152" s="138" t="s">
        <v>1</v>
      </c>
      <c r="N152" s="139" t="s">
        <v>45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136</v>
      </c>
      <c r="AT152" s="142" t="s">
        <v>131</v>
      </c>
      <c r="AU152" s="142" t="s">
        <v>90</v>
      </c>
      <c r="AY152" s="16" t="s">
        <v>129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6" t="s">
        <v>88</v>
      </c>
      <c r="BK152" s="143">
        <f>ROUND(I152*H152,2)</f>
        <v>0</v>
      </c>
      <c r="BL152" s="16" t="s">
        <v>136</v>
      </c>
      <c r="BM152" s="142" t="s">
        <v>834</v>
      </c>
    </row>
    <row r="153" spans="2:65" s="1" customFormat="1" ht="11.25">
      <c r="B153" s="31"/>
      <c r="D153" s="144" t="s">
        <v>138</v>
      </c>
      <c r="F153" s="145" t="s">
        <v>832</v>
      </c>
      <c r="I153" s="146"/>
      <c r="L153" s="31"/>
      <c r="M153" s="147"/>
      <c r="T153" s="55"/>
      <c r="AT153" s="16" t="s">
        <v>138</v>
      </c>
      <c r="AU153" s="16" t="s">
        <v>90</v>
      </c>
    </row>
    <row r="154" spans="2:65" s="1" customFormat="1" ht="16.5" customHeight="1">
      <c r="B154" s="31"/>
      <c r="C154" s="131" t="s">
        <v>190</v>
      </c>
      <c r="D154" s="131" t="s">
        <v>131</v>
      </c>
      <c r="E154" s="132" t="s">
        <v>835</v>
      </c>
      <c r="F154" s="133" t="s">
        <v>836</v>
      </c>
      <c r="G154" s="134" t="s">
        <v>798</v>
      </c>
      <c r="H154" s="135">
        <v>1</v>
      </c>
      <c r="I154" s="136"/>
      <c r="J154" s="137">
        <f>ROUND(I154*H154,2)</f>
        <v>0</v>
      </c>
      <c r="K154" s="133" t="s">
        <v>135</v>
      </c>
      <c r="L154" s="31"/>
      <c r="M154" s="138" t="s">
        <v>1</v>
      </c>
      <c r="N154" s="139" t="s">
        <v>45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136</v>
      </c>
      <c r="AT154" s="142" t="s">
        <v>131</v>
      </c>
      <c r="AU154" s="142" t="s">
        <v>90</v>
      </c>
      <c r="AY154" s="16" t="s">
        <v>129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88</v>
      </c>
      <c r="BK154" s="143">
        <f>ROUND(I154*H154,2)</f>
        <v>0</v>
      </c>
      <c r="BL154" s="16" t="s">
        <v>136</v>
      </c>
      <c r="BM154" s="142" t="s">
        <v>837</v>
      </c>
    </row>
    <row r="155" spans="2:65" s="1" customFormat="1" ht="11.25">
      <c r="B155" s="31"/>
      <c r="D155" s="144" t="s">
        <v>138</v>
      </c>
      <c r="F155" s="145" t="s">
        <v>836</v>
      </c>
      <c r="I155" s="146"/>
      <c r="L155" s="31"/>
      <c r="M155" s="147"/>
      <c r="T155" s="55"/>
      <c r="AT155" s="16" t="s">
        <v>138</v>
      </c>
      <c r="AU155" s="16" t="s">
        <v>90</v>
      </c>
    </row>
    <row r="156" spans="2:65" s="1" customFormat="1" ht="16.5" customHeight="1">
      <c r="B156" s="31"/>
      <c r="C156" s="131" t="s">
        <v>198</v>
      </c>
      <c r="D156" s="131" t="s">
        <v>131</v>
      </c>
      <c r="E156" s="132" t="s">
        <v>838</v>
      </c>
      <c r="F156" s="133" t="s">
        <v>839</v>
      </c>
      <c r="G156" s="134" t="s">
        <v>798</v>
      </c>
      <c r="H156" s="135">
        <v>1</v>
      </c>
      <c r="I156" s="136"/>
      <c r="J156" s="137">
        <f>ROUND(I156*H156,2)</f>
        <v>0</v>
      </c>
      <c r="K156" s="133" t="s">
        <v>135</v>
      </c>
      <c r="L156" s="31"/>
      <c r="M156" s="138" t="s">
        <v>1</v>
      </c>
      <c r="N156" s="139" t="s">
        <v>45</v>
      </c>
      <c r="P156" s="140">
        <f>O156*H156</f>
        <v>0</v>
      </c>
      <c r="Q156" s="140">
        <v>0</v>
      </c>
      <c r="R156" s="140">
        <f>Q156*H156</f>
        <v>0</v>
      </c>
      <c r="S156" s="140">
        <v>0</v>
      </c>
      <c r="T156" s="141">
        <f>S156*H156</f>
        <v>0</v>
      </c>
      <c r="AR156" s="142" t="s">
        <v>811</v>
      </c>
      <c r="AT156" s="142" t="s">
        <v>131</v>
      </c>
      <c r="AU156" s="142" t="s">
        <v>90</v>
      </c>
      <c r="AY156" s="16" t="s">
        <v>129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6" t="s">
        <v>88</v>
      </c>
      <c r="BK156" s="143">
        <f>ROUND(I156*H156,2)</f>
        <v>0</v>
      </c>
      <c r="BL156" s="16" t="s">
        <v>811</v>
      </c>
      <c r="BM156" s="142" t="s">
        <v>840</v>
      </c>
    </row>
    <row r="157" spans="2:65" s="1" customFormat="1" ht="11.25">
      <c r="B157" s="31"/>
      <c r="D157" s="144" t="s">
        <v>138</v>
      </c>
      <c r="F157" s="145" t="s">
        <v>839</v>
      </c>
      <c r="I157" s="146"/>
      <c r="L157" s="31"/>
      <c r="M157" s="147"/>
      <c r="T157" s="55"/>
      <c r="AT157" s="16" t="s">
        <v>138</v>
      </c>
      <c r="AU157" s="16" t="s">
        <v>90</v>
      </c>
    </row>
    <row r="158" spans="2:65" s="11" customFormat="1" ht="22.9" customHeight="1">
      <c r="B158" s="119"/>
      <c r="D158" s="120" t="s">
        <v>79</v>
      </c>
      <c r="E158" s="129" t="s">
        <v>841</v>
      </c>
      <c r="F158" s="129" t="s">
        <v>842</v>
      </c>
      <c r="I158" s="122"/>
      <c r="J158" s="130">
        <f>BK158</f>
        <v>0</v>
      </c>
      <c r="L158" s="119"/>
      <c r="M158" s="124"/>
      <c r="P158" s="125">
        <f>SUM(P159:P164)</f>
        <v>0</v>
      </c>
      <c r="R158" s="125">
        <f>SUM(R159:R164)</f>
        <v>0</v>
      </c>
      <c r="T158" s="126">
        <f>SUM(T159:T164)</f>
        <v>0</v>
      </c>
      <c r="AR158" s="120" t="s">
        <v>164</v>
      </c>
      <c r="AT158" s="127" t="s">
        <v>79</v>
      </c>
      <c r="AU158" s="127" t="s">
        <v>88</v>
      </c>
      <c r="AY158" s="120" t="s">
        <v>129</v>
      </c>
      <c r="BK158" s="128">
        <f>SUM(BK159:BK164)</f>
        <v>0</v>
      </c>
    </row>
    <row r="159" spans="2:65" s="1" customFormat="1" ht="16.5" customHeight="1">
      <c r="B159" s="31"/>
      <c r="C159" s="131" t="s">
        <v>203</v>
      </c>
      <c r="D159" s="131" t="s">
        <v>131</v>
      </c>
      <c r="E159" s="132" t="s">
        <v>843</v>
      </c>
      <c r="F159" s="133" t="s">
        <v>844</v>
      </c>
      <c r="G159" s="134" t="s">
        <v>821</v>
      </c>
      <c r="H159" s="135">
        <v>1</v>
      </c>
      <c r="I159" s="136"/>
      <c r="J159" s="137">
        <f>ROUND(I159*H159,2)</f>
        <v>0</v>
      </c>
      <c r="K159" s="133" t="s">
        <v>135</v>
      </c>
      <c r="L159" s="31"/>
      <c r="M159" s="138" t="s">
        <v>1</v>
      </c>
      <c r="N159" s="139" t="s">
        <v>45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AR159" s="142" t="s">
        <v>811</v>
      </c>
      <c r="AT159" s="142" t="s">
        <v>131</v>
      </c>
      <c r="AU159" s="142" t="s">
        <v>90</v>
      </c>
      <c r="AY159" s="16" t="s">
        <v>129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6" t="s">
        <v>88</v>
      </c>
      <c r="BK159" s="143">
        <f>ROUND(I159*H159,2)</f>
        <v>0</v>
      </c>
      <c r="BL159" s="16" t="s">
        <v>811</v>
      </c>
      <c r="BM159" s="142" t="s">
        <v>845</v>
      </c>
    </row>
    <row r="160" spans="2:65" s="1" customFormat="1" ht="11.25">
      <c r="B160" s="31"/>
      <c r="D160" s="144" t="s">
        <v>138</v>
      </c>
      <c r="F160" s="145" t="s">
        <v>844</v>
      </c>
      <c r="I160" s="146"/>
      <c r="L160" s="31"/>
      <c r="M160" s="147"/>
      <c r="T160" s="55"/>
      <c r="AT160" s="16" t="s">
        <v>138</v>
      </c>
      <c r="AU160" s="16" t="s">
        <v>90</v>
      </c>
    </row>
    <row r="161" spans="2:65" s="1" customFormat="1" ht="16.5" customHeight="1">
      <c r="B161" s="31"/>
      <c r="C161" s="131" t="s">
        <v>8</v>
      </c>
      <c r="D161" s="131" t="s">
        <v>131</v>
      </c>
      <c r="E161" s="132" t="s">
        <v>846</v>
      </c>
      <c r="F161" s="133" t="s">
        <v>847</v>
      </c>
      <c r="G161" s="134" t="s">
        <v>821</v>
      </c>
      <c r="H161" s="135">
        <v>1</v>
      </c>
      <c r="I161" s="136"/>
      <c r="J161" s="137">
        <f>ROUND(I161*H161,2)</f>
        <v>0</v>
      </c>
      <c r="K161" s="133" t="s">
        <v>135</v>
      </c>
      <c r="L161" s="31"/>
      <c r="M161" s="138" t="s">
        <v>1</v>
      </c>
      <c r="N161" s="139" t="s">
        <v>45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811</v>
      </c>
      <c r="AT161" s="142" t="s">
        <v>131</v>
      </c>
      <c r="AU161" s="142" t="s">
        <v>90</v>
      </c>
      <c r="AY161" s="16" t="s">
        <v>129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88</v>
      </c>
      <c r="BK161" s="143">
        <f>ROUND(I161*H161,2)</f>
        <v>0</v>
      </c>
      <c r="BL161" s="16" t="s">
        <v>811</v>
      </c>
      <c r="BM161" s="142" t="s">
        <v>848</v>
      </c>
    </row>
    <row r="162" spans="2:65" s="1" customFormat="1" ht="11.25">
      <c r="B162" s="31"/>
      <c r="D162" s="144" t="s">
        <v>138</v>
      </c>
      <c r="F162" s="145" t="s">
        <v>849</v>
      </c>
      <c r="I162" s="146"/>
      <c r="L162" s="31"/>
      <c r="M162" s="147"/>
      <c r="T162" s="55"/>
      <c r="AT162" s="16" t="s">
        <v>138</v>
      </c>
      <c r="AU162" s="16" t="s">
        <v>90</v>
      </c>
    </row>
    <row r="163" spans="2:65" s="1" customFormat="1" ht="16.5" customHeight="1">
      <c r="B163" s="31"/>
      <c r="C163" s="131" t="s">
        <v>213</v>
      </c>
      <c r="D163" s="131" t="s">
        <v>131</v>
      </c>
      <c r="E163" s="132" t="s">
        <v>850</v>
      </c>
      <c r="F163" s="133" t="s">
        <v>851</v>
      </c>
      <c r="G163" s="134" t="s">
        <v>798</v>
      </c>
      <c r="H163" s="135">
        <v>1</v>
      </c>
      <c r="I163" s="136"/>
      <c r="J163" s="137">
        <f>ROUND(I163*H163,2)</f>
        <v>0</v>
      </c>
      <c r="K163" s="133" t="s">
        <v>135</v>
      </c>
      <c r="L163" s="31"/>
      <c r="M163" s="138" t="s">
        <v>1</v>
      </c>
      <c r="N163" s="139" t="s">
        <v>45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136</v>
      </c>
      <c r="AT163" s="142" t="s">
        <v>131</v>
      </c>
      <c r="AU163" s="142" t="s">
        <v>90</v>
      </c>
      <c r="AY163" s="16" t="s">
        <v>129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6" t="s">
        <v>88</v>
      </c>
      <c r="BK163" s="143">
        <f>ROUND(I163*H163,2)</f>
        <v>0</v>
      </c>
      <c r="BL163" s="16" t="s">
        <v>136</v>
      </c>
      <c r="BM163" s="142" t="s">
        <v>852</v>
      </c>
    </row>
    <row r="164" spans="2:65" s="1" customFormat="1" ht="11.25">
      <c r="B164" s="31"/>
      <c r="D164" s="144" t="s">
        <v>138</v>
      </c>
      <c r="F164" s="145" t="s">
        <v>851</v>
      </c>
      <c r="I164" s="146"/>
      <c r="L164" s="31"/>
      <c r="M164" s="147"/>
      <c r="T164" s="55"/>
      <c r="AT164" s="16" t="s">
        <v>138</v>
      </c>
      <c r="AU164" s="16" t="s">
        <v>90</v>
      </c>
    </row>
    <row r="165" spans="2:65" s="11" customFormat="1" ht="22.9" customHeight="1">
      <c r="B165" s="119"/>
      <c r="D165" s="120" t="s">
        <v>79</v>
      </c>
      <c r="E165" s="129" t="s">
        <v>853</v>
      </c>
      <c r="F165" s="129" t="s">
        <v>854</v>
      </c>
      <c r="I165" s="122"/>
      <c r="J165" s="130">
        <f>BK165</f>
        <v>0</v>
      </c>
      <c r="L165" s="119"/>
      <c r="M165" s="124"/>
      <c r="P165" s="125">
        <f>SUM(P166:P169)</f>
        <v>0</v>
      </c>
      <c r="R165" s="125">
        <f>SUM(R166:R169)</f>
        <v>0</v>
      </c>
      <c r="T165" s="126">
        <f>SUM(T166:T169)</f>
        <v>0</v>
      </c>
      <c r="AR165" s="120" t="s">
        <v>164</v>
      </c>
      <c r="AT165" s="127" t="s">
        <v>79</v>
      </c>
      <c r="AU165" s="127" t="s">
        <v>88</v>
      </c>
      <c r="AY165" s="120" t="s">
        <v>129</v>
      </c>
      <c r="BK165" s="128">
        <f>SUM(BK166:BK169)</f>
        <v>0</v>
      </c>
    </row>
    <row r="166" spans="2:65" s="1" customFormat="1" ht="16.5" customHeight="1">
      <c r="B166" s="31"/>
      <c r="C166" s="131" t="s">
        <v>221</v>
      </c>
      <c r="D166" s="131" t="s">
        <v>131</v>
      </c>
      <c r="E166" s="132" t="s">
        <v>855</v>
      </c>
      <c r="F166" s="133" t="s">
        <v>856</v>
      </c>
      <c r="G166" s="134" t="s">
        <v>798</v>
      </c>
      <c r="H166" s="135">
        <v>4082.5</v>
      </c>
      <c r="I166" s="136"/>
      <c r="J166" s="137">
        <f>ROUND(I166*H166,2)</f>
        <v>0</v>
      </c>
      <c r="K166" s="133" t="s">
        <v>135</v>
      </c>
      <c r="L166" s="31"/>
      <c r="M166" s="138" t="s">
        <v>1</v>
      </c>
      <c r="N166" s="139" t="s">
        <v>45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136</v>
      </c>
      <c r="AT166" s="142" t="s">
        <v>131</v>
      </c>
      <c r="AU166" s="142" t="s">
        <v>90</v>
      </c>
      <c r="AY166" s="16" t="s">
        <v>129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6" t="s">
        <v>88</v>
      </c>
      <c r="BK166" s="143">
        <f>ROUND(I166*H166,2)</f>
        <v>0</v>
      </c>
      <c r="BL166" s="16" t="s">
        <v>136</v>
      </c>
      <c r="BM166" s="142" t="s">
        <v>857</v>
      </c>
    </row>
    <row r="167" spans="2:65" s="1" customFormat="1" ht="11.25">
      <c r="B167" s="31"/>
      <c r="D167" s="144" t="s">
        <v>138</v>
      </c>
      <c r="F167" s="145" t="s">
        <v>856</v>
      </c>
      <c r="I167" s="146"/>
      <c r="L167" s="31"/>
      <c r="M167" s="147"/>
      <c r="T167" s="55"/>
      <c r="AT167" s="16" t="s">
        <v>138</v>
      </c>
      <c r="AU167" s="16" t="s">
        <v>90</v>
      </c>
    </row>
    <row r="168" spans="2:65" s="1" customFormat="1" ht="19.5">
      <c r="B168" s="31"/>
      <c r="D168" s="144" t="s">
        <v>332</v>
      </c>
      <c r="F168" s="178" t="s">
        <v>858</v>
      </c>
      <c r="I168" s="146"/>
      <c r="L168" s="31"/>
      <c r="M168" s="147"/>
      <c r="T168" s="55"/>
      <c r="AT168" s="16" t="s">
        <v>332</v>
      </c>
      <c r="AU168" s="16" t="s">
        <v>90</v>
      </c>
    </row>
    <row r="169" spans="2:65" s="13" customFormat="1" ht="11.25">
      <c r="B169" s="154"/>
      <c r="D169" s="144" t="s">
        <v>140</v>
      </c>
      <c r="E169" s="155" t="s">
        <v>1</v>
      </c>
      <c r="F169" s="156" t="s">
        <v>859</v>
      </c>
      <c r="H169" s="157">
        <v>4082.5</v>
      </c>
      <c r="I169" s="158"/>
      <c r="L169" s="154"/>
      <c r="M169" s="159"/>
      <c r="T169" s="160"/>
      <c r="AT169" s="155" t="s">
        <v>140</v>
      </c>
      <c r="AU169" s="155" t="s">
        <v>90</v>
      </c>
      <c r="AV169" s="13" t="s">
        <v>90</v>
      </c>
      <c r="AW169" s="13" t="s">
        <v>36</v>
      </c>
      <c r="AX169" s="13" t="s">
        <v>88</v>
      </c>
      <c r="AY169" s="155" t="s">
        <v>129</v>
      </c>
    </row>
    <row r="170" spans="2:65" s="11" customFormat="1" ht="22.9" customHeight="1">
      <c r="B170" s="119"/>
      <c r="D170" s="120" t="s">
        <v>79</v>
      </c>
      <c r="E170" s="129" t="s">
        <v>860</v>
      </c>
      <c r="F170" s="129" t="s">
        <v>861</v>
      </c>
      <c r="I170" s="122"/>
      <c r="J170" s="130">
        <f>BK170</f>
        <v>0</v>
      </c>
      <c r="L170" s="119"/>
      <c r="M170" s="124"/>
      <c r="P170" s="125">
        <f>SUM(P171:P172)</f>
        <v>0</v>
      </c>
      <c r="R170" s="125">
        <f>SUM(R171:R172)</f>
        <v>0</v>
      </c>
      <c r="T170" s="126">
        <f>SUM(T171:T172)</f>
        <v>0</v>
      </c>
      <c r="AR170" s="120" t="s">
        <v>164</v>
      </c>
      <c r="AT170" s="127" t="s">
        <v>79</v>
      </c>
      <c r="AU170" s="127" t="s">
        <v>88</v>
      </c>
      <c r="AY170" s="120" t="s">
        <v>129</v>
      </c>
      <c r="BK170" s="128">
        <f>SUM(BK171:BK172)</f>
        <v>0</v>
      </c>
    </row>
    <row r="171" spans="2:65" s="1" customFormat="1" ht="16.5" customHeight="1">
      <c r="B171" s="31"/>
      <c r="C171" s="131" t="s">
        <v>226</v>
      </c>
      <c r="D171" s="131" t="s">
        <v>131</v>
      </c>
      <c r="E171" s="132" t="s">
        <v>862</v>
      </c>
      <c r="F171" s="133" t="s">
        <v>863</v>
      </c>
      <c r="G171" s="134" t="s">
        <v>821</v>
      </c>
      <c r="H171" s="135">
        <v>1</v>
      </c>
      <c r="I171" s="136"/>
      <c r="J171" s="137">
        <f>ROUND(I171*H171,2)</f>
        <v>0</v>
      </c>
      <c r="K171" s="133" t="s">
        <v>1</v>
      </c>
      <c r="L171" s="31"/>
      <c r="M171" s="138" t="s">
        <v>1</v>
      </c>
      <c r="N171" s="139" t="s">
        <v>45</v>
      </c>
      <c r="P171" s="140">
        <f>O171*H171</f>
        <v>0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811</v>
      </c>
      <c r="AT171" s="142" t="s">
        <v>131</v>
      </c>
      <c r="AU171" s="142" t="s">
        <v>90</v>
      </c>
      <c r="AY171" s="16" t="s">
        <v>129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6" t="s">
        <v>88</v>
      </c>
      <c r="BK171" s="143">
        <f>ROUND(I171*H171,2)</f>
        <v>0</v>
      </c>
      <c r="BL171" s="16" t="s">
        <v>811</v>
      </c>
      <c r="BM171" s="142" t="s">
        <v>864</v>
      </c>
    </row>
    <row r="172" spans="2:65" s="1" customFormat="1" ht="11.25">
      <c r="B172" s="31"/>
      <c r="D172" s="144" t="s">
        <v>138</v>
      </c>
      <c r="F172" s="145" t="s">
        <v>863</v>
      </c>
      <c r="I172" s="146"/>
      <c r="L172" s="31"/>
      <c r="M172" s="147"/>
      <c r="T172" s="55"/>
      <c r="AT172" s="16" t="s">
        <v>138</v>
      </c>
      <c r="AU172" s="16" t="s">
        <v>90</v>
      </c>
    </row>
    <row r="173" spans="2:65" s="11" customFormat="1" ht="22.9" customHeight="1">
      <c r="B173" s="119"/>
      <c r="D173" s="120" t="s">
        <v>79</v>
      </c>
      <c r="E173" s="129" t="s">
        <v>865</v>
      </c>
      <c r="F173" s="129" t="s">
        <v>866</v>
      </c>
      <c r="I173" s="122"/>
      <c r="J173" s="130">
        <f>BK173</f>
        <v>0</v>
      </c>
      <c r="L173" s="119"/>
      <c r="M173" s="124"/>
      <c r="P173" s="125">
        <f>SUM(P174:P177)</f>
        <v>0</v>
      </c>
      <c r="R173" s="125">
        <f>SUM(R174:R177)</f>
        <v>0</v>
      </c>
      <c r="T173" s="126">
        <f>SUM(T174:T177)</f>
        <v>0</v>
      </c>
      <c r="AR173" s="120" t="s">
        <v>164</v>
      </c>
      <c r="AT173" s="127" t="s">
        <v>79</v>
      </c>
      <c r="AU173" s="127" t="s">
        <v>88</v>
      </c>
      <c r="AY173" s="120" t="s">
        <v>129</v>
      </c>
      <c r="BK173" s="128">
        <f>SUM(BK174:BK177)</f>
        <v>0</v>
      </c>
    </row>
    <row r="174" spans="2:65" s="1" customFormat="1" ht="16.5" customHeight="1">
      <c r="B174" s="31"/>
      <c r="C174" s="131" t="s">
        <v>233</v>
      </c>
      <c r="D174" s="131" t="s">
        <v>131</v>
      </c>
      <c r="E174" s="132" t="s">
        <v>867</v>
      </c>
      <c r="F174" s="133" t="s">
        <v>868</v>
      </c>
      <c r="G174" s="134" t="s">
        <v>798</v>
      </c>
      <c r="H174" s="135">
        <v>1</v>
      </c>
      <c r="I174" s="136"/>
      <c r="J174" s="137">
        <f>ROUND(I174*H174,2)</f>
        <v>0</v>
      </c>
      <c r="K174" s="133" t="s">
        <v>135</v>
      </c>
      <c r="L174" s="31"/>
      <c r="M174" s="138" t="s">
        <v>1</v>
      </c>
      <c r="N174" s="139" t="s">
        <v>45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136</v>
      </c>
      <c r="AT174" s="142" t="s">
        <v>131</v>
      </c>
      <c r="AU174" s="142" t="s">
        <v>90</v>
      </c>
      <c r="AY174" s="16" t="s">
        <v>129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6" t="s">
        <v>88</v>
      </c>
      <c r="BK174" s="143">
        <f>ROUND(I174*H174,2)</f>
        <v>0</v>
      </c>
      <c r="BL174" s="16" t="s">
        <v>136</v>
      </c>
      <c r="BM174" s="142" t="s">
        <v>869</v>
      </c>
    </row>
    <row r="175" spans="2:65" s="1" customFormat="1" ht="11.25">
      <c r="B175" s="31"/>
      <c r="D175" s="144" t="s">
        <v>138</v>
      </c>
      <c r="F175" s="145" t="s">
        <v>868</v>
      </c>
      <c r="I175" s="146"/>
      <c r="L175" s="31"/>
      <c r="M175" s="147"/>
      <c r="T175" s="55"/>
      <c r="AT175" s="16" t="s">
        <v>138</v>
      </c>
      <c r="AU175" s="16" t="s">
        <v>90</v>
      </c>
    </row>
    <row r="176" spans="2:65" s="1" customFormat="1" ht="16.5" customHeight="1">
      <c r="B176" s="31"/>
      <c r="C176" s="131" t="s">
        <v>240</v>
      </c>
      <c r="D176" s="131" t="s">
        <v>131</v>
      </c>
      <c r="E176" s="132" t="s">
        <v>870</v>
      </c>
      <c r="F176" s="133" t="s">
        <v>871</v>
      </c>
      <c r="G176" s="134" t="s">
        <v>821</v>
      </c>
      <c r="H176" s="135">
        <v>2</v>
      </c>
      <c r="I176" s="136"/>
      <c r="J176" s="137">
        <f>ROUND(I176*H176,2)</f>
        <v>0</v>
      </c>
      <c r="K176" s="133" t="s">
        <v>1</v>
      </c>
      <c r="L176" s="31"/>
      <c r="M176" s="138" t="s">
        <v>1</v>
      </c>
      <c r="N176" s="139" t="s">
        <v>45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811</v>
      </c>
      <c r="AT176" s="142" t="s">
        <v>131</v>
      </c>
      <c r="AU176" s="142" t="s">
        <v>90</v>
      </c>
      <c r="AY176" s="16" t="s">
        <v>129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6" t="s">
        <v>88</v>
      </c>
      <c r="BK176" s="143">
        <f>ROUND(I176*H176,2)</f>
        <v>0</v>
      </c>
      <c r="BL176" s="16" t="s">
        <v>811</v>
      </c>
      <c r="BM176" s="142" t="s">
        <v>872</v>
      </c>
    </row>
    <row r="177" spans="2:47" s="1" customFormat="1" ht="11.25">
      <c r="B177" s="31"/>
      <c r="D177" s="144" t="s">
        <v>138</v>
      </c>
      <c r="F177" s="145" t="s">
        <v>871</v>
      </c>
      <c r="I177" s="146"/>
      <c r="L177" s="31"/>
      <c r="M177" s="179"/>
      <c r="N177" s="180"/>
      <c r="O177" s="180"/>
      <c r="P177" s="180"/>
      <c r="Q177" s="180"/>
      <c r="R177" s="180"/>
      <c r="S177" s="180"/>
      <c r="T177" s="181"/>
      <c r="AT177" s="16" t="s">
        <v>138</v>
      </c>
      <c r="AU177" s="16" t="s">
        <v>90</v>
      </c>
    </row>
    <row r="178" spans="2:47" s="1" customFormat="1" ht="6.95" customHeight="1"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31"/>
    </row>
  </sheetData>
  <sheetProtection algorithmName="SHA-512" hashValue="26v0fv/oNuHmGVbLA4I2oJvSdxl9QBcqPeX7EOeQH+SQGmrNBgFstgRI64meonpYg1TXThslc3rj2kKmUZ+bHw==" saltValue="Q4H3Pno022Ni1OtQPyWq815ZIQ4z0kCURVzW8Is9QE7yPrAVuKb+CLhcBfGZtth9x4KGH1Z8FhbCd08sIL6qZQ==" spinCount="100000" sheet="1" objects="1" scenarios="1" formatColumns="0" formatRows="0" autoFilter="0"/>
  <autoFilter ref="C123:K177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835-1 - IO 01 - Kanalizace</vt:lpstr>
      <vt:lpstr>835-10 - VON 01 - Vedlejš...</vt:lpstr>
      <vt:lpstr>'835-1 - IO 01 - Kanalizace'!Názvy_tisku</vt:lpstr>
      <vt:lpstr>'835-10 - VON 01 - Vedlejš...'!Názvy_tisku</vt:lpstr>
      <vt:lpstr>'Rekapitulace stavby'!Názvy_tisku</vt:lpstr>
      <vt:lpstr>'835-1 - IO 01 - Kanalizace'!Oblast_tisku</vt:lpstr>
      <vt:lpstr>'835-10 - VON 01 - Vedlejš...'!Oblast_tisku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DESKTOP-SS04TDM\VK PROJEKT</dc:creator>
  <cp:lastModifiedBy>Ladislav Konvalina</cp:lastModifiedBy>
  <dcterms:created xsi:type="dcterms:W3CDTF">2024-09-13T11:33:17Z</dcterms:created>
  <dcterms:modified xsi:type="dcterms:W3CDTF">2024-09-13T11:33:57Z</dcterms:modified>
</cp:coreProperties>
</file>