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M 2024\M24-026 Holice, Husova - kanalizace\PD\ROZPOČET\finální rozdělení\"/>
    </mc:Choice>
  </mc:AlternateContent>
  <bookViews>
    <workbookView xWindow="0" yWindow="0" windowWidth="0" windowHeight="0"/>
  </bookViews>
  <sheets>
    <sheet name="Rekapitulace stavby" sheetId="1" r:id="rId1"/>
    <sheet name="SO 02 - Bezvýkopová oprav..." sheetId="2" r:id="rId2"/>
    <sheet name="VON - Vedlejší a ostatní ..." sheetId="3" r:id="rId3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02 - Bezvýkopová oprav...'!$C$116:$K$137</definedName>
    <definedName name="_xlnm.Print_Area" localSheetId="1">'SO 02 - Bezvýkopová oprav...'!$C$4:$J$76,'SO 02 - Bezvýkopová oprav...'!$C$82:$J$98,'SO 02 - Bezvýkopová oprav...'!$C$104:$K$137</definedName>
    <definedName name="_xlnm.Print_Titles" localSheetId="1">'SO 02 - Bezvýkopová oprav...'!$116:$116</definedName>
    <definedName name="_xlnm._FilterDatabase" localSheetId="2" hidden="1">'VON - Vedlejší a ostatní ...'!$C$127:$K$160</definedName>
    <definedName name="_xlnm.Print_Area" localSheetId="2">'VON - Vedlejší a ostatní ...'!$C$4:$J$76,'VON - Vedlejší a ostatní ...'!$C$82:$J$107,'VON - Vedlejší a ostatní ...'!$C$113:$K$160</definedName>
    <definedName name="_xlnm.Print_Titles" localSheetId="2">'VON - Vedlejší a ostatní ...'!$127:$127</definedName>
  </definedNames>
  <calcPr/>
</workbook>
</file>

<file path=xl/calcChain.xml><?xml version="1.0" encoding="utf-8"?>
<calcChain xmlns="http://schemas.openxmlformats.org/spreadsheetml/2006/main">
  <c i="3" l="1" r="T151"/>
  <c r="T150"/>
  <c r="J39"/>
  <c r="J38"/>
  <c i="1" r="AY97"/>
  <c i="3" r="J37"/>
  <c i="1" r="AX97"/>
  <c i="3"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122"/>
  <c r="E7"/>
  <c r="E85"/>
  <c i="2" r="J37"/>
  <c r="J36"/>
  <c i="1" r="AY96"/>
  <c i="2" r="J35"/>
  <c i="1" r="AX96"/>
  <c i="2"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111"/>
  <c r="E7"/>
  <c r="E85"/>
  <c i="1" r="L90"/>
  <c r="AM90"/>
  <c r="AM89"/>
  <c r="L89"/>
  <c r="AM87"/>
  <c r="L87"/>
  <c r="L85"/>
  <c r="L84"/>
  <c i="2" r="BK136"/>
  <c i="3" r="BK138"/>
  <c r="J138"/>
  <c i="2" r="BK137"/>
  <c r="J119"/>
  <c i="3" r="J158"/>
  <c r="J140"/>
  <c r="J132"/>
  <c r="J149"/>
  <c r="J134"/>
  <c r="J131"/>
  <c r="J146"/>
  <c r="J144"/>
  <c r="BK134"/>
  <c r="BK146"/>
  <c r="J145"/>
  <c r="BK144"/>
  <c r="BK140"/>
  <c i="2" r="J134"/>
  <c r="J132"/>
  <c i="3" r="BK160"/>
  <c r="J156"/>
  <c i="2" r="BK131"/>
  <c r="J121"/>
  <c i="3" r="BK156"/>
  <c r="BK158"/>
  <c i="2" r="BK132"/>
  <c i="1" r="AS95"/>
  <c i="2" r="J137"/>
  <c r="BK126"/>
  <c r="J131"/>
  <c i="3" r="J154"/>
  <c i="2" r="J136"/>
  <c r="BK130"/>
  <c r="BK129"/>
  <c r="BK135"/>
  <c r="J135"/>
  <c r="J126"/>
  <c r="BK121"/>
  <c i="3" r="J160"/>
  <c r="J152"/>
  <c i="2" r="J122"/>
  <c r="BK119"/>
  <c i="3" r="BK152"/>
  <c r="BK154"/>
  <c r="BK147"/>
  <c i="2" r="BK133"/>
  <c r="J130"/>
  <c r="BK122"/>
  <c r="BK134"/>
  <c i="3" r="BK149"/>
  <c i="2" r="J133"/>
  <c i="3" r="BK145"/>
  <c r="BK132"/>
  <c i="2" r="J129"/>
  <c i="3" r="J147"/>
  <c r="BK131"/>
  <c i="2" l="1" r="T118"/>
  <c r="T117"/>
  <c r="R118"/>
  <c r="R117"/>
  <c r="P118"/>
  <c r="P117"/>
  <c i="1" r="AU96"/>
  <c i="3" r="P137"/>
  <c r="P136"/>
  <c r="R130"/>
  <c r="R129"/>
  <c r="R137"/>
  <c r="R136"/>
  <c r="BK143"/>
  <c r="J143"/>
  <c r="J104"/>
  <c r="R143"/>
  <c r="R142"/>
  <c r="BK151"/>
  <c r="J151"/>
  <c r="J106"/>
  <c r="P151"/>
  <c r="P150"/>
  <c i="2" r="BK118"/>
  <c r="J118"/>
  <c r="J97"/>
  <c i="3" r="BK130"/>
  <c r="J130"/>
  <c r="J100"/>
  <c r="P130"/>
  <c r="P129"/>
  <c r="T130"/>
  <c r="T129"/>
  <c r="BK137"/>
  <c r="BK136"/>
  <c r="J136"/>
  <c r="J101"/>
  <c r="T137"/>
  <c r="T136"/>
  <c r="P143"/>
  <c r="P142"/>
  <c r="T143"/>
  <c r="T142"/>
  <c r="R151"/>
  <c r="R150"/>
  <c r="BE131"/>
  <c r="J91"/>
  <c r="E116"/>
  <c r="F125"/>
  <c r="BE132"/>
  <c r="BE144"/>
  <c r="BE138"/>
  <c r="BE145"/>
  <c r="BE156"/>
  <c i="2" r="BK117"/>
  <c r="J117"/>
  <c r="J96"/>
  <c i="3" r="BE146"/>
  <c r="BE149"/>
  <c r="BE134"/>
  <c r="BE140"/>
  <c r="BE147"/>
  <c r="BE152"/>
  <c r="BE154"/>
  <c r="BE158"/>
  <c r="BE160"/>
  <c i="2" r="BE131"/>
  <c r="BE137"/>
  <c r="F92"/>
  <c r="J89"/>
  <c r="E107"/>
  <c r="BE119"/>
  <c r="BE122"/>
  <c r="BE130"/>
  <c r="BE132"/>
  <c r="BE121"/>
  <c r="BE129"/>
  <c r="BE126"/>
  <c r="BE133"/>
  <c r="BE134"/>
  <c r="BE135"/>
  <c r="BE136"/>
  <c i="3" r="J36"/>
  <c i="1" r="AW97"/>
  <c i="2" r="F34"/>
  <c i="1" r="BA96"/>
  <c i="3" r="F37"/>
  <c i="1" r="BB97"/>
  <c i="2" r="F35"/>
  <c i="1" r="BB96"/>
  <c i="2" r="J34"/>
  <c i="1" r="AW96"/>
  <c i="2" r="F36"/>
  <c i="1" r="BC96"/>
  <c i="3" r="F38"/>
  <c i="1" r="BC97"/>
  <c r="AS94"/>
  <c i="3" r="F36"/>
  <c i="1" r="BA97"/>
  <c i="3" r="F39"/>
  <c i="1" r="BD97"/>
  <c i="2" r="F37"/>
  <c i="1" r="BD96"/>
  <c i="3" l="1" r="P128"/>
  <c i="1" r="AU97"/>
  <c i="3" r="T128"/>
  <c r="R128"/>
  <c r="BK129"/>
  <c r="J129"/>
  <c r="J99"/>
  <c r="J137"/>
  <c r="J102"/>
  <c r="BK142"/>
  <c r="J142"/>
  <c r="J103"/>
  <c r="BK150"/>
  <c r="J150"/>
  <c r="J105"/>
  <c i="1" r="AU95"/>
  <c r="AU94"/>
  <c i="2" r="F33"/>
  <c i="1" r="AZ96"/>
  <c r="BA95"/>
  <c r="AW95"/>
  <c i="2" r="J30"/>
  <c i="1" r="AG96"/>
  <c i="3" r="F35"/>
  <c i="1" r="AZ97"/>
  <c r="BB95"/>
  <c r="BB94"/>
  <c r="AX94"/>
  <c i="2" r="J33"/>
  <c i="1" r="AV96"/>
  <c r="AT96"/>
  <c r="BD95"/>
  <c r="BD94"/>
  <c r="W33"/>
  <c i="3" r="J35"/>
  <c i="1" r="AV97"/>
  <c r="AT97"/>
  <c r="BC95"/>
  <c r="AY95"/>
  <c i="3" l="1" r="BK128"/>
  <c r="J128"/>
  <c r="J98"/>
  <c i="1" r="AN96"/>
  <c i="2" r="J39"/>
  <c i="1" r="BA94"/>
  <c r="W30"/>
  <c r="BC94"/>
  <c r="W32"/>
  <c r="AX95"/>
  <c r="AZ95"/>
  <c r="AZ94"/>
  <c r="AV94"/>
  <c r="AK29"/>
  <c r="W31"/>
  <c i="3" l="1" r="J32"/>
  <c i="1" r="AG97"/>
  <c r="AV95"/>
  <c r="AT95"/>
  <c r="AY94"/>
  <c r="AW94"/>
  <c r="AK30"/>
  <c r="W29"/>
  <c i="3" l="1" r="J41"/>
  <c i="1" r="AG95"/>
  <c r="AG94"/>
  <c r="AK26"/>
  <c r="AN97"/>
  <c r="AN95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<sst xmlns="http://schemas.openxmlformats.org/spreadsheetml/2006/main">
  <si>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</si>
  <si>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</si>
  <si>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</si>
  <si>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</si>
  <si>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</si>
  <si>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{2ebb6b84-035d-466e-a543-c9c068f8c0c2}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</si>
  <si>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</si>
  <si>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</si>
  <si>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</si>
  <si>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</si>
  <si>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</si>
  <si>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</si>
  <si>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</si>
  <si>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</si>
  <si>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M24/026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</si>
  <si>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</si>
  <si>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</si>
  <si>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Holice, Husova - kanalizace</t>
  </si>
  <si>
    <t>KSO:</t>
  </si>
  <si>
    <t>CC-CZ:</t>
  </si>
  <si>
    <t>Místo:</t>
  </si>
  <si>
    <t>Holice</t>
  </si>
  <si>
    <t>Datum:</t>
  </si>
  <si>
    <t>19. 5. 2025</t>
  </si>
  <si>
    <t>Zadavatel:</t>
  </si>
  <si>
    <t>IČ:</t>
  </si>
  <si>
    <t>60108631</t>
  </si>
  <si>
    <t>Vodovody a kanalizace Pardubice, a.s.</t>
  </si>
  <si>
    <t>DIČ:</t>
  </si>
  <si>
    <t>CZ60108631</t>
  </si>
  <si>
    <t>Uchazeč:</t>
  </si>
  <si>
    <t>Vyplň údaj</t>
  </si>
  <si>
    <t>Projektant:</t>
  </si>
  <si>
    <t>60113111</t>
  </si>
  <si>
    <t>Multiaqua s.r.o.</t>
  </si>
  <si>
    <t>CZ60113111</t>
  </si>
  <si>
    <t>True</t>
  </si>
  <si>
    <t>Zpracovatel:</t>
  </si>
  <si>
    <t>Pavel Čihák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</si>
  <si>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</si>
  <si>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</si>
  <si>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</si>
  <si>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</si>
  <si>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</si>
  <si>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</si>
  <si>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</si>
  <si>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</si>
  <si>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</si>
  <si>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</si>
  <si>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</si>
  <si>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</si>
  <si>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</si>
  <si>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</si>
  <si>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</si>
  <si>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</si>
  <si>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</si>
  <si>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</si>
  <si>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</si>
  <si>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</si>
  <si>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</si>
  <si>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</si>
  <si>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</si>
  <si>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</si>
  <si>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</si>
  <si>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</si>
  <si>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</si>
  <si>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</si>
  <si>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</si>
  <si>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</si>
  <si>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</si>
  <si>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</si>
  <si>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</si>
  <si>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</si>
  <si>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</si>
  <si>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</si>
  <si>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</si>
  <si>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</si>
  <si>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</si>
  <si>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</si>
  <si>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</si>
  <si>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</si>
  <si>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</si>
  <si>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</si>
  <si>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</si>
  <si>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02</t>
  </si>
  <si>
    <t>Bezvýkopová oprava stávajícího potrubí</t>
  </si>
  <si>
    <t>STA</t>
  </si>
  <si>
    <t>1</t>
  </si>
  <si>
    <t>{c8879f9d-cd77-46c9-bea4-8f043add3031}</t>
  </si>
  <si>
    <t>2</t>
  </si>
  <si>
    <t>/</t>
  </si>
  <si>
    <t>Soupis</t>
  </si>
  <si>
    <t>###NOINSERT###</t>
  </si>
  <si>
    <t>VON</t>
  </si>
  <si>
    <t>Vedlejší a ostatní náklady</t>
  </si>
  <si>
    <t>{a039cbbc-3b3f-4893-b040-dacc8c5f9d25}</t>
  </si>
  <si>
    <t>KRYCÍ LIST SOUPISU PRACÍ</t>
  </si>
  <si>
    <t>Objekt:</t>
  </si>
  <si>
    <t>SO 02 - Bezvýkopová oprava stávajícího potrubí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</si>
  <si>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</si>
  <si>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</si>
  <si>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</si>
  <si>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</si>
  <si>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</si>
  <si>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</si>
  <si>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</si>
  <si>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</si>
  <si>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</si>
  <si>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</si>
  <si>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</si>
  <si>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</si>
  <si>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</si>
  <si>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</si>
  <si>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</si>
  <si>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</si>
  <si>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</si>
  <si>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</si>
  <si>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</si>
  <si>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</si>
  <si>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</si>
  <si>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</si>
  <si>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</si>
  <si>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K</t>
  </si>
  <si>
    <t>R001</t>
  </si>
  <si>
    <t>Náklady na umístění stavby</t>
  </si>
  <si>
    <t>kpl</t>
  </si>
  <si>
    <t>262144</t>
  </si>
  <si>
    <t>1505996971</t>
  </si>
  <si>
    <t>VV</t>
  </si>
  <si>
    <t>R002</t>
  </si>
  <si>
    <t>Tlakové čištění potrubí DN 700 do 10% zanešení, recykl. odpadu</t>
  </si>
  <si>
    <t>h</t>
  </si>
  <si>
    <t>-1284973832</t>
  </si>
  <si>
    <t>3</t>
  </si>
  <si>
    <t>R003</t>
  </si>
  <si>
    <t>Monitoring potrubí TV kamerou</t>
  </si>
  <si>
    <t>m</t>
  </si>
  <si>
    <t>-2006619384</t>
  </si>
  <si>
    <t xml:space="preserve">TV kamera před a po sanaci s natočením záznamu </t>
  </si>
  <si>
    <t>na CD a protokolů</t>
  </si>
  <si>
    <t>2*386,0</t>
  </si>
  <si>
    <t>R005</t>
  </si>
  <si>
    <t>Čerpání sanovaného úseku</t>
  </si>
  <si>
    <t>997511258</t>
  </si>
  <si>
    <t>čerpání včetně osazení náhradního potrubí</t>
  </si>
  <si>
    <t>5</t>
  </si>
  <si>
    <t>R006</t>
  </si>
  <si>
    <t>Příprava revizních šachet před sanací</t>
  </si>
  <si>
    <t>ks</t>
  </si>
  <si>
    <t>-1806439956</t>
  </si>
  <si>
    <t>6</t>
  </si>
  <si>
    <t>R007</t>
  </si>
  <si>
    <t>Sanace kanalizace zatažením sklolaminátového rukávce vytvrzovaný UV zářením, profil DN 700, o minimálním modulu pružnosti v ohybu dle DIN EN ISO 178: 6.500 MPa</t>
  </si>
  <si>
    <t>126890527</t>
  </si>
  <si>
    <t>7</t>
  </si>
  <si>
    <t>R009</t>
  </si>
  <si>
    <t xml:space="preserve">Zednické práce - otevření a zapravení přípojek </t>
  </si>
  <si>
    <t>-1982361826</t>
  </si>
  <si>
    <t>8</t>
  </si>
  <si>
    <t>R010</t>
  </si>
  <si>
    <t xml:space="preserve">Frézovací a přípravné práce kanalizačním robotem HF </t>
  </si>
  <si>
    <t>-1602931740</t>
  </si>
  <si>
    <t>9</t>
  </si>
  <si>
    <t>R011</t>
  </si>
  <si>
    <t>Zednické práce - vystěrkování a domodelace dna</t>
  </si>
  <si>
    <t>-635378653</t>
  </si>
  <si>
    <t>10</t>
  </si>
  <si>
    <t>R012</t>
  </si>
  <si>
    <t xml:space="preserve">Zednické práce - zapravení konce rukávců kanalizační </t>
  </si>
  <si>
    <t>1399030850</t>
  </si>
  <si>
    <t>11</t>
  </si>
  <si>
    <t>R0013</t>
  </si>
  <si>
    <t>Transport technologického zařízení</t>
  </si>
  <si>
    <t>525795635</t>
  </si>
  <si>
    <t>R0014</t>
  </si>
  <si>
    <t>Dopravy vysokotlakového čištění</t>
  </si>
  <si>
    <t>-226169294</t>
  </si>
  <si>
    <t>13</t>
  </si>
  <si>
    <t>R0015</t>
  </si>
  <si>
    <t>Zkouška těsnosti</t>
  </si>
  <si>
    <t>1561180076</t>
  </si>
  <si>
    <t>Soupis:</t>
  </si>
  <si>
    <t>VON - Vedlejší a ostatní náklady</t>
  </si>
  <si>
    <t>D1 - VON 1: Příprava a zařízení staveniště, provozní a územní vlivy</t>
  </si>
  <si>
    <t xml:space="preserve">    D2 - VRN: Vedlejší rozpočtové náklady</t>
  </si>
  <si>
    <t>D3 - VON 2: Projektové dokumentace - náklady jinde neuvedené</t>
  </si>
  <si>
    <t>D4 - VON 3: Ostatní náklady jinde neuvedené</t>
  </si>
  <si>
    <t>D5 - VON 4: Předání a převzetí díla - náklady jinde neuvedené</t>
  </si>
  <si>
    <t>D1</t>
  </si>
  <si>
    <t>VON 1: Příprava a zařízení staveniště, provozní a územní vlivy</t>
  </si>
  <si>
    <t>D2</t>
  </si>
  <si>
    <t>VRN: Vedlejší rozpočtové náklady</t>
  </si>
  <si>
    <t>X1</t>
  </si>
  <si>
    <t>Zařízení staveniště - příprava, zřízení, provozování, odstranění staveniště</t>
  </si>
  <si>
    <t>X2</t>
  </si>
  <si>
    <t>Provozní vlivy po celou dobu stavby</t>
  </si>
  <si>
    <t>P</t>
  </si>
  <si>
    <t>Poznámka k položce:_x000d_
Poznámka k položce: Náklady na přímé rušení provozu investora během realizace stavby</t>
  </si>
  <si>
    <t>X3</t>
  </si>
  <si>
    <t>Územní vlivy</t>
  </si>
  <si>
    <t>Poznámka k položce:_x000d_
Poznámka k položce: Ztížené podmínky související s umístěním stavby nebo omezení v zastavěném území (náklady ovlivněné umístěním staveniště, např. mimo stavební zábor, vlivy klimatických podmínek, ztížené dopravní podmínky s přihlédnutím k místu realizace stavby, omezení stavebních prací provozem, omezení provádění prací větší mechanizací, opatření snižující hluk a prašnost, časové omezení provádění prací, atd.)</t>
  </si>
  <si>
    <t>D3</t>
  </si>
  <si>
    <t>VON 2: Projektové dokumentace - náklady jinde neuvedené</t>
  </si>
  <si>
    <t>X4</t>
  </si>
  <si>
    <t>Plán zásad organizace výstavby (ZOV)</t>
  </si>
  <si>
    <t>Poznámka k položce:_x000d_
Poznámka k položce: Poznámka k položce: vč. dokumentace technického stavu stávajících komunikací, budov a objektů (technická zpráva, video, fotodokumentace, zákresy) před zahájením výstavby a sledování vlivů stavby na okolní objekty v průběhu stavby. Členění po stavebních objektech.</t>
  </si>
  <si>
    <t>X5</t>
  </si>
  <si>
    <t>Prováděcí dokumentace organizace dopravy v průběhu stavby, dopravní značení, světelná signalizace</t>
  </si>
  <si>
    <t>Poznámka k položce:_x000d_
Poznámka k položce: Poznámka k položce: Instalace, zajištění a údržba provizorního dopravního značení během celého obdbí platnosti provizorního značení (dle vyhl. 30/2001 Sb.) na komunikacích ovlivněných stavbou. Rozsah a vzdálenost dle postupu prací zhotovitele. Zajištění správního rozhodnutí, včetně zpracování a projednání projektu dopravního značení na příslušném Dopravním inspektorátu. Zajištění rozhodnutí o povolení zvláštního užívání silnic a místních komunikací. Vypracování návrhu řešení dopravních opatření a dočasného dorpavního značení a jeho projednání.</t>
  </si>
  <si>
    <t>D4</t>
  </si>
  <si>
    <t>VON 3: Ostatní náklady jinde neuvedené</t>
  </si>
  <si>
    <t>X8</t>
  </si>
  <si>
    <t>Vytýčení prostorové polohy stavebních objektů, vytýčení hranic pozemků, vytýčení obvodu staveniště</t>
  </si>
  <si>
    <t>X9</t>
  </si>
  <si>
    <t>Vytýčení stávajících inženýrských sítí, vč. kopání sond pro jejich zjištění, vč. ručních výkopů. Zajištění aktualizace vyjádření správců sítí k existenci sítí. Kontrola provedení křížení těchto sítí ze strany jejich provozovatelů.</t>
  </si>
  <si>
    <t>14</t>
  </si>
  <si>
    <t>X15</t>
  </si>
  <si>
    <t>Zajištění provozu dalšího subjektu nutného při přeložkách nebo poškození stávajících podzemních sítí - nutné uzavření úseků, zajištění návhradního zásobení</t>
  </si>
  <si>
    <t>16</t>
  </si>
  <si>
    <t>X18</t>
  </si>
  <si>
    <t>Náklady spojené s vyřízením požadavků orgánů a organizací nutných před započetím výstavby</t>
  </si>
  <si>
    <t>18</t>
  </si>
  <si>
    <t>Poznámka k položce:_x000d_
Poznámka k položce: Poznámka k položce: obsažených v dokladové části: např. kácení zeleně, dopravní trasy, zvláštní užívání komunikací, správní poplatky, ohlášení stavby</t>
  </si>
  <si>
    <t>X25</t>
  </si>
  <si>
    <t xml:space="preserve">Provedení dopravního značení po celou dobu výstavby včetně poplatků za zvláštní užívání silnic. Součástí  bude osazení a provozování veškerého dopravního značení dle prováděcí dokumentace organizace dopravy v průběhu stavby. Bude se jednat o osazení dopravního značení a světelné signalizace v místě provádění prací po celou dobu výstavby. V případě obousměrného střídavého provozu v jednom jízdním pruhu bude doprava v exponovaných místech a časech řízena pracovníky stavby. Dále se bude jednat o zajištění přejezdu vozidel přes překop např. pomocí přejezdové ocelové desky.  Dále náklady na zajištění uzavírek, údržbu dopravních značek, označení výkopů a případné náhrady veřejným dopravcům za objízdné trasy po dobu trvání objížděk a uzavírek. Dále náklady na oznámení obyvatelům dotčených nemovitostí, kde bude uvažováno s úplnou nebo částečnou uzavírkou komunikace, o zahájení prací v týdenním předstihu a zajištění přístupu do nemovitostí pomocí přejezdů a přechodů po celou dobu výstavby (pro přilehlé nemovitosti, pro podnikatelské subjekty), zajištění přístupu v místě stavby pro složky záchranného integrovaného systému.</t>
  </si>
  <si>
    <t>20</t>
  </si>
  <si>
    <t>D5</t>
  </si>
  <si>
    <t>VON 4: Předání a převzetí díla - náklady jinde neuvedené</t>
  </si>
  <si>
    <t>X28</t>
  </si>
  <si>
    <t>Komplexní a technologické zkoušky dle příslušných ČSN</t>
  </si>
  <si>
    <t>22</t>
  </si>
  <si>
    <t>Poznámka k položce:_x000d_
Poznámka k položce: Poznámka k položce: dle obecných podmínek technických specifikací a zápisů ve stavebních denících ( např. zkoušky hutnění, apd.) Neuvedené v jiných částech výkazů výměr.</t>
  </si>
  <si>
    <t>X31</t>
  </si>
  <si>
    <t>Zkouška těsnosti kanalizačních šachet vzduchem dle ČSN 75 6909</t>
  </si>
  <si>
    <t>24</t>
  </si>
  <si>
    <t>Poznámka k položce:_x000d_
Poznámka k položce: Poznámka k položce: cena zahrnuje provedení zkoušky těsnosti vzduchem u všech kanalizačních šachet vystavěných v rámci této akce, včetně dočasného zatěsnění vstupujícího kanalizačního potrubí do šachet a včetně vyhotovení protokolu o provedené zkoušce</t>
  </si>
  <si>
    <t>X32</t>
  </si>
  <si>
    <t>Vyhotovení  geodetického zaměření skutečného provedení stavby</t>
  </si>
  <si>
    <t>26</t>
  </si>
  <si>
    <t>Poznámka k položce:_x000d_
Poznámka k položce: Poznámka k položce: ve 3 vyhotoveních v listinné a 1 na CD nosiči v digitální formě předepsaného formátu (včetně přeložek, přípojek NN atd.)</t>
  </si>
  <si>
    <t>X33</t>
  </si>
  <si>
    <t>Vypracování geometrického plánu v celém rozsahu stavby</t>
  </si>
  <si>
    <t>28</t>
  </si>
  <si>
    <t>Poznámka k položce:_x000d_
Poznámka k položce: Poznámka k položce: Geometrický plán bude vypracován v 3 vyhotoveních v listinné podobě</t>
  </si>
  <si>
    <t>15</t>
  </si>
  <si>
    <t>X34</t>
  </si>
  <si>
    <t>Dokumentace skutečného provedení stavby (DSPS). Vyhotovení 6x v papírové podobě + 1 x elekronicky na CD ve formátech .doc, .xls, .dwg, .dxf.</t>
  </si>
  <si>
    <t>30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</si>
</sst>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0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vertical="center"/>
    </xf>
    <xf numFmtId="4" fontId="10" fillId="0" borderId="20" xfId="0" applyNumberFormat="1" applyFont="1" applyBorder="1" applyAlignment="1" applyProtection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 applyProtection="1">
      <alignment horizontal="left"/>
    </xf>
    <xf numFmtId="4" fontId="10" fillId="0" borderId="0" xfId="0" applyNumberFormat="1" applyFont="1" applyAlignment="1" applyProtection="1"/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33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35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41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42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43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44</v>
      </c>
      <c r="E29" s="46"/>
      <c r="F29" s="31" t="s">
        <v>45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46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47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48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49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50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51</v>
      </c>
      <c r="U35" s="53"/>
      <c r="V35" s="53"/>
      <c r="W35" s="53"/>
      <c r="X35" s="55" t="s">
        <v>52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54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55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55</v>
      </c>
      <c r="AI60" s="41"/>
      <c r="AJ60" s="41"/>
      <c r="AK60" s="41"/>
      <c r="AL60" s="41"/>
      <c r="AM60" s="63" t="s">
        <v>56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57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58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55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56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55</v>
      </c>
      <c r="AI75" s="41"/>
      <c r="AJ75" s="41"/>
      <c r="AK75" s="41"/>
      <c r="AL75" s="41"/>
      <c r="AM75" s="63" t="s">
        <v>56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59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M24/026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Holice, Husova - kanalizace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Holice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19. 5. 2025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Vodovody a kanalizace Pardubice, a.s.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>Multiaqua s.r.o.</v>
      </c>
      <c r="AN89" s="70"/>
      <c r="AO89" s="70"/>
      <c r="AP89" s="70"/>
      <c r="AQ89" s="39"/>
      <c r="AR89" s="43"/>
      <c r="AS89" s="80" t="s">
        <v>60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37</v>
      </c>
      <c r="AJ90" s="39"/>
      <c r="AK90" s="39"/>
      <c r="AL90" s="39"/>
      <c r="AM90" s="79" t="str">
        <f>IF(E20="","",E20)</f>
        <v>Pavel Čihák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61</v>
      </c>
      <c r="D92" s="93"/>
      <c r="E92" s="93"/>
      <c r="F92" s="93"/>
      <c r="G92" s="93"/>
      <c r="H92" s="94"/>
      <c r="I92" s="95" t="s">
        <v>62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63</v>
      </c>
      <c r="AH92" s="93"/>
      <c r="AI92" s="93"/>
      <c r="AJ92" s="93"/>
      <c r="AK92" s="93"/>
      <c r="AL92" s="93"/>
      <c r="AM92" s="93"/>
      <c r="AN92" s="95" t="s">
        <v>64</v>
      </c>
      <c r="AO92" s="93"/>
      <c r="AP92" s="97"/>
      <c r="AQ92" s="98" t="s">
        <v>65</v>
      </c>
      <c r="AR92" s="43"/>
      <c r="AS92" s="99" t="s">
        <v>66</v>
      </c>
      <c r="AT92" s="100" t="s">
        <v>67</v>
      </c>
      <c r="AU92" s="100" t="s">
        <v>68</v>
      </c>
      <c r="AV92" s="100" t="s">
        <v>69</v>
      </c>
      <c r="AW92" s="100" t="s">
        <v>70</v>
      </c>
      <c r="AX92" s="100" t="s">
        <v>71</v>
      </c>
      <c r="AY92" s="100" t="s">
        <v>72</v>
      </c>
      <c r="AZ92" s="100" t="s">
        <v>73</v>
      </c>
      <c r="BA92" s="100" t="s">
        <v>74</v>
      </c>
      <c r="BB92" s="100" t="s">
        <v>75</v>
      </c>
      <c r="BC92" s="100" t="s">
        <v>76</v>
      </c>
      <c r="BD92" s="101" t="s">
        <v>77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78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79</v>
      </c>
      <c r="BT94" s="116" t="s">
        <v>80</v>
      </c>
      <c r="BU94" s="117" t="s">
        <v>81</v>
      </c>
      <c r="BV94" s="116" t="s">
        <v>82</v>
      </c>
      <c r="BW94" s="116" t="s">
        <v>5</v>
      </c>
      <c r="BX94" s="116" t="s">
        <v>83</v>
      </c>
      <c r="CL94" s="116" t="s">
        <v>1</v>
      </c>
    </row>
    <row r="95" s="7" customFormat="1" ht="16.5" customHeight="1">
      <c r="A95" s="7"/>
      <c r="B95" s="118"/>
      <c r="C95" s="119"/>
      <c r="D95" s="120" t="s">
        <v>84</v>
      </c>
      <c r="E95" s="120"/>
      <c r="F95" s="120"/>
      <c r="G95" s="120"/>
      <c r="H95" s="120"/>
      <c r="I95" s="121"/>
      <c r="J95" s="120" t="s">
        <v>85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ROUND(SUM(AG96:AG97),2)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86</v>
      </c>
      <c r="AR95" s="125"/>
      <c r="AS95" s="126">
        <f>ROUND(SUM(AS96:AS97),2)</f>
        <v>0</v>
      </c>
      <c r="AT95" s="127">
        <f>ROUND(SUM(AV95:AW95),2)</f>
        <v>0</v>
      </c>
      <c r="AU95" s="128">
        <f>ROUND(SUM(AU96:AU97),5)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ROUND(SUM(AZ96:AZ97),2)</f>
        <v>0</v>
      </c>
      <c r="BA95" s="127">
        <f>ROUND(SUM(BA96:BA97),2)</f>
        <v>0</v>
      </c>
      <c r="BB95" s="127">
        <f>ROUND(SUM(BB96:BB97),2)</f>
        <v>0</v>
      </c>
      <c r="BC95" s="127">
        <f>ROUND(SUM(BC96:BC97),2)</f>
        <v>0</v>
      </c>
      <c r="BD95" s="129">
        <f>ROUND(SUM(BD96:BD97),2)</f>
        <v>0</v>
      </c>
      <c r="BE95" s="7"/>
      <c r="BS95" s="130" t="s">
        <v>79</v>
      </c>
      <c r="BT95" s="130" t="s">
        <v>87</v>
      </c>
      <c r="BV95" s="130" t="s">
        <v>82</v>
      </c>
      <c r="BW95" s="130" t="s">
        <v>88</v>
      </c>
      <c r="BX95" s="130" t="s">
        <v>5</v>
      </c>
      <c r="CL95" s="130" t="s">
        <v>1</v>
      </c>
      <c r="CM95" s="130" t="s">
        <v>89</v>
      </c>
    </row>
    <row r="96" s="4" customFormat="1" ht="16.5" customHeight="1">
      <c r="A96" s="131" t="s">
        <v>90</v>
      </c>
      <c r="B96" s="69"/>
      <c r="C96" s="132"/>
      <c r="D96" s="132"/>
      <c r="E96" s="133" t="s">
        <v>84</v>
      </c>
      <c r="F96" s="133"/>
      <c r="G96" s="133"/>
      <c r="H96" s="133"/>
      <c r="I96" s="133"/>
      <c r="J96" s="132"/>
      <c r="K96" s="133" t="s">
        <v>85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'SO 02 - Bezvýkopová oprav...'!J30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91</v>
      </c>
      <c r="AR96" s="71"/>
      <c r="AS96" s="136">
        <v>0</v>
      </c>
      <c r="AT96" s="137">
        <f>ROUND(SUM(AV96:AW96),2)</f>
        <v>0</v>
      </c>
      <c r="AU96" s="138">
        <f>'SO 02 - Bezvýkopová oprav...'!P117</f>
        <v>0</v>
      </c>
      <c r="AV96" s="137">
        <f>'SO 02 - Bezvýkopová oprav...'!J33</f>
        <v>0</v>
      </c>
      <c r="AW96" s="137">
        <f>'SO 02 - Bezvýkopová oprav...'!J34</f>
        <v>0</v>
      </c>
      <c r="AX96" s="137">
        <f>'SO 02 - Bezvýkopová oprav...'!J35</f>
        <v>0</v>
      </c>
      <c r="AY96" s="137">
        <f>'SO 02 - Bezvýkopová oprav...'!J36</f>
        <v>0</v>
      </c>
      <c r="AZ96" s="137">
        <f>'SO 02 - Bezvýkopová oprav...'!F33</f>
        <v>0</v>
      </c>
      <c r="BA96" s="137">
        <f>'SO 02 - Bezvýkopová oprav...'!F34</f>
        <v>0</v>
      </c>
      <c r="BB96" s="137">
        <f>'SO 02 - Bezvýkopová oprav...'!F35</f>
        <v>0</v>
      </c>
      <c r="BC96" s="137">
        <f>'SO 02 - Bezvýkopová oprav...'!F36</f>
        <v>0</v>
      </c>
      <c r="BD96" s="139">
        <f>'SO 02 - Bezvýkopová oprav...'!F37</f>
        <v>0</v>
      </c>
      <c r="BE96" s="4"/>
      <c r="BT96" s="140" t="s">
        <v>89</v>
      </c>
      <c r="BU96" s="140" t="s">
        <v>92</v>
      </c>
      <c r="BV96" s="140" t="s">
        <v>82</v>
      </c>
      <c r="BW96" s="140" t="s">
        <v>88</v>
      </c>
      <c r="BX96" s="140" t="s">
        <v>5</v>
      </c>
      <c r="CL96" s="140" t="s">
        <v>1</v>
      </c>
      <c r="CM96" s="140" t="s">
        <v>89</v>
      </c>
    </row>
    <row r="97" s="4" customFormat="1" ht="16.5" customHeight="1">
      <c r="A97" s="131" t="s">
        <v>90</v>
      </c>
      <c r="B97" s="69"/>
      <c r="C97" s="132"/>
      <c r="D97" s="132"/>
      <c r="E97" s="133" t="s">
        <v>93</v>
      </c>
      <c r="F97" s="133"/>
      <c r="G97" s="133"/>
      <c r="H97" s="133"/>
      <c r="I97" s="133"/>
      <c r="J97" s="132"/>
      <c r="K97" s="133" t="s">
        <v>94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'VON - Vedlejší a ostatní ...'!J32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91</v>
      </c>
      <c r="AR97" s="71"/>
      <c r="AS97" s="141">
        <v>0</v>
      </c>
      <c r="AT97" s="142">
        <f>ROUND(SUM(AV97:AW97),2)</f>
        <v>0</v>
      </c>
      <c r="AU97" s="143">
        <f>'VON - Vedlejší a ostatní ...'!P128</f>
        <v>0</v>
      </c>
      <c r="AV97" s="142">
        <f>'VON - Vedlejší a ostatní ...'!J35</f>
        <v>0</v>
      </c>
      <c r="AW97" s="142">
        <f>'VON - Vedlejší a ostatní ...'!J36</f>
        <v>0</v>
      </c>
      <c r="AX97" s="142">
        <f>'VON - Vedlejší a ostatní ...'!J37</f>
        <v>0</v>
      </c>
      <c r="AY97" s="142">
        <f>'VON - Vedlejší a ostatní ...'!J38</f>
        <v>0</v>
      </c>
      <c r="AZ97" s="142">
        <f>'VON - Vedlejší a ostatní ...'!F35</f>
        <v>0</v>
      </c>
      <c r="BA97" s="142">
        <f>'VON - Vedlejší a ostatní ...'!F36</f>
        <v>0</v>
      </c>
      <c r="BB97" s="142">
        <f>'VON - Vedlejší a ostatní ...'!F37</f>
        <v>0</v>
      </c>
      <c r="BC97" s="142">
        <f>'VON - Vedlejší a ostatní ...'!F38</f>
        <v>0</v>
      </c>
      <c r="BD97" s="144">
        <f>'VON - Vedlejší a ostatní ...'!F39</f>
        <v>0</v>
      </c>
      <c r="BE97" s="4"/>
      <c r="BT97" s="140" t="s">
        <v>89</v>
      </c>
      <c r="BV97" s="140" t="s">
        <v>82</v>
      </c>
      <c r="BW97" s="140" t="s">
        <v>95</v>
      </c>
      <c r="BX97" s="140" t="s">
        <v>88</v>
      </c>
      <c r="CL97" s="140" t="s">
        <v>1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W4+VlJjYkR410Ttyax0RdRglUnoEVKU4VBSW/RiKCTUpwvBC5AtffO3D47/2DwKAQWCCmHmKKPLjuuNLCOwIaQ==" hashValue="fpKBs1dAx8ATEJgnXGDYeGydPoWPo8+lUJHgx0dV8I8aPRu9UuaT9d9gdTzWStim2M6R52M68YeJkQ8qso1F5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E96:I96"/>
    <mergeCell ref="K96:AF96"/>
    <mergeCell ref="AN97:AP97"/>
    <mergeCell ref="AG97:AM97"/>
    <mergeCell ref="E97:I97"/>
    <mergeCell ref="K97:AF97"/>
    <mergeCell ref="AG94:AM94"/>
    <mergeCell ref="AN94:AP94"/>
    <mergeCell ref="AR2:BE2"/>
  </mergeCells>
  <hyperlinks>
    <hyperlink ref="A96" location="'SO 02 - Bezvýkopová oprav...'!C2" display="/"/>
    <hyperlink ref="A97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89</v>
      </c>
    </row>
    <row r="4" s="1" customFormat="1" ht="24.96" customHeight="1">
      <c r="B4" s="19"/>
      <c r="D4" s="147" t="s">
        <v>96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Holice, Husova - kanalizace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97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19. 5. 2025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">
        <v>27</v>
      </c>
      <c r="F15" s="37"/>
      <c r="G15" s="37"/>
      <c r="H15" s="37"/>
      <c r="I15" s="149" t="s">
        <v>28</v>
      </c>
      <c r="J15" s="140" t="s">
        <v>29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30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32</v>
      </c>
      <c r="E20" s="37"/>
      <c r="F20" s="37"/>
      <c r="G20" s="37"/>
      <c r="H20" s="37"/>
      <c r="I20" s="149" t="s">
        <v>25</v>
      </c>
      <c r="J20" s="140" t="s">
        <v>33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">
        <v>34</v>
      </c>
      <c r="F21" s="37"/>
      <c r="G21" s="37"/>
      <c r="H21" s="37"/>
      <c r="I21" s="149" t="s">
        <v>28</v>
      </c>
      <c r="J21" s="140" t="s">
        <v>35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37</v>
      </c>
      <c r="E23" s="37"/>
      <c r="F23" s="37"/>
      <c r="G23" s="37"/>
      <c r="H23" s="37"/>
      <c r="I23" s="149" t="s">
        <v>25</v>
      </c>
      <c r="J23" s="140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">
        <v>38</v>
      </c>
      <c r="F24" s="37"/>
      <c r="G24" s="37"/>
      <c r="H24" s="37"/>
      <c r="I24" s="149" t="s">
        <v>28</v>
      </c>
      <c r="J24" s="140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39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40</v>
      </c>
      <c r="E30" s="37"/>
      <c r="F30" s="37"/>
      <c r="G30" s="37"/>
      <c r="H30" s="37"/>
      <c r="I30" s="37"/>
      <c r="J30" s="159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42</v>
      </c>
      <c r="G32" s="37"/>
      <c r="H32" s="37"/>
      <c r="I32" s="160" t="s">
        <v>41</v>
      </c>
      <c r="J32" s="160" t="s">
        <v>43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44</v>
      </c>
      <c r="E33" s="149" t="s">
        <v>45</v>
      </c>
      <c r="F33" s="162">
        <f>ROUND((SUM(BE117:BE137)),  2)</f>
        <v>0</v>
      </c>
      <c r="G33" s="37"/>
      <c r="H33" s="37"/>
      <c r="I33" s="163">
        <v>0.20999999999999999</v>
      </c>
      <c r="J33" s="162">
        <f>ROUND(((SUM(BE117:BE137))*I33),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46</v>
      </c>
      <c r="F34" s="162">
        <f>ROUND((SUM(BF117:BF137)),  2)</f>
        <v>0</v>
      </c>
      <c r="G34" s="37"/>
      <c r="H34" s="37"/>
      <c r="I34" s="163">
        <v>0.12</v>
      </c>
      <c r="J34" s="162">
        <f>ROUND(((SUM(BF117:BF137))*I34),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47</v>
      </c>
      <c r="F35" s="162">
        <f>ROUND((SUM(BG117:BG137)),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48</v>
      </c>
      <c r="F36" s="162">
        <f>ROUND((SUM(BH117:BH137)),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49</v>
      </c>
      <c r="F37" s="162">
        <f>ROUND((SUM(BI117:BI137)),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50</v>
      </c>
      <c r="E39" s="166"/>
      <c r="F39" s="166"/>
      <c r="G39" s="167" t="s">
        <v>51</v>
      </c>
      <c r="H39" s="168" t="s">
        <v>52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Holice, Husova -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97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02 - Bezvýkopová oprava stávajícího potrubí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Holice</v>
      </c>
      <c r="G89" s="39"/>
      <c r="H89" s="39"/>
      <c r="I89" s="31" t="s">
        <v>22</v>
      </c>
      <c r="J89" s="78" t="str">
        <f>IF(J12="","",J12)</f>
        <v>19. 5. 2025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Vodovody a kanalizace Pardubice, a.s.</v>
      </c>
      <c r="G91" s="39"/>
      <c r="H91" s="39"/>
      <c r="I91" s="31" t="s">
        <v>32</v>
      </c>
      <c r="J91" s="35" t="str">
        <f>E21</f>
        <v>Multiaqua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30</v>
      </c>
      <c r="D92" s="39"/>
      <c r="E92" s="39"/>
      <c r="F92" s="26" t="str">
        <f>IF(E18="","",E18)</f>
        <v>Vyplň údaj</v>
      </c>
      <c r="G92" s="39"/>
      <c r="H92" s="39"/>
      <c r="I92" s="31" t="s">
        <v>37</v>
      </c>
      <c r="J92" s="35" t="str">
        <f>E24</f>
        <v>Pavel Čihák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100</v>
      </c>
      <c r="D94" s="184"/>
      <c r="E94" s="184"/>
      <c r="F94" s="184"/>
      <c r="G94" s="184"/>
      <c r="H94" s="184"/>
      <c r="I94" s="184"/>
      <c r="J94" s="185" t="s">
        <v>101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102</v>
      </c>
      <c r="D96" s="39"/>
      <c r="E96" s="39"/>
      <c r="F96" s="39"/>
      <c r="G96" s="39"/>
      <c r="H96" s="39"/>
      <c r="I96" s="39"/>
      <c r="J96" s="109">
        <f>J117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103</v>
      </c>
    </row>
    <row r="97" s="9" customFormat="1" ht="24.96" customHeight="1">
      <c r="A97" s="9"/>
      <c r="B97" s="187"/>
      <c r="C97" s="188"/>
      <c r="D97" s="189" t="s">
        <v>104</v>
      </c>
      <c r="E97" s="190"/>
      <c r="F97" s="190"/>
      <c r="G97" s="190"/>
      <c r="H97" s="190"/>
      <c r="I97" s="190"/>
      <c r="J97" s="191">
        <f>J118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105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82" t="str">
        <f>E7</f>
        <v>Holice, Husova - kanalizace</v>
      </c>
      <c r="F107" s="31"/>
      <c r="G107" s="31"/>
      <c r="H107" s="31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97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75" t="str">
        <f>E9</f>
        <v>SO 02 - Bezvýkopová oprava stávajícího potrubí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9"/>
      <c r="E111" s="39"/>
      <c r="F111" s="26" t="str">
        <f>F12</f>
        <v>Holice</v>
      </c>
      <c r="G111" s="39"/>
      <c r="H111" s="39"/>
      <c r="I111" s="31" t="s">
        <v>22</v>
      </c>
      <c r="J111" s="78" t="str">
        <f>IF(J12="","",J12)</f>
        <v>19. 5. 2025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24</v>
      </c>
      <c r="D113" s="39"/>
      <c r="E113" s="39"/>
      <c r="F113" s="26" t="str">
        <f>E15</f>
        <v>Vodovody a kanalizace Pardubice, a.s.</v>
      </c>
      <c r="G113" s="39"/>
      <c r="H113" s="39"/>
      <c r="I113" s="31" t="s">
        <v>32</v>
      </c>
      <c r="J113" s="35" t="str">
        <f>E21</f>
        <v>Multiaqua s.r.o.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30</v>
      </c>
      <c r="D114" s="39"/>
      <c r="E114" s="39"/>
      <c r="F114" s="26" t="str">
        <f>IF(E18="","",E18)</f>
        <v>Vyplň údaj</v>
      </c>
      <c r="G114" s="39"/>
      <c r="H114" s="39"/>
      <c r="I114" s="31" t="s">
        <v>37</v>
      </c>
      <c r="J114" s="35" t="str">
        <f>E24</f>
        <v>Pavel Čihák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0" customFormat="1" ht="29.28" customHeight="1">
      <c r="A116" s="193"/>
      <c r="B116" s="194"/>
      <c r="C116" s="195" t="s">
        <v>106</v>
      </c>
      <c r="D116" s="196" t="s">
        <v>65</v>
      </c>
      <c r="E116" s="196" t="s">
        <v>61</v>
      </c>
      <c r="F116" s="196" t="s">
        <v>62</v>
      </c>
      <c r="G116" s="196" t="s">
        <v>107</v>
      </c>
      <c r="H116" s="196" t="s">
        <v>108</v>
      </c>
      <c r="I116" s="196" t="s">
        <v>109</v>
      </c>
      <c r="J116" s="196" t="s">
        <v>101</v>
      </c>
      <c r="K116" s="197" t="s">
        <v>110</v>
      </c>
      <c r="L116" s="198"/>
      <c r="M116" s="99" t="s">
        <v>1</v>
      </c>
      <c r="N116" s="100" t="s">
        <v>44</v>
      </c>
      <c r="O116" s="100" t="s">
        <v>111</v>
      </c>
      <c r="P116" s="100" t="s">
        <v>112</v>
      </c>
      <c r="Q116" s="100" t="s">
        <v>113</v>
      </c>
      <c r="R116" s="100" t="s">
        <v>114</v>
      </c>
      <c r="S116" s="100" t="s">
        <v>115</v>
      </c>
      <c r="T116" s="101" t="s">
        <v>116</v>
      </c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93"/>
      <c r="AE116" s="193"/>
    </row>
    <row r="117" s="2" customFormat="1" ht="22.8" customHeight="1">
      <c r="A117" s="37"/>
      <c r="B117" s="38"/>
      <c r="C117" s="106" t="s">
        <v>117</v>
      </c>
      <c r="D117" s="39"/>
      <c r="E117" s="39"/>
      <c r="F117" s="39"/>
      <c r="G117" s="39"/>
      <c r="H117" s="39"/>
      <c r="I117" s="39"/>
      <c r="J117" s="199">
        <f>BK117</f>
        <v>0</v>
      </c>
      <c r="K117" s="39"/>
      <c r="L117" s="43"/>
      <c r="M117" s="102"/>
      <c r="N117" s="200"/>
      <c r="O117" s="103"/>
      <c r="P117" s="201">
        <f>P118</f>
        <v>0</v>
      </c>
      <c r="Q117" s="103"/>
      <c r="R117" s="201">
        <f>R118</f>
        <v>0</v>
      </c>
      <c r="S117" s="103"/>
      <c r="T117" s="202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79</v>
      </c>
      <c r="AU117" s="16" t="s">
        <v>103</v>
      </c>
      <c r="BK117" s="203">
        <f>BK118</f>
        <v>0</v>
      </c>
    </row>
    <row r="118" s="11" customFormat="1" ht="25.92" customHeight="1">
      <c r="A118" s="11"/>
      <c r="B118" s="204"/>
      <c r="C118" s="205"/>
      <c r="D118" s="206" t="s">
        <v>79</v>
      </c>
      <c r="E118" s="207" t="s">
        <v>118</v>
      </c>
      <c r="F118" s="207" t="s">
        <v>119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SUM(P119:P137)</f>
        <v>0</v>
      </c>
      <c r="Q118" s="212"/>
      <c r="R118" s="213">
        <f>SUM(R119:R137)</f>
        <v>0</v>
      </c>
      <c r="S118" s="212"/>
      <c r="T118" s="214">
        <f>SUM(T119:T137)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215" t="s">
        <v>120</v>
      </c>
      <c r="AT118" s="216" t="s">
        <v>79</v>
      </c>
      <c r="AU118" s="216" t="s">
        <v>80</v>
      </c>
      <c r="AY118" s="215" t="s">
        <v>121</v>
      </c>
      <c r="BK118" s="217">
        <f>SUM(BK119:BK137)</f>
        <v>0</v>
      </c>
    </row>
    <row r="119" s="2" customFormat="1" ht="16.5" customHeight="1">
      <c r="A119" s="37"/>
      <c r="B119" s="38"/>
      <c r="C119" s="218" t="s">
        <v>87</v>
      </c>
      <c r="D119" s="218" t="s">
        <v>122</v>
      </c>
      <c r="E119" s="219" t="s">
        <v>123</v>
      </c>
      <c r="F119" s="220" t="s">
        <v>124</v>
      </c>
      <c r="G119" s="221" t="s">
        <v>125</v>
      </c>
      <c r="H119" s="222">
        <v>1</v>
      </c>
      <c r="I119" s="223"/>
      <c r="J119" s="224">
        <f>ROUND(I119*H119,2)</f>
        <v>0</v>
      </c>
      <c r="K119" s="220" t="s">
        <v>1</v>
      </c>
      <c r="L119" s="43"/>
      <c r="M119" s="225" t="s">
        <v>1</v>
      </c>
      <c r="N119" s="226" t="s">
        <v>45</v>
      </c>
      <c r="O119" s="90"/>
      <c r="P119" s="227">
        <f>O119*H119</f>
        <v>0</v>
      </c>
      <c r="Q119" s="227">
        <v>0</v>
      </c>
      <c r="R119" s="227">
        <f>Q119*H119</f>
        <v>0</v>
      </c>
      <c r="S119" s="227">
        <v>0</v>
      </c>
      <c r="T119" s="228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29" t="s">
        <v>126</v>
      </c>
      <c r="AT119" s="229" t="s">
        <v>122</v>
      </c>
      <c r="AU119" s="229" t="s">
        <v>87</v>
      </c>
      <c r="AY119" s="16" t="s">
        <v>121</v>
      </c>
      <c r="BE119" s="230">
        <f>IF(N119="základní",J119,0)</f>
        <v>0</v>
      </c>
      <c r="BF119" s="230">
        <f>IF(N119="snížená",J119,0)</f>
        <v>0</v>
      </c>
      <c r="BG119" s="230">
        <f>IF(N119="zákl. přenesená",J119,0)</f>
        <v>0</v>
      </c>
      <c r="BH119" s="230">
        <f>IF(N119="sníž. přenesená",J119,0)</f>
        <v>0</v>
      </c>
      <c r="BI119" s="230">
        <f>IF(N119="nulová",J119,0)</f>
        <v>0</v>
      </c>
      <c r="BJ119" s="16" t="s">
        <v>87</v>
      </c>
      <c r="BK119" s="230">
        <f>ROUND(I119*H119,2)</f>
        <v>0</v>
      </c>
      <c r="BL119" s="16" t="s">
        <v>126</v>
      </c>
      <c r="BM119" s="229" t="s">
        <v>127</v>
      </c>
    </row>
    <row r="120" s="12" customFormat="1">
      <c r="A120" s="12"/>
      <c r="B120" s="231"/>
      <c r="C120" s="232"/>
      <c r="D120" s="233" t="s">
        <v>128</v>
      </c>
      <c r="E120" s="234" t="s">
        <v>1</v>
      </c>
      <c r="F120" s="235" t="s">
        <v>87</v>
      </c>
      <c r="G120" s="232"/>
      <c r="H120" s="236">
        <v>1</v>
      </c>
      <c r="I120" s="237"/>
      <c r="J120" s="232"/>
      <c r="K120" s="232"/>
      <c r="L120" s="238"/>
      <c r="M120" s="239"/>
      <c r="N120" s="240"/>
      <c r="O120" s="240"/>
      <c r="P120" s="240"/>
      <c r="Q120" s="240"/>
      <c r="R120" s="240"/>
      <c r="S120" s="240"/>
      <c r="T120" s="241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42" t="s">
        <v>128</v>
      </c>
      <c r="AU120" s="242" t="s">
        <v>87</v>
      </c>
      <c r="AV120" s="12" t="s">
        <v>89</v>
      </c>
      <c r="AW120" s="12" t="s">
        <v>36</v>
      </c>
      <c r="AX120" s="12" t="s">
        <v>87</v>
      </c>
      <c r="AY120" s="242" t="s">
        <v>121</v>
      </c>
    </row>
    <row r="121" s="2" customFormat="1" ht="24.15" customHeight="1">
      <c r="A121" s="37"/>
      <c r="B121" s="38"/>
      <c r="C121" s="218" t="s">
        <v>89</v>
      </c>
      <c r="D121" s="218" t="s">
        <v>122</v>
      </c>
      <c r="E121" s="219" t="s">
        <v>129</v>
      </c>
      <c r="F121" s="220" t="s">
        <v>130</v>
      </c>
      <c r="G121" s="221" t="s">
        <v>131</v>
      </c>
      <c r="H121" s="222">
        <v>30</v>
      </c>
      <c r="I121" s="223"/>
      <c r="J121" s="224">
        <f>ROUND(I121*H121,2)</f>
        <v>0</v>
      </c>
      <c r="K121" s="220" t="s">
        <v>1</v>
      </c>
      <c r="L121" s="43"/>
      <c r="M121" s="225" t="s">
        <v>1</v>
      </c>
      <c r="N121" s="226" t="s">
        <v>45</v>
      </c>
      <c r="O121" s="90"/>
      <c r="P121" s="227">
        <f>O121*H121</f>
        <v>0</v>
      </c>
      <c r="Q121" s="227">
        <v>0</v>
      </c>
      <c r="R121" s="227">
        <f>Q121*H121</f>
        <v>0</v>
      </c>
      <c r="S121" s="227">
        <v>0</v>
      </c>
      <c r="T121" s="228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29" t="s">
        <v>126</v>
      </c>
      <c r="AT121" s="229" t="s">
        <v>122</v>
      </c>
      <c r="AU121" s="229" t="s">
        <v>87</v>
      </c>
      <c r="AY121" s="16" t="s">
        <v>121</v>
      </c>
      <c r="BE121" s="230">
        <f>IF(N121="základní",J121,0)</f>
        <v>0</v>
      </c>
      <c r="BF121" s="230">
        <f>IF(N121="snížená",J121,0)</f>
        <v>0</v>
      </c>
      <c r="BG121" s="230">
        <f>IF(N121="zákl. přenesená",J121,0)</f>
        <v>0</v>
      </c>
      <c r="BH121" s="230">
        <f>IF(N121="sníž. přenesená",J121,0)</f>
        <v>0</v>
      </c>
      <c r="BI121" s="230">
        <f>IF(N121="nulová",J121,0)</f>
        <v>0</v>
      </c>
      <c r="BJ121" s="16" t="s">
        <v>87</v>
      </c>
      <c r="BK121" s="230">
        <f>ROUND(I121*H121,2)</f>
        <v>0</v>
      </c>
      <c r="BL121" s="16" t="s">
        <v>126</v>
      </c>
      <c r="BM121" s="229" t="s">
        <v>132</v>
      </c>
    </row>
    <row r="122" s="2" customFormat="1" ht="16.5" customHeight="1">
      <c r="A122" s="37"/>
      <c r="B122" s="38"/>
      <c r="C122" s="218" t="s">
        <v>133</v>
      </c>
      <c r="D122" s="218" t="s">
        <v>122</v>
      </c>
      <c r="E122" s="219" t="s">
        <v>134</v>
      </c>
      <c r="F122" s="220" t="s">
        <v>135</v>
      </c>
      <c r="G122" s="221" t="s">
        <v>136</v>
      </c>
      <c r="H122" s="222">
        <v>772</v>
      </c>
      <c r="I122" s="223"/>
      <c r="J122" s="224">
        <f>ROUND(I122*H122,2)</f>
        <v>0</v>
      </c>
      <c r="K122" s="220" t="s">
        <v>1</v>
      </c>
      <c r="L122" s="43"/>
      <c r="M122" s="225" t="s">
        <v>1</v>
      </c>
      <c r="N122" s="226" t="s">
        <v>45</v>
      </c>
      <c r="O122" s="90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9" t="s">
        <v>126</v>
      </c>
      <c r="AT122" s="229" t="s">
        <v>122</v>
      </c>
      <c r="AU122" s="229" t="s">
        <v>87</v>
      </c>
      <c r="AY122" s="16" t="s">
        <v>121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6" t="s">
        <v>87</v>
      </c>
      <c r="BK122" s="230">
        <f>ROUND(I122*H122,2)</f>
        <v>0</v>
      </c>
      <c r="BL122" s="16" t="s">
        <v>126</v>
      </c>
      <c r="BM122" s="229" t="s">
        <v>137</v>
      </c>
    </row>
    <row r="123" s="13" customFormat="1">
      <c r="A123" s="13"/>
      <c r="B123" s="243"/>
      <c r="C123" s="244"/>
      <c r="D123" s="233" t="s">
        <v>128</v>
      </c>
      <c r="E123" s="245" t="s">
        <v>1</v>
      </c>
      <c r="F123" s="246" t="s">
        <v>138</v>
      </c>
      <c r="G123" s="244"/>
      <c r="H123" s="245" t="s">
        <v>1</v>
      </c>
      <c r="I123" s="247"/>
      <c r="J123" s="244"/>
      <c r="K123" s="244"/>
      <c r="L123" s="248"/>
      <c r="M123" s="249"/>
      <c r="N123" s="250"/>
      <c r="O123" s="250"/>
      <c r="P123" s="250"/>
      <c r="Q123" s="250"/>
      <c r="R123" s="250"/>
      <c r="S123" s="250"/>
      <c r="T123" s="251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2" t="s">
        <v>128</v>
      </c>
      <c r="AU123" s="252" t="s">
        <v>87</v>
      </c>
      <c r="AV123" s="13" t="s">
        <v>87</v>
      </c>
      <c r="AW123" s="13" t="s">
        <v>36</v>
      </c>
      <c r="AX123" s="13" t="s">
        <v>80</v>
      </c>
      <c r="AY123" s="252" t="s">
        <v>121</v>
      </c>
    </row>
    <row r="124" s="13" customFormat="1">
      <c r="A124" s="13"/>
      <c r="B124" s="243"/>
      <c r="C124" s="244"/>
      <c r="D124" s="233" t="s">
        <v>128</v>
      </c>
      <c r="E124" s="245" t="s">
        <v>1</v>
      </c>
      <c r="F124" s="246" t="s">
        <v>139</v>
      </c>
      <c r="G124" s="244"/>
      <c r="H124" s="245" t="s">
        <v>1</v>
      </c>
      <c r="I124" s="247"/>
      <c r="J124" s="244"/>
      <c r="K124" s="244"/>
      <c r="L124" s="248"/>
      <c r="M124" s="249"/>
      <c r="N124" s="250"/>
      <c r="O124" s="250"/>
      <c r="P124" s="250"/>
      <c r="Q124" s="250"/>
      <c r="R124" s="250"/>
      <c r="S124" s="250"/>
      <c r="T124" s="25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2" t="s">
        <v>128</v>
      </c>
      <c r="AU124" s="252" t="s">
        <v>87</v>
      </c>
      <c r="AV124" s="13" t="s">
        <v>87</v>
      </c>
      <c r="AW124" s="13" t="s">
        <v>36</v>
      </c>
      <c r="AX124" s="13" t="s">
        <v>80</v>
      </c>
      <c r="AY124" s="252" t="s">
        <v>121</v>
      </c>
    </row>
    <row r="125" s="12" customFormat="1">
      <c r="A125" s="12"/>
      <c r="B125" s="231"/>
      <c r="C125" s="232"/>
      <c r="D125" s="233" t="s">
        <v>128</v>
      </c>
      <c r="E125" s="234" t="s">
        <v>1</v>
      </c>
      <c r="F125" s="235" t="s">
        <v>140</v>
      </c>
      <c r="G125" s="232"/>
      <c r="H125" s="236">
        <v>772</v>
      </c>
      <c r="I125" s="237"/>
      <c r="J125" s="232"/>
      <c r="K125" s="232"/>
      <c r="L125" s="238"/>
      <c r="M125" s="239"/>
      <c r="N125" s="240"/>
      <c r="O125" s="240"/>
      <c r="P125" s="240"/>
      <c r="Q125" s="240"/>
      <c r="R125" s="240"/>
      <c r="S125" s="240"/>
      <c r="T125" s="24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42" t="s">
        <v>128</v>
      </c>
      <c r="AU125" s="242" t="s">
        <v>87</v>
      </c>
      <c r="AV125" s="12" t="s">
        <v>89</v>
      </c>
      <c r="AW125" s="12" t="s">
        <v>36</v>
      </c>
      <c r="AX125" s="12" t="s">
        <v>87</v>
      </c>
      <c r="AY125" s="242" t="s">
        <v>121</v>
      </c>
    </row>
    <row r="126" s="2" customFormat="1" ht="16.5" customHeight="1">
      <c r="A126" s="37"/>
      <c r="B126" s="38"/>
      <c r="C126" s="218" t="s">
        <v>120</v>
      </c>
      <c r="D126" s="218" t="s">
        <v>122</v>
      </c>
      <c r="E126" s="219" t="s">
        <v>141</v>
      </c>
      <c r="F126" s="220" t="s">
        <v>142</v>
      </c>
      <c r="G126" s="221" t="s">
        <v>125</v>
      </c>
      <c r="H126" s="222">
        <v>1</v>
      </c>
      <c r="I126" s="223"/>
      <c r="J126" s="224">
        <f>ROUND(I126*H126,2)</f>
        <v>0</v>
      </c>
      <c r="K126" s="220" t="s">
        <v>1</v>
      </c>
      <c r="L126" s="43"/>
      <c r="M126" s="225" t="s">
        <v>1</v>
      </c>
      <c r="N126" s="226" t="s">
        <v>45</v>
      </c>
      <c r="O126" s="90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126</v>
      </c>
      <c r="AT126" s="229" t="s">
        <v>122</v>
      </c>
      <c r="AU126" s="229" t="s">
        <v>87</v>
      </c>
      <c r="AY126" s="16" t="s">
        <v>121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6" t="s">
        <v>87</v>
      </c>
      <c r="BK126" s="230">
        <f>ROUND(I126*H126,2)</f>
        <v>0</v>
      </c>
      <c r="BL126" s="16" t="s">
        <v>126</v>
      </c>
      <c r="BM126" s="229" t="s">
        <v>143</v>
      </c>
    </row>
    <row r="127" s="13" customFormat="1">
      <c r="A127" s="13"/>
      <c r="B127" s="243"/>
      <c r="C127" s="244"/>
      <c r="D127" s="233" t="s">
        <v>128</v>
      </c>
      <c r="E127" s="245" t="s">
        <v>1</v>
      </c>
      <c r="F127" s="246" t="s">
        <v>144</v>
      </c>
      <c r="G127" s="244"/>
      <c r="H127" s="245" t="s">
        <v>1</v>
      </c>
      <c r="I127" s="247"/>
      <c r="J127" s="244"/>
      <c r="K127" s="244"/>
      <c r="L127" s="248"/>
      <c r="M127" s="249"/>
      <c r="N127" s="250"/>
      <c r="O127" s="250"/>
      <c r="P127" s="250"/>
      <c r="Q127" s="250"/>
      <c r="R127" s="250"/>
      <c r="S127" s="250"/>
      <c r="T127" s="25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2" t="s">
        <v>128</v>
      </c>
      <c r="AU127" s="252" t="s">
        <v>87</v>
      </c>
      <c r="AV127" s="13" t="s">
        <v>87</v>
      </c>
      <c r="AW127" s="13" t="s">
        <v>36</v>
      </c>
      <c r="AX127" s="13" t="s">
        <v>80</v>
      </c>
      <c r="AY127" s="252" t="s">
        <v>121</v>
      </c>
    </row>
    <row r="128" s="12" customFormat="1">
      <c r="A128" s="12"/>
      <c r="B128" s="231"/>
      <c r="C128" s="232"/>
      <c r="D128" s="233" t="s">
        <v>128</v>
      </c>
      <c r="E128" s="234" t="s">
        <v>1</v>
      </c>
      <c r="F128" s="235" t="s">
        <v>87</v>
      </c>
      <c r="G128" s="232"/>
      <c r="H128" s="236">
        <v>1</v>
      </c>
      <c r="I128" s="237"/>
      <c r="J128" s="232"/>
      <c r="K128" s="232"/>
      <c r="L128" s="238"/>
      <c r="M128" s="239"/>
      <c r="N128" s="240"/>
      <c r="O128" s="240"/>
      <c r="P128" s="240"/>
      <c r="Q128" s="240"/>
      <c r="R128" s="240"/>
      <c r="S128" s="240"/>
      <c r="T128" s="24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42" t="s">
        <v>128</v>
      </c>
      <c r="AU128" s="242" t="s">
        <v>87</v>
      </c>
      <c r="AV128" s="12" t="s">
        <v>89</v>
      </c>
      <c r="AW128" s="12" t="s">
        <v>36</v>
      </c>
      <c r="AX128" s="12" t="s">
        <v>87</v>
      </c>
      <c r="AY128" s="242" t="s">
        <v>121</v>
      </c>
    </row>
    <row r="129" s="2" customFormat="1" ht="16.5" customHeight="1">
      <c r="A129" s="37"/>
      <c r="B129" s="38"/>
      <c r="C129" s="218" t="s">
        <v>145</v>
      </c>
      <c r="D129" s="218" t="s">
        <v>122</v>
      </c>
      <c r="E129" s="219" t="s">
        <v>146</v>
      </c>
      <c r="F129" s="220" t="s">
        <v>147</v>
      </c>
      <c r="G129" s="221" t="s">
        <v>148</v>
      </c>
      <c r="H129" s="222">
        <v>10</v>
      </c>
      <c r="I129" s="223"/>
      <c r="J129" s="224">
        <f>ROUND(I129*H129,2)</f>
        <v>0</v>
      </c>
      <c r="K129" s="220" t="s">
        <v>1</v>
      </c>
      <c r="L129" s="43"/>
      <c r="M129" s="225" t="s">
        <v>1</v>
      </c>
      <c r="N129" s="226" t="s">
        <v>45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126</v>
      </c>
      <c r="AT129" s="229" t="s">
        <v>122</v>
      </c>
      <c r="AU129" s="229" t="s">
        <v>87</v>
      </c>
      <c r="AY129" s="16" t="s">
        <v>121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87</v>
      </c>
      <c r="BK129" s="230">
        <f>ROUND(I129*H129,2)</f>
        <v>0</v>
      </c>
      <c r="BL129" s="16" t="s">
        <v>126</v>
      </c>
      <c r="BM129" s="229" t="s">
        <v>149</v>
      </c>
    </row>
    <row r="130" s="2" customFormat="1" ht="49.05" customHeight="1">
      <c r="A130" s="37"/>
      <c r="B130" s="38"/>
      <c r="C130" s="218" t="s">
        <v>150</v>
      </c>
      <c r="D130" s="218" t="s">
        <v>122</v>
      </c>
      <c r="E130" s="219" t="s">
        <v>151</v>
      </c>
      <c r="F130" s="220" t="s">
        <v>152</v>
      </c>
      <c r="G130" s="221" t="s">
        <v>136</v>
      </c>
      <c r="H130" s="222">
        <v>386</v>
      </c>
      <c r="I130" s="223"/>
      <c r="J130" s="224">
        <f>ROUND(I130*H130,2)</f>
        <v>0</v>
      </c>
      <c r="K130" s="220" t="s">
        <v>1</v>
      </c>
      <c r="L130" s="43"/>
      <c r="M130" s="225" t="s">
        <v>1</v>
      </c>
      <c r="N130" s="226" t="s">
        <v>45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126</v>
      </c>
      <c r="AT130" s="229" t="s">
        <v>122</v>
      </c>
      <c r="AU130" s="229" t="s">
        <v>87</v>
      </c>
      <c r="AY130" s="16" t="s">
        <v>121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87</v>
      </c>
      <c r="BK130" s="230">
        <f>ROUND(I130*H130,2)</f>
        <v>0</v>
      </c>
      <c r="BL130" s="16" t="s">
        <v>126</v>
      </c>
      <c r="BM130" s="229" t="s">
        <v>153</v>
      </c>
    </row>
    <row r="131" s="2" customFormat="1" ht="16.5" customHeight="1">
      <c r="A131" s="37"/>
      <c r="B131" s="38"/>
      <c r="C131" s="218" t="s">
        <v>154</v>
      </c>
      <c r="D131" s="218" t="s">
        <v>122</v>
      </c>
      <c r="E131" s="219" t="s">
        <v>155</v>
      </c>
      <c r="F131" s="220" t="s">
        <v>156</v>
      </c>
      <c r="G131" s="221" t="s">
        <v>148</v>
      </c>
      <c r="H131" s="222">
        <v>40</v>
      </c>
      <c r="I131" s="223"/>
      <c r="J131" s="224">
        <f>ROUND(I131*H131,2)</f>
        <v>0</v>
      </c>
      <c r="K131" s="220" t="s">
        <v>1</v>
      </c>
      <c r="L131" s="43"/>
      <c r="M131" s="225" t="s">
        <v>1</v>
      </c>
      <c r="N131" s="226" t="s">
        <v>45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126</v>
      </c>
      <c r="AT131" s="229" t="s">
        <v>122</v>
      </c>
      <c r="AU131" s="229" t="s">
        <v>87</v>
      </c>
      <c r="AY131" s="16" t="s">
        <v>121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87</v>
      </c>
      <c r="BK131" s="230">
        <f>ROUND(I131*H131,2)</f>
        <v>0</v>
      </c>
      <c r="BL131" s="16" t="s">
        <v>126</v>
      </c>
      <c r="BM131" s="229" t="s">
        <v>157</v>
      </c>
    </row>
    <row r="132" s="2" customFormat="1" ht="21.75" customHeight="1">
      <c r="A132" s="37"/>
      <c r="B132" s="38"/>
      <c r="C132" s="218" t="s">
        <v>158</v>
      </c>
      <c r="D132" s="218" t="s">
        <v>122</v>
      </c>
      <c r="E132" s="219" t="s">
        <v>159</v>
      </c>
      <c r="F132" s="220" t="s">
        <v>160</v>
      </c>
      <c r="G132" s="221" t="s">
        <v>131</v>
      </c>
      <c r="H132" s="222">
        <v>81</v>
      </c>
      <c r="I132" s="223"/>
      <c r="J132" s="224">
        <f>ROUND(I132*H132,2)</f>
        <v>0</v>
      </c>
      <c r="K132" s="220" t="s">
        <v>1</v>
      </c>
      <c r="L132" s="43"/>
      <c r="M132" s="225" t="s">
        <v>1</v>
      </c>
      <c r="N132" s="226" t="s">
        <v>45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126</v>
      </c>
      <c r="AT132" s="229" t="s">
        <v>122</v>
      </c>
      <c r="AU132" s="229" t="s">
        <v>87</v>
      </c>
      <c r="AY132" s="16" t="s">
        <v>121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87</v>
      </c>
      <c r="BK132" s="230">
        <f>ROUND(I132*H132,2)</f>
        <v>0</v>
      </c>
      <c r="BL132" s="16" t="s">
        <v>126</v>
      </c>
      <c r="BM132" s="229" t="s">
        <v>161</v>
      </c>
    </row>
    <row r="133" s="2" customFormat="1" ht="21.75" customHeight="1">
      <c r="A133" s="37"/>
      <c r="B133" s="38"/>
      <c r="C133" s="218" t="s">
        <v>162</v>
      </c>
      <c r="D133" s="218" t="s">
        <v>122</v>
      </c>
      <c r="E133" s="219" t="s">
        <v>163</v>
      </c>
      <c r="F133" s="220" t="s">
        <v>164</v>
      </c>
      <c r="G133" s="221" t="s">
        <v>148</v>
      </c>
      <c r="H133" s="222">
        <v>10</v>
      </c>
      <c r="I133" s="223"/>
      <c r="J133" s="224">
        <f>ROUND(I133*H133,2)</f>
        <v>0</v>
      </c>
      <c r="K133" s="220" t="s">
        <v>1</v>
      </c>
      <c r="L133" s="43"/>
      <c r="M133" s="225" t="s">
        <v>1</v>
      </c>
      <c r="N133" s="226" t="s">
        <v>45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126</v>
      </c>
      <c r="AT133" s="229" t="s">
        <v>122</v>
      </c>
      <c r="AU133" s="229" t="s">
        <v>87</v>
      </c>
      <c r="AY133" s="16" t="s">
        <v>121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87</v>
      </c>
      <c r="BK133" s="230">
        <f>ROUND(I133*H133,2)</f>
        <v>0</v>
      </c>
      <c r="BL133" s="16" t="s">
        <v>126</v>
      </c>
      <c r="BM133" s="229" t="s">
        <v>165</v>
      </c>
    </row>
    <row r="134" s="2" customFormat="1" ht="21.75" customHeight="1">
      <c r="A134" s="37"/>
      <c r="B134" s="38"/>
      <c r="C134" s="218" t="s">
        <v>166</v>
      </c>
      <c r="D134" s="218" t="s">
        <v>122</v>
      </c>
      <c r="E134" s="219" t="s">
        <v>167</v>
      </c>
      <c r="F134" s="220" t="s">
        <v>168</v>
      </c>
      <c r="G134" s="221" t="s">
        <v>148</v>
      </c>
      <c r="H134" s="222">
        <v>18</v>
      </c>
      <c r="I134" s="223"/>
      <c r="J134" s="224">
        <f>ROUND(I134*H134,2)</f>
        <v>0</v>
      </c>
      <c r="K134" s="220" t="s">
        <v>1</v>
      </c>
      <c r="L134" s="43"/>
      <c r="M134" s="225" t="s">
        <v>1</v>
      </c>
      <c r="N134" s="226" t="s">
        <v>45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126</v>
      </c>
      <c r="AT134" s="229" t="s">
        <v>122</v>
      </c>
      <c r="AU134" s="229" t="s">
        <v>87</v>
      </c>
      <c r="AY134" s="16" t="s">
        <v>121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87</v>
      </c>
      <c r="BK134" s="230">
        <f>ROUND(I134*H134,2)</f>
        <v>0</v>
      </c>
      <c r="BL134" s="16" t="s">
        <v>126</v>
      </c>
      <c r="BM134" s="229" t="s">
        <v>169</v>
      </c>
    </row>
    <row r="135" s="2" customFormat="1" ht="16.5" customHeight="1">
      <c r="A135" s="37"/>
      <c r="B135" s="38"/>
      <c r="C135" s="218" t="s">
        <v>170</v>
      </c>
      <c r="D135" s="218" t="s">
        <v>122</v>
      </c>
      <c r="E135" s="219" t="s">
        <v>171</v>
      </c>
      <c r="F135" s="220" t="s">
        <v>172</v>
      </c>
      <c r="G135" s="221" t="s">
        <v>125</v>
      </c>
      <c r="H135" s="222">
        <v>1</v>
      </c>
      <c r="I135" s="223"/>
      <c r="J135" s="224">
        <f>ROUND(I135*H135,2)</f>
        <v>0</v>
      </c>
      <c r="K135" s="220" t="s">
        <v>1</v>
      </c>
      <c r="L135" s="43"/>
      <c r="M135" s="225" t="s">
        <v>1</v>
      </c>
      <c r="N135" s="226" t="s">
        <v>45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126</v>
      </c>
      <c r="AT135" s="229" t="s">
        <v>122</v>
      </c>
      <c r="AU135" s="229" t="s">
        <v>87</v>
      </c>
      <c r="AY135" s="16" t="s">
        <v>121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87</v>
      </c>
      <c r="BK135" s="230">
        <f>ROUND(I135*H135,2)</f>
        <v>0</v>
      </c>
      <c r="BL135" s="16" t="s">
        <v>126</v>
      </c>
      <c r="BM135" s="229" t="s">
        <v>173</v>
      </c>
    </row>
    <row r="136" s="2" customFormat="1" ht="16.5" customHeight="1">
      <c r="A136" s="37"/>
      <c r="B136" s="38"/>
      <c r="C136" s="218" t="s">
        <v>8</v>
      </c>
      <c r="D136" s="218" t="s">
        <v>122</v>
      </c>
      <c r="E136" s="219" t="s">
        <v>174</v>
      </c>
      <c r="F136" s="220" t="s">
        <v>175</v>
      </c>
      <c r="G136" s="221" t="s">
        <v>148</v>
      </c>
      <c r="H136" s="222">
        <v>8</v>
      </c>
      <c r="I136" s="223"/>
      <c r="J136" s="224">
        <f>ROUND(I136*H136,2)</f>
        <v>0</v>
      </c>
      <c r="K136" s="220" t="s">
        <v>1</v>
      </c>
      <c r="L136" s="43"/>
      <c r="M136" s="225" t="s">
        <v>1</v>
      </c>
      <c r="N136" s="226" t="s">
        <v>45</v>
      </c>
      <c r="O136" s="90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9" t="s">
        <v>126</v>
      </c>
      <c r="AT136" s="229" t="s">
        <v>122</v>
      </c>
      <c r="AU136" s="229" t="s">
        <v>87</v>
      </c>
      <c r="AY136" s="16" t="s">
        <v>121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6" t="s">
        <v>87</v>
      </c>
      <c r="BK136" s="230">
        <f>ROUND(I136*H136,2)</f>
        <v>0</v>
      </c>
      <c r="BL136" s="16" t="s">
        <v>126</v>
      </c>
      <c r="BM136" s="229" t="s">
        <v>176</v>
      </c>
    </row>
    <row r="137" s="2" customFormat="1" ht="16.5" customHeight="1">
      <c r="A137" s="37"/>
      <c r="B137" s="38"/>
      <c r="C137" s="218" t="s">
        <v>177</v>
      </c>
      <c r="D137" s="218" t="s">
        <v>122</v>
      </c>
      <c r="E137" s="219" t="s">
        <v>178</v>
      </c>
      <c r="F137" s="220" t="s">
        <v>179</v>
      </c>
      <c r="G137" s="221" t="s">
        <v>148</v>
      </c>
      <c r="H137" s="222">
        <v>5</v>
      </c>
      <c r="I137" s="223"/>
      <c r="J137" s="224">
        <f>ROUND(I137*H137,2)</f>
        <v>0</v>
      </c>
      <c r="K137" s="220" t="s">
        <v>1</v>
      </c>
      <c r="L137" s="43"/>
      <c r="M137" s="253" t="s">
        <v>1</v>
      </c>
      <c r="N137" s="254" t="s">
        <v>45</v>
      </c>
      <c r="O137" s="255"/>
      <c r="P137" s="256">
        <f>O137*H137</f>
        <v>0</v>
      </c>
      <c r="Q137" s="256">
        <v>0</v>
      </c>
      <c r="R137" s="256">
        <f>Q137*H137</f>
        <v>0</v>
      </c>
      <c r="S137" s="256">
        <v>0</v>
      </c>
      <c r="T137" s="25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126</v>
      </c>
      <c r="AT137" s="229" t="s">
        <v>122</v>
      </c>
      <c r="AU137" s="229" t="s">
        <v>87</v>
      </c>
      <c r="AY137" s="16" t="s">
        <v>121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87</v>
      </c>
      <c r="BK137" s="230">
        <f>ROUND(I137*H137,2)</f>
        <v>0</v>
      </c>
      <c r="BL137" s="16" t="s">
        <v>126</v>
      </c>
      <c r="BM137" s="229" t="s">
        <v>180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E6HK8AfO2fV7E+oM/ZRZJfG2lBfit4ki95SZ4gMGpcXq08Tz7UaTdvg5R87FkYaPYIPkuENQT1vaWo+JAeuB5A==" hashValue="WX8khy4XkrfQTJzcw4PzunuC/FaaDO91Ad/axwPwgkBDDMt9lgeKlrz9E1qpFCWB3XKDUS96hBqq/5wr11bJ0Q==" algorithmName="SHA-512" password="CC35"/>
  <autoFilter ref="C116:K137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89</v>
      </c>
    </row>
    <row r="4" s="1" customFormat="1" ht="24.96" customHeight="1">
      <c r="B4" s="19"/>
      <c r="D4" s="147" t="s">
        <v>96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Holice, Husova - kanalizace</v>
      </c>
      <c r="F7" s="149"/>
      <c r="G7" s="149"/>
      <c r="H7" s="149"/>
      <c r="L7" s="19"/>
    </row>
    <row r="8" s="1" customFormat="1" ht="12" customHeight="1">
      <c r="B8" s="19"/>
      <c r="D8" s="149" t="s">
        <v>97</v>
      </c>
      <c r="L8" s="19"/>
    </row>
    <row r="9" s="2" customFormat="1" ht="16.5" customHeight="1">
      <c r="A9" s="37"/>
      <c r="B9" s="43"/>
      <c r="C9" s="37"/>
      <c r="D9" s="37"/>
      <c r="E9" s="150" t="s">
        <v>98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181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182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19. 5. 2025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">
        <v>26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">
        <v>27</v>
      </c>
      <c r="F17" s="37"/>
      <c r="G17" s="37"/>
      <c r="H17" s="37"/>
      <c r="I17" s="149" t="s">
        <v>28</v>
      </c>
      <c r="J17" s="140" t="s">
        <v>29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30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28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32</v>
      </c>
      <c r="E22" s="37"/>
      <c r="F22" s="37"/>
      <c r="G22" s="37"/>
      <c r="H22" s="37"/>
      <c r="I22" s="149" t="s">
        <v>25</v>
      </c>
      <c r="J22" s="140" t="s">
        <v>33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">
        <v>34</v>
      </c>
      <c r="F23" s="37"/>
      <c r="G23" s="37"/>
      <c r="H23" s="37"/>
      <c r="I23" s="149" t="s">
        <v>28</v>
      </c>
      <c r="J23" s="140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37</v>
      </c>
      <c r="E25" s="37"/>
      <c r="F25" s="37"/>
      <c r="G25" s="37"/>
      <c r="H25" s="37"/>
      <c r="I25" s="149" t="s">
        <v>25</v>
      </c>
      <c r="J25" s="140" t="s">
        <v>1</v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">
        <v>38</v>
      </c>
      <c r="F26" s="37"/>
      <c r="G26" s="37"/>
      <c r="H26" s="37"/>
      <c r="I26" s="149" t="s">
        <v>28</v>
      </c>
      <c r="J26" s="140" t="s">
        <v>1</v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39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40</v>
      </c>
      <c r="E32" s="37"/>
      <c r="F32" s="37"/>
      <c r="G32" s="37"/>
      <c r="H32" s="37"/>
      <c r="I32" s="37"/>
      <c r="J32" s="159">
        <f>ROUND(J128,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42</v>
      </c>
      <c r="G34" s="37"/>
      <c r="H34" s="37"/>
      <c r="I34" s="160" t="s">
        <v>41</v>
      </c>
      <c r="J34" s="160" t="s">
        <v>43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44</v>
      </c>
      <c r="E35" s="149" t="s">
        <v>45</v>
      </c>
      <c r="F35" s="162">
        <f>ROUND((SUM(BE128:BE160)),  2)</f>
        <v>0</v>
      </c>
      <c r="G35" s="37"/>
      <c r="H35" s="37"/>
      <c r="I35" s="163">
        <v>0.20999999999999999</v>
      </c>
      <c r="J35" s="162">
        <f>ROUND(((SUM(BE128:BE160))*I35),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46</v>
      </c>
      <c r="F36" s="162">
        <f>ROUND((SUM(BF128:BF160)),  2)</f>
        <v>0</v>
      </c>
      <c r="G36" s="37"/>
      <c r="H36" s="37"/>
      <c r="I36" s="163">
        <v>0.12</v>
      </c>
      <c r="J36" s="162">
        <f>ROUND(((SUM(BF128:BF160))*I36),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47</v>
      </c>
      <c r="F37" s="162">
        <f>ROUND((SUM(BG128:BG160)),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48</v>
      </c>
      <c r="F38" s="162">
        <f>ROUND((SUM(BH128:BH160)),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49</v>
      </c>
      <c r="F39" s="162">
        <f>ROUND((SUM(BI128:BI160)),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50</v>
      </c>
      <c r="E41" s="166"/>
      <c r="F41" s="166"/>
      <c r="G41" s="167" t="s">
        <v>51</v>
      </c>
      <c r="H41" s="168" t="s">
        <v>52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53</v>
      </c>
      <c r="E50" s="172"/>
      <c r="F50" s="172"/>
      <c r="G50" s="171" t="s">
        <v>54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55</v>
      </c>
      <c r="E61" s="174"/>
      <c r="F61" s="175" t="s">
        <v>56</v>
      </c>
      <c r="G61" s="173" t="s">
        <v>55</v>
      </c>
      <c r="H61" s="174"/>
      <c r="I61" s="174"/>
      <c r="J61" s="176" t="s">
        <v>56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57</v>
      </c>
      <c r="E65" s="177"/>
      <c r="F65" s="177"/>
      <c r="G65" s="171" t="s">
        <v>58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55</v>
      </c>
      <c r="E76" s="174"/>
      <c r="F76" s="175" t="s">
        <v>56</v>
      </c>
      <c r="G76" s="173" t="s">
        <v>55</v>
      </c>
      <c r="H76" s="174"/>
      <c r="I76" s="174"/>
      <c r="J76" s="176" t="s">
        <v>56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99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Holice, Husova -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97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98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181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VON - Vedlejší a ostatní náklady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Holice</v>
      </c>
      <c r="G91" s="39"/>
      <c r="H91" s="39"/>
      <c r="I91" s="31" t="s">
        <v>22</v>
      </c>
      <c r="J91" s="78" t="str">
        <f>IF(J14="","",J14)</f>
        <v>19. 5. 2025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>Vodovody a kanalizace Pardubice, a.s.</v>
      </c>
      <c r="G93" s="39"/>
      <c r="H93" s="39"/>
      <c r="I93" s="31" t="s">
        <v>32</v>
      </c>
      <c r="J93" s="35" t="str">
        <f>E23</f>
        <v>Multiaqua s.r.o.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30</v>
      </c>
      <c r="D94" s="39"/>
      <c r="E94" s="39"/>
      <c r="F94" s="26" t="str">
        <f>IF(E20="","",E20)</f>
        <v>Vyplň údaj</v>
      </c>
      <c r="G94" s="39"/>
      <c r="H94" s="39"/>
      <c r="I94" s="31" t="s">
        <v>37</v>
      </c>
      <c r="J94" s="35" t="str">
        <f>E26</f>
        <v>Pavel Čihák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100</v>
      </c>
      <c r="D96" s="184"/>
      <c r="E96" s="184"/>
      <c r="F96" s="184"/>
      <c r="G96" s="184"/>
      <c r="H96" s="184"/>
      <c r="I96" s="184"/>
      <c r="J96" s="185" t="s">
        <v>101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102</v>
      </c>
      <c r="D98" s="39"/>
      <c r="E98" s="39"/>
      <c r="F98" s="39"/>
      <c r="G98" s="39"/>
      <c r="H98" s="39"/>
      <c r="I98" s="39"/>
      <c r="J98" s="109">
        <f>J128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103</v>
      </c>
    </row>
    <row r="99" s="9" customFormat="1" ht="24.96" customHeight="1">
      <c r="A99" s="9"/>
      <c r="B99" s="187"/>
      <c r="C99" s="188"/>
      <c r="D99" s="189" t="s">
        <v>183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4" customFormat="1" ht="19.92" customHeight="1">
      <c r="A100" s="14"/>
      <c r="B100" s="258"/>
      <c r="C100" s="132"/>
      <c r="D100" s="259" t="s">
        <v>184</v>
      </c>
      <c r="E100" s="260"/>
      <c r="F100" s="260"/>
      <c r="G100" s="260"/>
      <c r="H100" s="260"/>
      <c r="I100" s="260"/>
      <c r="J100" s="261">
        <f>J130</f>
        <v>0</v>
      </c>
      <c r="K100" s="132"/>
      <c r="L100" s="262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="9" customFormat="1" ht="24.96" customHeight="1">
      <c r="A101" s="9"/>
      <c r="B101" s="187"/>
      <c r="C101" s="188"/>
      <c r="D101" s="189" t="s">
        <v>185</v>
      </c>
      <c r="E101" s="190"/>
      <c r="F101" s="190"/>
      <c r="G101" s="190"/>
      <c r="H101" s="190"/>
      <c r="I101" s="190"/>
      <c r="J101" s="191">
        <f>J136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4" customFormat="1" ht="19.92" customHeight="1">
      <c r="A102" s="14"/>
      <c r="B102" s="258"/>
      <c r="C102" s="132"/>
      <c r="D102" s="259" t="s">
        <v>184</v>
      </c>
      <c r="E102" s="260"/>
      <c r="F102" s="260"/>
      <c r="G102" s="260"/>
      <c r="H102" s="260"/>
      <c r="I102" s="260"/>
      <c r="J102" s="261">
        <f>J137</f>
        <v>0</v>
      </c>
      <c r="K102" s="132"/>
      <c r="L102" s="262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="9" customFormat="1" ht="24.96" customHeight="1">
      <c r="A103" s="9"/>
      <c r="B103" s="187"/>
      <c r="C103" s="188"/>
      <c r="D103" s="189" t="s">
        <v>186</v>
      </c>
      <c r="E103" s="190"/>
      <c r="F103" s="190"/>
      <c r="G103" s="190"/>
      <c r="H103" s="190"/>
      <c r="I103" s="190"/>
      <c r="J103" s="191">
        <f>J142</f>
        <v>0</v>
      </c>
      <c r="K103" s="188"/>
      <c r="L103" s="19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4" customFormat="1" ht="19.92" customHeight="1">
      <c r="A104" s="14"/>
      <c r="B104" s="258"/>
      <c r="C104" s="132"/>
      <c r="D104" s="259" t="s">
        <v>184</v>
      </c>
      <c r="E104" s="260"/>
      <c r="F104" s="260"/>
      <c r="G104" s="260"/>
      <c r="H104" s="260"/>
      <c r="I104" s="260"/>
      <c r="J104" s="261">
        <f>J143</f>
        <v>0</v>
      </c>
      <c r="K104" s="132"/>
      <c r="L104" s="262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="9" customFormat="1" ht="24.96" customHeight="1">
      <c r="A105" s="9"/>
      <c r="B105" s="187"/>
      <c r="C105" s="188"/>
      <c r="D105" s="189" t="s">
        <v>187</v>
      </c>
      <c r="E105" s="190"/>
      <c r="F105" s="190"/>
      <c r="G105" s="190"/>
      <c r="H105" s="190"/>
      <c r="I105" s="190"/>
      <c r="J105" s="191">
        <f>J150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4" customFormat="1" ht="19.92" customHeight="1">
      <c r="A106" s="14"/>
      <c r="B106" s="258"/>
      <c r="C106" s="132"/>
      <c r="D106" s="259" t="s">
        <v>184</v>
      </c>
      <c r="E106" s="260"/>
      <c r="F106" s="260"/>
      <c r="G106" s="260"/>
      <c r="H106" s="260"/>
      <c r="I106" s="260"/>
      <c r="J106" s="261">
        <f>J151</f>
        <v>0</v>
      </c>
      <c r="K106" s="132"/>
      <c r="L106" s="262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105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82" t="str">
        <f>E7</f>
        <v>Holice, Husova - kanalizace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0"/>
      <c r="C117" s="31" t="s">
        <v>97</v>
      </c>
      <c r="D117" s="21"/>
      <c r="E117" s="21"/>
      <c r="F117" s="21"/>
      <c r="G117" s="21"/>
      <c r="H117" s="21"/>
      <c r="I117" s="21"/>
      <c r="J117" s="21"/>
      <c r="K117" s="21"/>
      <c r="L117" s="19"/>
    </row>
    <row r="118" s="2" customFormat="1" ht="16.5" customHeight="1">
      <c r="A118" s="37"/>
      <c r="B118" s="38"/>
      <c r="C118" s="39"/>
      <c r="D118" s="39"/>
      <c r="E118" s="182" t="s">
        <v>98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181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E11</f>
        <v>VON - Vedlejší a ostatní náklady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9"/>
      <c r="E122" s="39"/>
      <c r="F122" s="26" t="str">
        <f>F14</f>
        <v>Holice</v>
      </c>
      <c r="G122" s="39"/>
      <c r="H122" s="39"/>
      <c r="I122" s="31" t="s">
        <v>22</v>
      </c>
      <c r="J122" s="78" t="str">
        <f>IF(J14="","",J14)</f>
        <v>19. 5. 2025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9"/>
      <c r="E124" s="39"/>
      <c r="F124" s="26" t="str">
        <f>E17</f>
        <v>Vodovody a kanalizace Pardubice, a.s.</v>
      </c>
      <c r="G124" s="39"/>
      <c r="H124" s="39"/>
      <c r="I124" s="31" t="s">
        <v>32</v>
      </c>
      <c r="J124" s="35" t="str">
        <f>E23</f>
        <v>Multiaqua s.r.o.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30</v>
      </c>
      <c r="D125" s="39"/>
      <c r="E125" s="39"/>
      <c r="F125" s="26" t="str">
        <f>IF(E20="","",E20)</f>
        <v>Vyplň údaj</v>
      </c>
      <c r="G125" s="39"/>
      <c r="H125" s="39"/>
      <c r="I125" s="31" t="s">
        <v>37</v>
      </c>
      <c r="J125" s="35" t="str">
        <f>E26</f>
        <v>Pavel Čihák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0" customFormat="1" ht="29.28" customHeight="1">
      <c r="A127" s="193"/>
      <c r="B127" s="194"/>
      <c r="C127" s="195" t="s">
        <v>106</v>
      </c>
      <c r="D127" s="196" t="s">
        <v>65</v>
      </c>
      <c r="E127" s="196" t="s">
        <v>61</v>
      </c>
      <c r="F127" s="196" t="s">
        <v>62</v>
      </c>
      <c r="G127" s="196" t="s">
        <v>107</v>
      </c>
      <c r="H127" s="196" t="s">
        <v>108</v>
      </c>
      <c r="I127" s="196" t="s">
        <v>109</v>
      </c>
      <c r="J127" s="196" t="s">
        <v>101</v>
      </c>
      <c r="K127" s="197" t="s">
        <v>110</v>
      </c>
      <c r="L127" s="198"/>
      <c r="M127" s="99" t="s">
        <v>1</v>
      </c>
      <c r="N127" s="100" t="s">
        <v>44</v>
      </c>
      <c r="O127" s="100" t="s">
        <v>111</v>
      </c>
      <c r="P127" s="100" t="s">
        <v>112</v>
      </c>
      <c r="Q127" s="100" t="s">
        <v>113</v>
      </c>
      <c r="R127" s="100" t="s">
        <v>114</v>
      </c>
      <c r="S127" s="100" t="s">
        <v>115</v>
      </c>
      <c r="T127" s="101" t="s">
        <v>116</v>
      </c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</row>
    <row r="128" s="2" customFormat="1" ht="22.8" customHeight="1">
      <c r="A128" s="37"/>
      <c r="B128" s="38"/>
      <c r="C128" s="106" t="s">
        <v>117</v>
      </c>
      <c r="D128" s="39"/>
      <c r="E128" s="39"/>
      <c r="F128" s="39"/>
      <c r="G128" s="39"/>
      <c r="H128" s="39"/>
      <c r="I128" s="39"/>
      <c r="J128" s="199">
        <f>BK128</f>
        <v>0</v>
      </c>
      <c r="K128" s="39"/>
      <c r="L128" s="43"/>
      <c r="M128" s="102"/>
      <c r="N128" s="200"/>
      <c r="O128" s="103"/>
      <c r="P128" s="201">
        <f>P129+P136+P142+P150</f>
        <v>0</v>
      </c>
      <c r="Q128" s="103"/>
      <c r="R128" s="201">
        <f>R129+R136+R142+R150</f>
        <v>0</v>
      </c>
      <c r="S128" s="103"/>
      <c r="T128" s="202">
        <f>T129+T136+T142+T150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79</v>
      </c>
      <c r="AU128" s="16" t="s">
        <v>103</v>
      </c>
      <c r="BK128" s="203">
        <f>BK129+BK136+BK142+BK150</f>
        <v>0</v>
      </c>
    </row>
    <row r="129" s="11" customFormat="1" ht="25.92" customHeight="1">
      <c r="A129" s="11"/>
      <c r="B129" s="204"/>
      <c r="C129" s="205"/>
      <c r="D129" s="206" t="s">
        <v>79</v>
      </c>
      <c r="E129" s="207" t="s">
        <v>188</v>
      </c>
      <c r="F129" s="207" t="s">
        <v>189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</f>
        <v>0</v>
      </c>
      <c r="Q129" s="212"/>
      <c r="R129" s="213">
        <f>R130</f>
        <v>0</v>
      </c>
      <c r="S129" s="212"/>
      <c r="T129" s="214">
        <f>T130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215" t="s">
        <v>87</v>
      </c>
      <c r="AT129" s="216" t="s">
        <v>79</v>
      </c>
      <c r="AU129" s="216" t="s">
        <v>80</v>
      </c>
      <c r="AY129" s="215" t="s">
        <v>121</v>
      </c>
      <c r="BK129" s="217">
        <f>BK130</f>
        <v>0</v>
      </c>
    </row>
    <row r="130" s="11" customFormat="1" ht="22.8" customHeight="1">
      <c r="A130" s="11"/>
      <c r="B130" s="204"/>
      <c r="C130" s="205"/>
      <c r="D130" s="206" t="s">
        <v>79</v>
      </c>
      <c r="E130" s="263" t="s">
        <v>190</v>
      </c>
      <c r="F130" s="263" t="s">
        <v>191</v>
      </c>
      <c r="G130" s="205"/>
      <c r="H130" s="205"/>
      <c r="I130" s="208"/>
      <c r="J130" s="264">
        <f>BK130</f>
        <v>0</v>
      </c>
      <c r="K130" s="205"/>
      <c r="L130" s="210"/>
      <c r="M130" s="211"/>
      <c r="N130" s="212"/>
      <c r="O130" s="212"/>
      <c r="P130" s="213">
        <f>SUM(P131:P135)</f>
        <v>0</v>
      </c>
      <c r="Q130" s="212"/>
      <c r="R130" s="213">
        <f>SUM(R131:R135)</f>
        <v>0</v>
      </c>
      <c r="S130" s="212"/>
      <c r="T130" s="214">
        <f>SUM(T131:T135)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215" t="s">
        <v>87</v>
      </c>
      <c r="AT130" s="216" t="s">
        <v>79</v>
      </c>
      <c r="AU130" s="216" t="s">
        <v>87</v>
      </c>
      <c r="AY130" s="215" t="s">
        <v>121</v>
      </c>
      <c r="BK130" s="217">
        <f>SUM(BK131:BK135)</f>
        <v>0</v>
      </c>
    </row>
    <row r="131" s="2" customFormat="1" ht="24.15" customHeight="1">
      <c r="A131" s="37"/>
      <c r="B131" s="38"/>
      <c r="C131" s="218" t="s">
        <v>87</v>
      </c>
      <c r="D131" s="218" t="s">
        <v>122</v>
      </c>
      <c r="E131" s="219" t="s">
        <v>192</v>
      </c>
      <c r="F131" s="220" t="s">
        <v>193</v>
      </c>
      <c r="G131" s="221" t="s">
        <v>125</v>
      </c>
      <c r="H131" s="222">
        <v>1</v>
      </c>
      <c r="I131" s="223"/>
      <c r="J131" s="224">
        <f>ROUND(I131*H131,2)</f>
        <v>0</v>
      </c>
      <c r="K131" s="220" t="s">
        <v>1</v>
      </c>
      <c r="L131" s="43"/>
      <c r="M131" s="225" t="s">
        <v>1</v>
      </c>
      <c r="N131" s="226" t="s">
        <v>45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120</v>
      </c>
      <c r="AT131" s="229" t="s">
        <v>122</v>
      </c>
      <c r="AU131" s="229" t="s">
        <v>89</v>
      </c>
      <c r="AY131" s="16" t="s">
        <v>121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87</v>
      </c>
      <c r="BK131" s="230">
        <f>ROUND(I131*H131,2)</f>
        <v>0</v>
      </c>
      <c r="BL131" s="16" t="s">
        <v>120</v>
      </c>
      <c r="BM131" s="229" t="s">
        <v>89</v>
      </c>
    </row>
    <row r="132" s="2" customFormat="1" ht="16.5" customHeight="1">
      <c r="A132" s="37"/>
      <c r="B132" s="38"/>
      <c r="C132" s="218" t="s">
        <v>89</v>
      </c>
      <c r="D132" s="218" t="s">
        <v>122</v>
      </c>
      <c r="E132" s="219" t="s">
        <v>194</v>
      </c>
      <c r="F132" s="220" t="s">
        <v>195</v>
      </c>
      <c r="G132" s="221" t="s">
        <v>125</v>
      </c>
      <c r="H132" s="222">
        <v>1</v>
      </c>
      <c r="I132" s="223"/>
      <c r="J132" s="224">
        <f>ROUND(I132*H132,2)</f>
        <v>0</v>
      </c>
      <c r="K132" s="220" t="s">
        <v>1</v>
      </c>
      <c r="L132" s="43"/>
      <c r="M132" s="225" t="s">
        <v>1</v>
      </c>
      <c r="N132" s="226" t="s">
        <v>45</v>
      </c>
      <c r="O132" s="90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120</v>
      </c>
      <c r="AT132" s="229" t="s">
        <v>122</v>
      </c>
      <c r="AU132" s="229" t="s">
        <v>89</v>
      </c>
      <c r="AY132" s="16" t="s">
        <v>121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87</v>
      </c>
      <c r="BK132" s="230">
        <f>ROUND(I132*H132,2)</f>
        <v>0</v>
      </c>
      <c r="BL132" s="16" t="s">
        <v>120</v>
      </c>
      <c r="BM132" s="229" t="s">
        <v>120</v>
      </c>
    </row>
    <row r="133" s="2" customFormat="1">
      <c r="A133" s="37"/>
      <c r="B133" s="38"/>
      <c r="C133" s="39"/>
      <c r="D133" s="233" t="s">
        <v>196</v>
      </c>
      <c r="E133" s="39"/>
      <c r="F133" s="265" t="s">
        <v>197</v>
      </c>
      <c r="G133" s="39"/>
      <c r="H133" s="39"/>
      <c r="I133" s="266"/>
      <c r="J133" s="39"/>
      <c r="K133" s="39"/>
      <c r="L133" s="43"/>
      <c r="M133" s="267"/>
      <c r="N133" s="268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196</v>
      </c>
      <c r="AU133" s="16" t="s">
        <v>89</v>
      </c>
    </row>
    <row r="134" s="2" customFormat="1" ht="16.5" customHeight="1">
      <c r="A134" s="37"/>
      <c r="B134" s="38"/>
      <c r="C134" s="218" t="s">
        <v>133</v>
      </c>
      <c r="D134" s="218" t="s">
        <v>122</v>
      </c>
      <c r="E134" s="219" t="s">
        <v>198</v>
      </c>
      <c r="F134" s="220" t="s">
        <v>199</v>
      </c>
      <c r="G134" s="221" t="s">
        <v>125</v>
      </c>
      <c r="H134" s="222">
        <v>1</v>
      </c>
      <c r="I134" s="223"/>
      <c r="J134" s="224">
        <f>ROUND(I134*H134,2)</f>
        <v>0</v>
      </c>
      <c r="K134" s="220" t="s">
        <v>1</v>
      </c>
      <c r="L134" s="43"/>
      <c r="M134" s="225" t="s">
        <v>1</v>
      </c>
      <c r="N134" s="226" t="s">
        <v>45</v>
      </c>
      <c r="O134" s="90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9" t="s">
        <v>120</v>
      </c>
      <c r="AT134" s="229" t="s">
        <v>122</v>
      </c>
      <c r="AU134" s="229" t="s">
        <v>89</v>
      </c>
      <c r="AY134" s="16" t="s">
        <v>121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6" t="s">
        <v>87</v>
      </c>
      <c r="BK134" s="230">
        <f>ROUND(I134*H134,2)</f>
        <v>0</v>
      </c>
      <c r="BL134" s="16" t="s">
        <v>120</v>
      </c>
      <c r="BM134" s="229" t="s">
        <v>150</v>
      </c>
    </row>
    <row r="135" s="2" customFormat="1">
      <c r="A135" s="37"/>
      <c r="B135" s="38"/>
      <c r="C135" s="39"/>
      <c r="D135" s="233" t="s">
        <v>196</v>
      </c>
      <c r="E135" s="39"/>
      <c r="F135" s="265" t="s">
        <v>200</v>
      </c>
      <c r="G135" s="39"/>
      <c r="H135" s="39"/>
      <c r="I135" s="266"/>
      <c r="J135" s="39"/>
      <c r="K135" s="39"/>
      <c r="L135" s="43"/>
      <c r="M135" s="267"/>
      <c r="N135" s="268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196</v>
      </c>
      <c r="AU135" s="16" t="s">
        <v>89</v>
      </c>
    </row>
    <row r="136" s="11" customFormat="1" ht="25.92" customHeight="1">
      <c r="A136" s="11"/>
      <c r="B136" s="204"/>
      <c r="C136" s="205"/>
      <c r="D136" s="206" t="s">
        <v>79</v>
      </c>
      <c r="E136" s="207" t="s">
        <v>201</v>
      </c>
      <c r="F136" s="207" t="s">
        <v>202</v>
      </c>
      <c r="G136" s="205"/>
      <c r="H136" s="205"/>
      <c r="I136" s="208"/>
      <c r="J136" s="209">
        <f>BK136</f>
        <v>0</v>
      </c>
      <c r="K136" s="205"/>
      <c r="L136" s="210"/>
      <c r="M136" s="211"/>
      <c r="N136" s="212"/>
      <c r="O136" s="212"/>
      <c r="P136" s="213">
        <f>P137</f>
        <v>0</v>
      </c>
      <c r="Q136" s="212"/>
      <c r="R136" s="213">
        <f>R137</f>
        <v>0</v>
      </c>
      <c r="S136" s="212"/>
      <c r="T136" s="214">
        <f>T137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15" t="s">
        <v>87</v>
      </c>
      <c r="AT136" s="216" t="s">
        <v>79</v>
      </c>
      <c r="AU136" s="216" t="s">
        <v>80</v>
      </c>
      <c r="AY136" s="215" t="s">
        <v>121</v>
      </c>
      <c r="BK136" s="217">
        <f>BK137</f>
        <v>0</v>
      </c>
    </row>
    <row r="137" s="11" customFormat="1" ht="22.8" customHeight="1">
      <c r="A137" s="11"/>
      <c r="B137" s="204"/>
      <c r="C137" s="205"/>
      <c r="D137" s="206" t="s">
        <v>79</v>
      </c>
      <c r="E137" s="263" t="s">
        <v>190</v>
      </c>
      <c r="F137" s="263" t="s">
        <v>191</v>
      </c>
      <c r="G137" s="205"/>
      <c r="H137" s="205"/>
      <c r="I137" s="208"/>
      <c r="J137" s="264">
        <f>BK137</f>
        <v>0</v>
      </c>
      <c r="K137" s="205"/>
      <c r="L137" s="210"/>
      <c r="M137" s="211"/>
      <c r="N137" s="212"/>
      <c r="O137" s="212"/>
      <c r="P137" s="213">
        <f>SUM(P138:P141)</f>
        <v>0</v>
      </c>
      <c r="Q137" s="212"/>
      <c r="R137" s="213">
        <f>SUM(R138:R141)</f>
        <v>0</v>
      </c>
      <c r="S137" s="212"/>
      <c r="T137" s="214">
        <f>SUM(T138:T141)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215" t="s">
        <v>87</v>
      </c>
      <c r="AT137" s="216" t="s">
        <v>79</v>
      </c>
      <c r="AU137" s="216" t="s">
        <v>87</v>
      </c>
      <c r="AY137" s="215" t="s">
        <v>121</v>
      </c>
      <c r="BK137" s="217">
        <f>SUM(BK138:BK141)</f>
        <v>0</v>
      </c>
    </row>
    <row r="138" s="2" customFormat="1" ht="16.5" customHeight="1">
      <c r="A138" s="37"/>
      <c r="B138" s="38"/>
      <c r="C138" s="218" t="s">
        <v>120</v>
      </c>
      <c r="D138" s="218" t="s">
        <v>122</v>
      </c>
      <c r="E138" s="219" t="s">
        <v>203</v>
      </c>
      <c r="F138" s="220" t="s">
        <v>204</v>
      </c>
      <c r="G138" s="221" t="s">
        <v>125</v>
      </c>
      <c r="H138" s="222">
        <v>1</v>
      </c>
      <c r="I138" s="223"/>
      <c r="J138" s="224">
        <f>ROUND(I138*H138,2)</f>
        <v>0</v>
      </c>
      <c r="K138" s="220" t="s">
        <v>1</v>
      </c>
      <c r="L138" s="43"/>
      <c r="M138" s="225" t="s">
        <v>1</v>
      </c>
      <c r="N138" s="226" t="s">
        <v>45</v>
      </c>
      <c r="O138" s="90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9" t="s">
        <v>120</v>
      </c>
      <c r="AT138" s="229" t="s">
        <v>122</v>
      </c>
      <c r="AU138" s="229" t="s">
        <v>89</v>
      </c>
      <c r="AY138" s="16" t="s">
        <v>121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6" t="s">
        <v>87</v>
      </c>
      <c r="BK138" s="230">
        <f>ROUND(I138*H138,2)</f>
        <v>0</v>
      </c>
      <c r="BL138" s="16" t="s">
        <v>120</v>
      </c>
      <c r="BM138" s="229" t="s">
        <v>158</v>
      </c>
    </row>
    <row r="139" s="2" customFormat="1">
      <c r="A139" s="37"/>
      <c r="B139" s="38"/>
      <c r="C139" s="39"/>
      <c r="D139" s="233" t="s">
        <v>196</v>
      </c>
      <c r="E139" s="39"/>
      <c r="F139" s="265" t="s">
        <v>205</v>
      </c>
      <c r="G139" s="39"/>
      <c r="H139" s="39"/>
      <c r="I139" s="266"/>
      <c r="J139" s="39"/>
      <c r="K139" s="39"/>
      <c r="L139" s="43"/>
      <c r="M139" s="267"/>
      <c r="N139" s="268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196</v>
      </c>
      <c r="AU139" s="16" t="s">
        <v>89</v>
      </c>
    </row>
    <row r="140" s="2" customFormat="1" ht="33" customHeight="1">
      <c r="A140" s="37"/>
      <c r="B140" s="38"/>
      <c r="C140" s="218" t="s">
        <v>145</v>
      </c>
      <c r="D140" s="218" t="s">
        <v>122</v>
      </c>
      <c r="E140" s="219" t="s">
        <v>206</v>
      </c>
      <c r="F140" s="220" t="s">
        <v>207</v>
      </c>
      <c r="G140" s="221" t="s">
        <v>125</v>
      </c>
      <c r="H140" s="222">
        <v>1</v>
      </c>
      <c r="I140" s="223"/>
      <c r="J140" s="224">
        <f>ROUND(I140*H140,2)</f>
        <v>0</v>
      </c>
      <c r="K140" s="220" t="s">
        <v>1</v>
      </c>
      <c r="L140" s="43"/>
      <c r="M140" s="225" t="s">
        <v>1</v>
      </c>
      <c r="N140" s="226" t="s">
        <v>45</v>
      </c>
      <c r="O140" s="90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9" t="s">
        <v>120</v>
      </c>
      <c r="AT140" s="229" t="s">
        <v>122</v>
      </c>
      <c r="AU140" s="229" t="s">
        <v>89</v>
      </c>
      <c r="AY140" s="16" t="s">
        <v>121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6" t="s">
        <v>87</v>
      </c>
      <c r="BK140" s="230">
        <f>ROUND(I140*H140,2)</f>
        <v>0</v>
      </c>
      <c r="BL140" s="16" t="s">
        <v>120</v>
      </c>
      <c r="BM140" s="229" t="s">
        <v>166</v>
      </c>
    </row>
    <row r="141" s="2" customFormat="1">
      <c r="A141" s="37"/>
      <c r="B141" s="38"/>
      <c r="C141" s="39"/>
      <c r="D141" s="233" t="s">
        <v>196</v>
      </c>
      <c r="E141" s="39"/>
      <c r="F141" s="265" t="s">
        <v>208</v>
      </c>
      <c r="G141" s="39"/>
      <c r="H141" s="39"/>
      <c r="I141" s="266"/>
      <c r="J141" s="39"/>
      <c r="K141" s="39"/>
      <c r="L141" s="43"/>
      <c r="M141" s="267"/>
      <c r="N141" s="268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196</v>
      </c>
      <c r="AU141" s="16" t="s">
        <v>89</v>
      </c>
    </row>
    <row r="142" s="11" customFormat="1" ht="25.92" customHeight="1">
      <c r="A142" s="11"/>
      <c r="B142" s="204"/>
      <c r="C142" s="205"/>
      <c r="D142" s="206" t="s">
        <v>79</v>
      </c>
      <c r="E142" s="207" t="s">
        <v>209</v>
      </c>
      <c r="F142" s="207" t="s">
        <v>210</v>
      </c>
      <c r="G142" s="205"/>
      <c r="H142" s="205"/>
      <c r="I142" s="208"/>
      <c r="J142" s="209">
        <f>BK142</f>
        <v>0</v>
      </c>
      <c r="K142" s="205"/>
      <c r="L142" s="210"/>
      <c r="M142" s="211"/>
      <c r="N142" s="212"/>
      <c r="O142" s="212"/>
      <c r="P142" s="213">
        <f>P143</f>
        <v>0</v>
      </c>
      <c r="Q142" s="212"/>
      <c r="R142" s="213">
        <f>R143</f>
        <v>0</v>
      </c>
      <c r="S142" s="212"/>
      <c r="T142" s="214">
        <f>T143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15" t="s">
        <v>87</v>
      </c>
      <c r="AT142" s="216" t="s">
        <v>79</v>
      </c>
      <c r="AU142" s="216" t="s">
        <v>80</v>
      </c>
      <c r="AY142" s="215" t="s">
        <v>121</v>
      </c>
      <c r="BK142" s="217">
        <f>BK143</f>
        <v>0</v>
      </c>
    </row>
    <row r="143" s="11" customFormat="1" ht="22.8" customHeight="1">
      <c r="A143" s="11"/>
      <c r="B143" s="204"/>
      <c r="C143" s="205"/>
      <c r="D143" s="206" t="s">
        <v>79</v>
      </c>
      <c r="E143" s="263" t="s">
        <v>190</v>
      </c>
      <c r="F143" s="263" t="s">
        <v>191</v>
      </c>
      <c r="G143" s="205"/>
      <c r="H143" s="205"/>
      <c r="I143" s="208"/>
      <c r="J143" s="264">
        <f>BK143</f>
        <v>0</v>
      </c>
      <c r="K143" s="205"/>
      <c r="L143" s="210"/>
      <c r="M143" s="211"/>
      <c r="N143" s="212"/>
      <c r="O143" s="212"/>
      <c r="P143" s="213">
        <f>SUM(P144:P149)</f>
        <v>0</v>
      </c>
      <c r="Q143" s="212"/>
      <c r="R143" s="213">
        <f>SUM(R144:R149)</f>
        <v>0</v>
      </c>
      <c r="S143" s="212"/>
      <c r="T143" s="214">
        <f>SUM(T144:T149)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15" t="s">
        <v>87</v>
      </c>
      <c r="AT143" s="216" t="s">
        <v>79</v>
      </c>
      <c r="AU143" s="216" t="s">
        <v>87</v>
      </c>
      <c r="AY143" s="215" t="s">
        <v>121</v>
      </c>
      <c r="BK143" s="217">
        <f>SUM(BK144:BK149)</f>
        <v>0</v>
      </c>
    </row>
    <row r="144" s="2" customFormat="1" ht="33" customHeight="1">
      <c r="A144" s="37"/>
      <c r="B144" s="38"/>
      <c r="C144" s="218" t="s">
        <v>150</v>
      </c>
      <c r="D144" s="218" t="s">
        <v>122</v>
      </c>
      <c r="E144" s="219" t="s">
        <v>211</v>
      </c>
      <c r="F144" s="220" t="s">
        <v>212</v>
      </c>
      <c r="G144" s="221" t="s">
        <v>125</v>
      </c>
      <c r="H144" s="222">
        <v>1</v>
      </c>
      <c r="I144" s="223"/>
      <c r="J144" s="224">
        <f>ROUND(I144*H144,2)</f>
        <v>0</v>
      </c>
      <c r="K144" s="220" t="s">
        <v>1</v>
      </c>
      <c r="L144" s="43"/>
      <c r="M144" s="225" t="s">
        <v>1</v>
      </c>
      <c r="N144" s="226" t="s">
        <v>45</v>
      </c>
      <c r="O144" s="90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9" t="s">
        <v>120</v>
      </c>
      <c r="AT144" s="229" t="s">
        <v>122</v>
      </c>
      <c r="AU144" s="229" t="s">
        <v>89</v>
      </c>
      <c r="AY144" s="16" t="s">
        <v>121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6" t="s">
        <v>87</v>
      </c>
      <c r="BK144" s="230">
        <f>ROUND(I144*H144,2)</f>
        <v>0</v>
      </c>
      <c r="BL144" s="16" t="s">
        <v>120</v>
      </c>
      <c r="BM144" s="229" t="s">
        <v>8</v>
      </c>
    </row>
    <row r="145" s="2" customFormat="1" ht="62.7" customHeight="1">
      <c r="A145" s="37"/>
      <c r="B145" s="38"/>
      <c r="C145" s="218" t="s">
        <v>154</v>
      </c>
      <c r="D145" s="218" t="s">
        <v>122</v>
      </c>
      <c r="E145" s="219" t="s">
        <v>213</v>
      </c>
      <c r="F145" s="220" t="s">
        <v>214</v>
      </c>
      <c r="G145" s="221" t="s">
        <v>125</v>
      </c>
      <c r="H145" s="222">
        <v>1</v>
      </c>
      <c r="I145" s="223"/>
      <c r="J145" s="224">
        <f>ROUND(I145*H145,2)</f>
        <v>0</v>
      </c>
      <c r="K145" s="220" t="s">
        <v>1</v>
      </c>
      <c r="L145" s="43"/>
      <c r="M145" s="225" t="s">
        <v>1</v>
      </c>
      <c r="N145" s="226" t="s">
        <v>45</v>
      </c>
      <c r="O145" s="90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9" t="s">
        <v>120</v>
      </c>
      <c r="AT145" s="229" t="s">
        <v>122</v>
      </c>
      <c r="AU145" s="229" t="s">
        <v>89</v>
      </c>
      <c r="AY145" s="16" t="s">
        <v>121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6" t="s">
        <v>87</v>
      </c>
      <c r="BK145" s="230">
        <f>ROUND(I145*H145,2)</f>
        <v>0</v>
      </c>
      <c r="BL145" s="16" t="s">
        <v>120</v>
      </c>
      <c r="BM145" s="229" t="s">
        <v>215</v>
      </c>
    </row>
    <row r="146" s="2" customFormat="1" ht="44.25" customHeight="1">
      <c r="A146" s="37"/>
      <c r="B146" s="38"/>
      <c r="C146" s="218" t="s">
        <v>158</v>
      </c>
      <c r="D146" s="218" t="s">
        <v>122</v>
      </c>
      <c r="E146" s="219" t="s">
        <v>216</v>
      </c>
      <c r="F146" s="220" t="s">
        <v>217</v>
      </c>
      <c r="G146" s="221" t="s">
        <v>125</v>
      </c>
      <c r="H146" s="222">
        <v>1</v>
      </c>
      <c r="I146" s="223"/>
      <c r="J146" s="224">
        <f>ROUND(I146*H146,2)</f>
        <v>0</v>
      </c>
      <c r="K146" s="220" t="s">
        <v>1</v>
      </c>
      <c r="L146" s="43"/>
      <c r="M146" s="225" t="s">
        <v>1</v>
      </c>
      <c r="N146" s="226" t="s">
        <v>45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120</v>
      </c>
      <c r="AT146" s="229" t="s">
        <v>122</v>
      </c>
      <c r="AU146" s="229" t="s">
        <v>89</v>
      </c>
      <c r="AY146" s="16" t="s">
        <v>121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87</v>
      </c>
      <c r="BK146" s="230">
        <f>ROUND(I146*H146,2)</f>
        <v>0</v>
      </c>
      <c r="BL146" s="16" t="s">
        <v>120</v>
      </c>
      <c r="BM146" s="229" t="s">
        <v>218</v>
      </c>
    </row>
    <row r="147" s="2" customFormat="1" ht="24.15" customHeight="1">
      <c r="A147" s="37"/>
      <c r="B147" s="38"/>
      <c r="C147" s="218" t="s">
        <v>162</v>
      </c>
      <c r="D147" s="218" t="s">
        <v>122</v>
      </c>
      <c r="E147" s="219" t="s">
        <v>219</v>
      </c>
      <c r="F147" s="220" t="s">
        <v>220</v>
      </c>
      <c r="G147" s="221" t="s">
        <v>125</v>
      </c>
      <c r="H147" s="222">
        <v>1</v>
      </c>
      <c r="I147" s="223"/>
      <c r="J147" s="224">
        <f>ROUND(I147*H147,2)</f>
        <v>0</v>
      </c>
      <c r="K147" s="220" t="s">
        <v>1</v>
      </c>
      <c r="L147" s="43"/>
      <c r="M147" s="225" t="s">
        <v>1</v>
      </c>
      <c r="N147" s="226" t="s">
        <v>45</v>
      </c>
      <c r="O147" s="90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9" t="s">
        <v>120</v>
      </c>
      <c r="AT147" s="229" t="s">
        <v>122</v>
      </c>
      <c r="AU147" s="229" t="s">
        <v>89</v>
      </c>
      <c r="AY147" s="16" t="s">
        <v>121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6" t="s">
        <v>87</v>
      </c>
      <c r="BK147" s="230">
        <f>ROUND(I147*H147,2)</f>
        <v>0</v>
      </c>
      <c r="BL147" s="16" t="s">
        <v>120</v>
      </c>
      <c r="BM147" s="229" t="s">
        <v>221</v>
      </c>
    </row>
    <row r="148" s="2" customFormat="1">
      <c r="A148" s="37"/>
      <c r="B148" s="38"/>
      <c r="C148" s="39"/>
      <c r="D148" s="233" t="s">
        <v>196</v>
      </c>
      <c r="E148" s="39"/>
      <c r="F148" s="265" t="s">
        <v>222</v>
      </c>
      <c r="G148" s="39"/>
      <c r="H148" s="39"/>
      <c r="I148" s="266"/>
      <c r="J148" s="39"/>
      <c r="K148" s="39"/>
      <c r="L148" s="43"/>
      <c r="M148" s="267"/>
      <c r="N148" s="268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196</v>
      </c>
      <c r="AU148" s="16" t="s">
        <v>89</v>
      </c>
    </row>
    <row r="149" s="2" customFormat="1" ht="298.05" customHeight="1">
      <c r="A149" s="37"/>
      <c r="B149" s="38"/>
      <c r="C149" s="218" t="s">
        <v>166</v>
      </c>
      <c r="D149" s="218" t="s">
        <v>122</v>
      </c>
      <c r="E149" s="219" t="s">
        <v>223</v>
      </c>
      <c r="F149" s="220" t="s">
        <v>224</v>
      </c>
      <c r="G149" s="221" t="s">
        <v>125</v>
      </c>
      <c r="H149" s="222">
        <v>1</v>
      </c>
      <c r="I149" s="223"/>
      <c r="J149" s="224">
        <f>ROUND(I149*H149,2)</f>
        <v>0</v>
      </c>
      <c r="K149" s="220" t="s">
        <v>1</v>
      </c>
      <c r="L149" s="43"/>
      <c r="M149" s="225" t="s">
        <v>1</v>
      </c>
      <c r="N149" s="226" t="s">
        <v>45</v>
      </c>
      <c r="O149" s="90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9" t="s">
        <v>120</v>
      </c>
      <c r="AT149" s="229" t="s">
        <v>122</v>
      </c>
      <c r="AU149" s="229" t="s">
        <v>89</v>
      </c>
      <c r="AY149" s="16" t="s">
        <v>121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6" t="s">
        <v>87</v>
      </c>
      <c r="BK149" s="230">
        <f>ROUND(I149*H149,2)</f>
        <v>0</v>
      </c>
      <c r="BL149" s="16" t="s">
        <v>120</v>
      </c>
      <c r="BM149" s="229" t="s">
        <v>225</v>
      </c>
    </row>
    <row r="150" s="11" customFormat="1" ht="25.92" customHeight="1">
      <c r="A150" s="11"/>
      <c r="B150" s="204"/>
      <c r="C150" s="205"/>
      <c r="D150" s="206" t="s">
        <v>79</v>
      </c>
      <c r="E150" s="207" t="s">
        <v>226</v>
      </c>
      <c r="F150" s="207" t="s">
        <v>227</v>
      </c>
      <c r="G150" s="205"/>
      <c r="H150" s="205"/>
      <c r="I150" s="208"/>
      <c r="J150" s="209">
        <f>BK150</f>
        <v>0</v>
      </c>
      <c r="K150" s="205"/>
      <c r="L150" s="210"/>
      <c r="M150" s="211"/>
      <c r="N150" s="212"/>
      <c r="O150" s="212"/>
      <c r="P150" s="213">
        <f>P151</f>
        <v>0</v>
      </c>
      <c r="Q150" s="212"/>
      <c r="R150" s="213">
        <f>R151</f>
        <v>0</v>
      </c>
      <c r="S150" s="212"/>
      <c r="T150" s="214">
        <f>T151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15" t="s">
        <v>87</v>
      </c>
      <c r="AT150" s="216" t="s">
        <v>79</v>
      </c>
      <c r="AU150" s="216" t="s">
        <v>80</v>
      </c>
      <c r="AY150" s="215" t="s">
        <v>121</v>
      </c>
      <c r="BK150" s="217">
        <f>BK151</f>
        <v>0</v>
      </c>
    </row>
    <row r="151" s="11" customFormat="1" ht="22.8" customHeight="1">
      <c r="A151" s="11"/>
      <c r="B151" s="204"/>
      <c r="C151" s="205"/>
      <c r="D151" s="206" t="s">
        <v>79</v>
      </c>
      <c r="E151" s="263" t="s">
        <v>190</v>
      </c>
      <c r="F151" s="263" t="s">
        <v>191</v>
      </c>
      <c r="G151" s="205"/>
      <c r="H151" s="205"/>
      <c r="I151" s="208"/>
      <c r="J151" s="264">
        <f>BK151</f>
        <v>0</v>
      </c>
      <c r="K151" s="205"/>
      <c r="L151" s="210"/>
      <c r="M151" s="211"/>
      <c r="N151" s="212"/>
      <c r="O151" s="212"/>
      <c r="P151" s="213">
        <f>SUM(P152:P160)</f>
        <v>0</v>
      </c>
      <c r="Q151" s="212"/>
      <c r="R151" s="213">
        <f>SUM(R152:R160)</f>
        <v>0</v>
      </c>
      <c r="S151" s="212"/>
      <c r="T151" s="214">
        <f>SUM(T152:T160)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15" t="s">
        <v>87</v>
      </c>
      <c r="AT151" s="216" t="s">
        <v>79</v>
      </c>
      <c r="AU151" s="216" t="s">
        <v>87</v>
      </c>
      <c r="AY151" s="215" t="s">
        <v>121</v>
      </c>
      <c r="BK151" s="217">
        <f>SUM(BK152:BK160)</f>
        <v>0</v>
      </c>
    </row>
    <row r="152" s="2" customFormat="1" ht="24.15" customHeight="1">
      <c r="A152" s="37"/>
      <c r="B152" s="38"/>
      <c r="C152" s="218" t="s">
        <v>170</v>
      </c>
      <c r="D152" s="218" t="s">
        <v>122</v>
      </c>
      <c r="E152" s="219" t="s">
        <v>228</v>
      </c>
      <c r="F152" s="220" t="s">
        <v>229</v>
      </c>
      <c r="G152" s="221" t="s">
        <v>125</v>
      </c>
      <c r="H152" s="222">
        <v>1</v>
      </c>
      <c r="I152" s="223"/>
      <c r="J152" s="224">
        <f>ROUND(I152*H152,2)</f>
        <v>0</v>
      </c>
      <c r="K152" s="220" t="s">
        <v>1</v>
      </c>
      <c r="L152" s="43"/>
      <c r="M152" s="225" t="s">
        <v>1</v>
      </c>
      <c r="N152" s="226" t="s">
        <v>45</v>
      </c>
      <c r="O152" s="90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9" t="s">
        <v>120</v>
      </c>
      <c r="AT152" s="229" t="s">
        <v>122</v>
      </c>
      <c r="AU152" s="229" t="s">
        <v>89</v>
      </c>
      <c r="AY152" s="16" t="s">
        <v>121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6" t="s">
        <v>87</v>
      </c>
      <c r="BK152" s="230">
        <f>ROUND(I152*H152,2)</f>
        <v>0</v>
      </c>
      <c r="BL152" s="16" t="s">
        <v>120</v>
      </c>
      <c r="BM152" s="229" t="s">
        <v>230</v>
      </c>
    </row>
    <row r="153" s="2" customFormat="1">
      <c r="A153" s="37"/>
      <c r="B153" s="38"/>
      <c r="C153" s="39"/>
      <c r="D153" s="233" t="s">
        <v>196</v>
      </c>
      <c r="E153" s="39"/>
      <c r="F153" s="265" t="s">
        <v>231</v>
      </c>
      <c r="G153" s="39"/>
      <c r="H153" s="39"/>
      <c r="I153" s="266"/>
      <c r="J153" s="39"/>
      <c r="K153" s="39"/>
      <c r="L153" s="43"/>
      <c r="M153" s="267"/>
      <c r="N153" s="268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196</v>
      </c>
      <c r="AU153" s="16" t="s">
        <v>89</v>
      </c>
    </row>
    <row r="154" s="2" customFormat="1" ht="24.15" customHeight="1">
      <c r="A154" s="37"/>
      <c r="B154" s="38"/>
      <c r="C154" s="218" t="s">
        <v>8</v>
      </c>
      <c r="D154" s="218" t="s">
        <v>122</v>
      </c>
      <c r="E154" s="219" t="s">
        <v>232</v>
      </c>
      <c r="F154" s="220" t="s">
        <v>233</v>
      </c>
      <c r="G154" s="221" t="s">
        <v>125</v>
      </c>
      <c r="H154" s="222">
        <v>1</v>
      </c>
      <c r="I154" s="223"/>
      <c r="J154" s="224">
        <f>ROUND(I154*H154,2)</f>
        <v>0</v>
      </c>
      <c r="K154" s="220" t="s">
        <v>1</v>
      </c>
      <c r="L154" s="43"/>
      <c r="M154" s="225" t="s">
        <v>1</v>
      </c>
      <c r="N154" s="226" t="s">
        <v>45</v>
      </c>
      <c r="O154" s="90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9" t="s">
        <v>120</v>
      </c>
      <c r="AT154" s="229" t="s">
        <v>122</v>
      </c>
      <c r="AU154" s="229" t="s">
        <v>89</v>
      </c>
      <c r="AY154" s="16" t="s">
        <v>121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6" t="s">
        <v>87</v>
      </c>
      <c r="BK154" s="230">
        <f>ROUND(I154*H154,2)</f>
        <v>0</v>
      </c>
      <c r="BL154" s="16" t="s">
        <v>120</v>
      </c>
      <c r="BM154" s="229" t="s">
        <v>234</v>
      </c>
    </row>
    <row r="155" s="2" customFormat="1">
      <c r="A155" s="37"/>
      <c r="B155" s="38"/>
      <c r="C155" s="39"/>
      <c r="D155" s="233" t="s">
        <v>196</v>
      </c>
      <c r="E155" s="39"/>
      <c r="F155" s="265" t="s">
        <v>235</v>
      </c>
      <c r="G155" s="39"/>
      <c r="H155" s="39"/>
      <c r="I155" s="266"/>
      <c r="J155" s="39"/>
      <c r="K155" s="39"/>
      <c r="L155" s="43"/>
      <c r="M155" s="267"/>
      <c r="N155" s="268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196</v>
      </c>
      <c r="AU155" s="16" t="s">
        <v>89</v>
      </c>
    </row>
    <row r="156" s="2" customFormat="1" ht="24.15" customHeight="1">
      <c r="A156" s="37"/>
      <c r="B156" s="38"/>
      <c r="C156" s="218" t="s">
        <v>177</v>
      </c>
      <c r="D156" s="218" t="s">
        <v>122</v>
      </c>
      <c r="E156" s="219" t="s">
        <v>236</v>
      </c>
      <c r="F156" s="220" t="s">
        <v>237</v>
      </c>
      <c r="G156" s="221" t="s">
        <v>125</v>
      </c>
      <c r="H156" s="222">
        <v>1</v>
      </c>
      <c r="I156" s="223"/>
      <c r="J156" s="224">
        <f>ROUND(I156*H156,2)</f>
        <v>0</v>
      </c>
      <c r="K156" s="220" t="s">
        <v>1</v>
      </c>
      <c r="L156" s="43"/>
      <c r="M156" s="225" t="s">
        <v>1</v>
      </c>
      <c r="N156" s="226" t="s">
        <v>45</v>
      </c>
      <c r="O156" s="90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9" t="s">
        <v>120</v>
      </c>
      <c r="AT156" s="229" t="s">
        <v>122</v>
      </c>
      <c r="AU156" s="229" t="s">
        <v>89</v>
      </c>
      <c r="AY156" s="16" t="s">
        <v>121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6" t="s">
        <v>87</v>
      </c>
      <c r="BK156" s="230">
        <f>ROUND(I156*H156,2)</f>
        <v>0</v>
      </c>
      <c r="BL156" s="16" t="s">
        <v>120</v>
      </c>
      <c r="BM156" s="229" t="s">
        <v>238</v>
      </c>
    </row>
    <row r="157" s="2" customFormat="1">
      <c r="A157" s="37"/>
      <c r="B157" s="38"/>
      <c r="C157" s="39"/>
      <c r="D157" s="233" t="s">
        <v>196</v>
      </c>
      <c r="E157" s="39"/>
      <c r="F157" s="265" t="s">
        <v>239</v>
      </c>
      <c r="G157" s="39"/>
      <c r="H157" s="39"/>
      <c r="I157" s="266"/>
      <c r="J157" s="39"/>
      <c r="K157" s="39"/>
      <c r="L157" s="43"/>
      <c r="M157" s="267"/>
      <c r="N157" s="268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196</v>
      </c>
      <c r="AU157" s="16" t="s">
        <v>89</v>
      </c>
    </row>
    <row r="158" s="2" customFormat="1" ht="24.15" customHeight="1">
      <c r="A158" s="37"/>
      <c r="B158" s="38"/>
      <c r="C158" s="218" t="s">
        <v>215</v>
      </c>
      <c r="D158" s="218" t="s">
        <v>122</v>
      </c>
      <c r="E158" s="219" t="s">
        <v>240</v>
      </c>
      <c r="F158" s="220" t="s">
        <v>241</v>
      </c>
      <c r="G158" s="221" t="s">
        <v>125</v>
      </c>
      <c r="H158" s="222">
        <v>1</v>
      </c>
      <c r="I158" s="223"/>
      <c r="J158" s="224">
        <f>ROUND(I158*H158,2)</f>
        <v>0</v>
      </c>
      <c r="K158" s="220" t="s">
        <v>1</v>
      </c>
      <c r="L158" s="43"/>
      <c r="M158" s="225" t="s">
        <v>1</v>
      </c>
      <c r="N158" s="226" t="s">
        <v>45</v>
      </c>
      <c r="O158" s="90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9" t="s">
        <v>120</v>
      </c>
      <c r="AT158" s="229" t="s">
        <v>122</v>
      </c>
      <c r="AU158" s="229" t="s">
        <v>89</v>
      </c>
      <c r="AY158" s="16" t="s">
        <v>121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6" t="s">
        <v>87</v>
      </c>
      <c r="BK158" s="230">
        <f>ROUND(I158*H158,2)</f>
        <v>0</v>
      </c>
      <c r="BL158" s="16" t="s">
        <v>120</v>
      </c>
      <c r="BM158" s="229" t="s">
        <v>242</v>
      </c>
    </row>
    <row r="159" s="2" customFormat="1">
      <c r="A159" s="37"/>
      <c r="B159" s="38"/>
      <c r="C159" s="39"/>
      <c r="D159" s="233" t="s">
        <v>196</v>
      </c>
      <c r="E159" s="39"/>
      <c r="F159" s="265" t="s">
        <v>243</v>
      </c>
      <c r="G159" s="39"/>
      <c r="H159" s="39"/>
      <c r="I159" s="266"/>
      <c r="J159" s="39"/>
      <c r="K159" s="39"/>
      <c r="L159" s="43"/>
      <c r="M159" s="267"/>
      <c r="N159" s="268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196</v>
      </c>
      <c r="AU159" s="16" t="s">
        <v>89</v>
      </c>
    </row>
    <row r="160" s="2" customFormat="1" ht="44.25" customHeight="1">
      <c r="A160" s="37"/>
      <c r="B160" s="38"/>
      <c r="C160" s="218" t="s">
        <v>244</v>
      </c>
      <c r="D160" s="218" t="s">
        <v>122</v>
      </c>
      <c r="E160" s="219" t="s">
        <v>245</v>
      </c>
      <c r="F160" s="220" t="s">
        <v>246</v>
      </c>
      <c r="G160" s="221" t="s">
        <v>125</v>
      </c>
      <c r="H160" s="222">
        <v>1</v>
      </c>
      <c r="I160" s="223"/>
      <c r="J160" s="224">
        <f>ROUND(I160*H160,2)</f>
        <v>0</v>
      </c>
      <c r="K160" s="220" t="s">
        <v>1</v>
      </c>
      <c r="L160" s="43"/>
      <c r="M160" s="253" t="s">
        <v>1</v>
      </c>
      <c r="N160" s="254" t="s">
        <v>45</v>
      </c>
      <c r="O160" s="255"/>
      <c r="P160" s="256">
        <f>O160*H160</f>
        <v>0</v>
      </c>
      <c r="Q160" s="256">
        <v>0</v>
      </c>
      <c r="R160" s="256">
        <f>Q160*H160</f>
        <v>0</v>
      </c>
      <c r="S160" s="256">
        <v>0</v>
      </c>
      <c r="T160" s="257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120</v>
      </c>
      <c r="AT160" s="229" t="s">
        <v>122</v>
      </c>
      <c r="AU160" s="229" t="s">
        <v>89</v>
      </c>
      <c r="AY160" s="16" t="s">
        <v>121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87</v>
      </c>
      <c r="BK160" s="230">
        <f>ROUND(I160*H160,2)</f>
        <v>0</v>
      </c>
      <c r="BL160" s="16" t="s">
        <v>120</v>
      </c>
      <c r="BM160" s="229" t="s">
        <v>247</v>
      </c>
    </row>
    <row r="161" s="2" customFormat="1" ht="6.96" customHeight="1">
      <c r="A161" s="37"/>
      <c r="B161" s="65"/>
      <c r="C161" s="66"/>
      <c r="D161" s="66"/>
      <c r="E161" s="66"/>
      <c r="F161" s="66"/>
      <c r="G161" s="66"/>
      <c r="H161" s="66"/>
      <c r="I161" s="66"/>
      <c r="J161" s="66"/>
      <c r="K161" s="66"/>
      <c r="L161" s="43"/>
      <c r="M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</row>
  </sheetData>
  <sheetProtection sheet="1" autoFilter="0" formatColumns="0" formatRows="0" objects="1" scenarios="1" spinCount="100000" saltValue="wA+Hpr89IxGoNKU92iwUUxQ/NFHdVGDGioVrRVocZnKwoO3PcqtU651Esdq9++p+8CX+i8Yi+4v4ymwjxN20IQ==" hashValue="PXo9J010rPJ+T9mmDc5bQh0qAVvqxZh4GX5qjudWruvjE6eIbQEaDjzOoIfYbQbVAk5RtlvF2uL7uDCRaJmlNA==" algorithmName="SHA-512" password="CC35"/>
  <autoFilter ref="C127:K16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Malý Ladislav</dc:creator>
  <cp:lastModifiedBy>Malý Ladislav</cp:lastModifiedBy>
  <dcterms:created xsi:type="dcterms:W3CDTF">2025-06-09T12:37:40Z</dcterms:created>
  <dcterms:modified xsi:type="dcterms:W3CDTF">2025-06-09T12:37:42Z</dcterms:modified>
</cp:coreProperties>
</file>