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40" windowWidth="17895" windowHeight="12210"/>
  </bookViews>
  <sheets>
    <sheet name="Rekapitulace stavby" sheetId="1" r:id="rId1"/>
    <sheet name="kan - Pardubice, ul. Sjez..." sheetId="2" r:id="rId2"/>
    <sheet name="VON - Vedlejší a ostatní ..." sheetId="3" r:id="rId3"/>
  </sheets>
  <definedNames>
    <definedName name="_xlnm._FilterDatabase" localSheetId="1" hidden="1">'kan - Pardubice, ul. Sjez...'!$C$125:$K$407</definedName>
    <definedName name="_xlnm._FilterDatabase" localSheetId="2" hidden="1">'VON - Vedlejší a ostatní ...'!$C$123:$K$148</definedName>
    <definedName name="_xlnm.Print_Titles" localSheetId="1">'kan - Pardubice, ul. Sjez...'!$125:$125</definedName>
    <definedName name="_xlnm.Print_Titles" localSheetId="0">'Rekapitulace stavby'!$92:$92</definedName>
    <definedName name="_xlnm.Print_Titles" localSheetId="2">'VON - Vedlejší a ostatní ...'!$123:$123</definedName>
    <definedName name="_xlnm.Print_Area" localSheetId="1">'kan - Pardubice, ul. Sjez...'!$C$4:$J$76,'kan - Pardubice, ul. Sjez...'!$C$82:$J$107,'kan - Pardubice, ul. Sjez...'!$C$113:$J$407</definedName>
    <definedName name="_xlnm.Print_Area" localSheetId="0">'Rekapitulace stavby'!$D$4:$AO$76,'Rekapitulace stavby'!$C$82:$AQ$97</definedName>
    <definedName name="_xlnm.Print_Area" localSheetId="2">'VON - Vedlejší a ostatní ...'!$C$4:$J$76,'VON - Vedlejší a ostatní ...'!$C$82:$J$105,'VON - Vedlejší a ostatní ...'!$C$111:$J$148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121" i="3" s="1"/>
  <c r="J23" i="3"/>
  <c r="J21" i="3"/>
  <c r="E21" i="3"/>
  <c r="J91" i="3" s="1"/>
  <c r="J20" i="3"/>
  <c r="J18" i="3"/>
  <c r="E18" i="3"/>
  <c r="F92" i="3" s="1"/>
  <c r="J17" i="3"/>
  <c r="J15" i="3"/>
  <c r="E15" i="3"/>
  <c r="F120" i="3" s="1"/>
  <c r="J14" i="3"/>
  <c r="J12" i="3"/>
  <c r="J118" i="3"/>
  <c r="E7" i="3"/>
  <c r="E114" i="3" s="1"/>
  <c r="J37" i="2"/>
  <c r="J36" i="2"/>
  <c r="AY95" i="1" s="1"/>
  <c r="J35" i="2"/>
  <c r="AX95" i="1" s="1"/>
  <c r="BI407" i="2"/>
  <c r="BH407" i="2"/>
  <c r="BG407" i="2"/>
  <c r="BF407" i="2"/>
  <c r="T407" i="2"/>
  <c r="T406" i="2" s="1"/>
  <c r="R407" i="2"/>
  <c r="R406" i="2" s="1"/>
  <c r="R391" i="2" s="1"/>
  <c r="P407" i="2"/>
  <c r="P406" i="2" s="1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2" i="2"/>
  <c r="BH392" i="2"/>
  <c r="BG392" i="2"/>
  <c r="BF392" i="2"/>
  <c r="T392" i="2"/>
  <c r="R392" i="2"/>
  <c r="P392" i="2"/>
  <c r="P391" i="2" s="1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T220" i="2" s="1"/>
  <c r="R221" i="2"/>
  <c r="R220" i="2"/>
  <c r="P221" i="2"/>
  <c r="P220" i="2" s="1"/>
  <c r="BI219" i="2"/>
  <c r="BH219" i="2"/>
  <c r="BG219" i="2"/>
  <c r="BF219" i="2"/>
  <c r="T219" i="2"/>
  <c r="T218" i="2"/>
  <c r="R219" i="2"/>
  <c r="R218" i="2" s="1"/>
  <c r="P219" i="2"/>
  <c r="P218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91" i="2" s="1"/>
  <c r="J20" i="2"/>
  <c r="J18" i="2"/>
  <c r="E18" i="2"/>
  <c r="F92" i="2" s="1"/>
  <c r="J17" i="2"/>
  <c r="J15" i="2"/>
  <c r="E15" i="2"/>
  <c r="F122" i="2" s="1"/>
  <c r="J14" i="2"/>
  <c r="J12" i="2"/>
  <c r="J120" i="2"/>
  <c r="E7" i="2"/>
  <c r="E85" i="2" s="1"/>
  <c r="L90" i="1"/>
  <c r="AM90" i="1"/>
  <c r="AM89" i="1"/>
  <c r="L89" i="1"/>
  <c r="AM87" i="1"/>
  <c r="L87" i="1"/>
  <c r="L85" i="1"/>
  <c r="L84" i="1"/>
  <c r="BK148" i="3"/>
  <c r="BK147" i="3"/>
  <c r="BK145" i="3"/>
  <c r="J134" i="3"/>
  <c r="BK132" i="3"/>
  <c r="BK129" i="3"/>
  <c r="J392" i="2"/>
  <c r="BK388" i="2"/>
  <c r="J386" i="2"/>
  <c r="J379" i="2"/>
  <c r="J375" i="2"/>
  <c r="J372" i="2"/>
  <c r="J368" i="2"/>
  <c r="BK364" i="2"/>
  <c r="J361" i="2"/>
  <c r="BK359" i="2"/>
  <c r="BK357" i="2"/>
  <c r="BK356" i="2"/>
  <c r="BK354" i="2"/>
  <c r="BK353" i="2"/>
  <c r="J351" i="2"/>
  <c r="J349" i="2"/>
  <c r="J345" i="2"/>
  <c r="J338" i="2"/>
  <c r="J337" i="2"/>
  <c r="BK314" i="2"/>
  <c r="BK309" i="2"/>
  <c r="BK308" i="2"/>
  <c r="J303" i="2"/>
  <c r="BK298" i="2"/>
  <c r="BK293" i="2"/>
  <c r="BK290" i="2"/>
  <c r="BK283" i="2"/>
  <c r="BK249" i="2"/>
  <c r="J241" i="2"/>
  <c r="J236" i="2"/>
  <c r="J235" i="2"/>
  <c r="BK225" i="2"/>
  <c r="BK221" i="2"/>
  <c r="BK208" i="2"/>
  <c r="BK206" i="2"/>
  <c r="J201" i="2"/>
  <c r="BK199" i="2"/>
  <c r="BK198" i="2"/>
  <c r="BK196" i="2"/>
  <c r="BK194" i="2"/>
  <c r="J192" i="2"/>
  <c r="J183" i="2"/>
  <c r="J175" i="2"/>
  <c r="BK134" i="2"/>
  <c r="J147" i="3"/>
  <c r="J146" i="3"/>
  <c r="J144" i="3"/>
  <c r="J141" i="3"/>
  <c r="J140" i="3"/>
  <c r="BK134" i="3"/>
  <c r="J132" i="3"/>
  <c r="BK128" i="3"/>
  <c r="BK384" i="2"/>
  <c r="BK303" i="2"/>
  <c r="BK301" i="2"/>
  <c r="BK288" i="2"/>
  <c r="J278" i="2"/>
  <c r="BK263" i="2"/>
  <c r="BK241" i="2"/>
  <c r="J231" i="2"/>
  <c r="J221" i="2"/>
  <c r="J216" i="2"/>
  <c r="BK201" i="2"/>
  <c r="J198" i="2"/>
  <c r="BK179" i="2"/>
  <c r="BK161" i="2"/>
  <c r="BK151" i="2"/>
  <c r="J134" i="2"/>
  <c r="J148" i="3"/>
  <c r="BK141" i="3"/>
  <c r="BK140" i="3"/>
  <c r="J139" i="3"/>
  <c r="J138" i="3"/>
  <c r="J407" i="2"/>
  <c r="J405" i="2"/>
  <c r="BK404" i="2"/>
  <c r="J403" i="2"/>
  <c r="J400" i="2"/>
  <c r="J389" i="2"/>
  <c r="J388" i="2"/>
  <c r="J384" i="2"/>
  <c r="BK378" i="2"/>
  <c r="J370" i="2"/>
  <c r="J365" i="2"/>
  <c r="BK361" i="2"/>
  <c r="J360" i="2"/>
  <c r="BK355" i="2"/>
  <c r="J353" i="2"/>
  <c r="BK352" i="2"/>
  <c r="BK349" i="2"/>
  <c r="J343" i="2"/>
  <c r="BK338" i="2"/>
  <c r="J335" i="2"/>
  <c r="BK334" i="2"/>
  <c r="BK312" i="2"/>
  <c r="J301" i="2"/>
  <c r="J290" i="2"/>
  <c r="J288" i="2"/>
  <c r="BK258" i="2"/>
  <c r="BK244" i="2"/>
  <c r="J234" i="2"/>
  <c r="J233" i="2"/>
  <c r="J232" i="2"/>
  <c r="BK230" i="2"/>
  <c r="BK223" i="2"/>
  <c r="BK216" i="2"/>
  <c r="BK200" i="2"/>
  <c r="J196" i="2"/>
  <c r="J179" i="2"/>
  <c r="J171" i="2"/>
  <c r="J168" i="2"/>
  <c r="J163" i="2"/>
  <c r="J161" i="2"/>
  <c r="J151" i="2"/>
  <c r="J129" i="2"/>
  <c r="J137" i="3"/>
  <c r="J133" i="3"/>
  <c r="J127" i="3"/>
  <c r="BK407" i="2"/>
  <c r="BK405" i="2"/>
  <c r="BK402" i="2"/>
  <c r="BK389" i="2"/>
  <c r="BK381" i="2"/>
  <c r="J374" i="2"/>
  <c r="J363" i="2"/>
  <c r="J355" i="2"/>
  <c r="J350" i="2"/>
  <c r="BK345" i="2"/>
  <c r="BK343" i="2"/>
  <c r="J342" i="2"/>
  <c r="BK337" i="2"/>
  <c r="BK327" i="2"/>
  <c r="BK324" i="2"/>
  <c r="BK319" i="2"/>
  <c r="J309" i="2"/>
  <c r="BK278" i="2"/>
  <c r="J273" i="2"/>
  <c r="J237" i="2"/>
  <c r="J219" i="2"/>
  <c r="BK204" i="2"/>
  <c r="J203" i="2"/>
  <c r="J199" i="2"/>
  <c r="J194" i="2"/>
  <c r="BK175" i="2"/>
  <c r="J165" i="2"/>
  <c r="BK146" i="3"/>
  <c r="J145" i="3"/>
  <c r="BK144" i="3"/>
  <c r="BK138" i="3"/>
  <c r="BK137" i="3"/>
  <c r="J129" i="3"/>
  <c r="J404" i="2"/>
  <c r="BK403" i="2"/>
  <c r="J402" i="2"/>
  <c r="BK400" i="2"/>
  <c r="BK392" i="2"/>
  <c r="BK386" i="2"/>
  <c r="J380" i="2"/>
  <c r="J378" i="2"/>
  <c r="BK376" i="2"/>
  <c r="BK375" i="2"/>
  <c r="BK368" i="2"/>
  <c r="BK366" i="2"/>
  <c r="BK365" i="2"/>
  <c r="BK363" i="2"/>
  <c r="BK360" i="2"/>
  <c r="J357" i="2"/>
  <c r="J356" i="2"/>
  <c r="BK351" i="2"/>
  <c r="BK347" i="2"/>
  <c r="J340" i="2"/>
  <c r="BK335" i="2"/>
  <c r="BK331" i="2"/>
  <c r="J327" i="2"/>
  <c r="J324" i="2"/>
  <c r="BK322" i="2"/>
  <c r="J319" i="2"/>
  <c r="BK317" i="2"/>
  <c r="J314" i="2"/>
  <c r="J298" i="2"/>
  <c r="J293" i="2"/>
  <c r="J283" i="2"/>
  <c r="BK273" i="2"/>
  <c r="BK268" i="2"/>
  <c r="J258" i="2"/>
  <c r="J249" i="2"/>
  <c r="J244" i="2"/>
  <c r="BK236" i="2"/>
  <c r="BK235" i="2"/>
  <c r="BK233" i="2"/>
  <c r="BK231" i="2"/>
  <c r="J225" i="2"/>
  <c r="BK219" i="2"/>
  <c r="J208" i="2"/>
  <c r="J206" i="2"/>
  <c r="J204" i="2"/>
  <c r="BK203" i="2"/>
  <c r="J200" i="2"/>
  <c r="BK190" i="2"/>
  <c r="BK185" i="2"/>
  <c r="BK171" i="2"/>
  <c r="BK144" i="2"/>
  <c r="J144" i="2"/>
  <c r="BK129" i="2"/>
  <c r="AS94" i="1"/>
  <c r="BK139" i="3"/>
  <c r="BK133" i="3"/>
  <c r="J128" i="3"/>
  <c r="BK127" i="3"/>
  <c r="J381" i="2"/>
  <c r="BK380" i="2"/>
  <c r="BK379" i="2"/>
  <c r="J376" i="2"/>
  <c r="BK374" i="2"/>
  <c r="BK372" i="2"/>
  <c r="BK370" i="2"/>
  <c r="J366" i="2"/>
  <c r="J364" i="2"/>
  <c r="J359" i="2"/>
  <c r="J354" i="2"/>
  <c r="J352" i="2"/>
  <c r="BK350" i="2"/>
  <c r="J347" i="2"/>
  <c r="BK342" i="2"/>
  <c r="BK340" i="2"/>
  <c r="J334" i="2"/>
  <c r="J331" i="2"/>
  <c r="J322" i="2"/>
  <c r="J317" i="2"/>
  <c r="J312" i="2"/>
  <c r="J308" i="2"/>
  <c r="J268" i="2"/>
  <c r="J263" i="2"/>
  <c r="BK237" i="2"/>
  <c r="BK234" i="2"/>
  <c r="BK232" i="2"/>
  <c r="J230" i="2"/>
  <c r="J223" i="2"/>
  <c r="BK192" i="2"/>
  <c r="J190" i="2"/>
  <c r="J185" i="2"/>
  <c r="BK183" i="2"/>
  <c r="BK168" i="2"/>
  <c r="BK165" i="2"/>
  <c r="BK163" i="2"/>
  <c r="T391" i="2" l="1"/>
  <c r="BK222" i="2"/>
  <c r="J222" i="2"/>
  <c r="J101" i="2"/>
  <c r="T300" i="2"/>
  <c r="R131" i="3"/>
  <c r="R130" i="3"/>
  <c r="P243" i="2"/>
  <c r="R243" i="2"/>
  <c r="R127" i="2" s="1"/>
  <c r="R126" i="2" s="1"/>
  <c r="R383" i="2"/>
  <c r="R126" i="3"/>
  <c r="R125" i="3"/>
  <c r="BK136" i="3"/>
  <c r="J136" i="3" s="1"/>
  <c r="J102" i="3" s="1"/>
  <c r="P128" i="2"/>
  <c r="T222" i="2"/>
  <c r="BK300" i="2"/>
  <c r="J300" i="2"/>
  <c r="J103" i="2"/>
  <c r="P383" i="2"/>
  <c r="T126" i="3"/>
  <c r="T125" i="3"/>
  <c r="P136" i="3"/>
  <c r="P135" i="3" s="1"/>
  <c r="T128" i="2"/>
  <c r="BK243" i="2"/>
  <c r="J243" i="2"/>
  <c r="J102" i="2" s="1"/>
  <c r="T243" i="2"/>
  <c r="BK383" i="2"/>
  <c r="J383" i="2"/>
  <c r="J104" i="2" s="1"/>
  <c r="BK126" i="3"/>
  <c r="J126" i="3"/>
  <c r="J98" i="3"/>
  <c r="T136" i="3"/>
  <c r="T135" i="3" s="1"/>
  <c r="BK128" i="2"/>
  <c r="J128" i="2" s="1"/>
  <c r="J98" i="2" s="1"/>
  <c r="R222" i="2"/>
  <c r="R300" i="2"/>
  <c r="P126" i="3"/>
  <c r="P125" i="3" s="1"/>
  <c r="P131" i="3"/>
  <c r="P130" i="3"/>
  <c r="R136" i="3"/>
  <c r="R135" i="3" s="1"/>
  <c r="R128" i="2"/>
  <c r="P222" i="2"/>
  <c r="P300" i="2"/>
  <c r="T383" i="2"/>
  <c r="BK131" i="3"/>
  <c r="BK130" i="3" s="1"/>
  <c r="J130" i="3" s="1"/>
  <c r="J99" i="3" s="1"/>
  <c r="T131" i="3"/>
  <c r="T130" i="3" s="1"/>
  <c r="BK143" i="3"/>
  <c r="J143" i="3"/>
  <c r="J104" i="3"/>
  <c r="P143" i="3"/>
  <c r="P142" i="3" s="1"/>
  <c r="R143" i="3"/>
  <c r="R142" i="3"/>
  <c r="T143" i="3"/>
  <c r="T142" i="3" s="1"/>
  <c r="J89" i="2"/>
  <c r="E116" i="2"/>
  <c r="F123" i="2"/>
  <c r="BE221" i="2"/>
  <c r="BE236" i="2"/>
  <c r="BE290" i="2"/>
  <c r="BE303" i="2"/>
  <c r="BE314" i="2"/>
  <c r="BE324" i="2"/>
  <c r="BE351" i="2"/>
  <c r="BE353" i="2"/>
  <c r="BE356" i="2"/>
  <c r="BE368" i="2"/>
  <c r="BE375" i="2"/>
  <c r="BK406" i="2"/>
  <c r="J406" i="2" s="1"/>
  <c r="J106" i="2" s="1"/>
  <c r="J89" i="3"/>
  <c r="F121" i="3"/>
  <c r="BE132" i="3"/>
  <c r="BE137" i="3"/>
  <c r="BE138" i="3"/>
  <c r="BE141" i="3"/>
  <c r="BE147" i="3"/>
  <c r="BE148" i="3"/>
  <c r="F91" i="2"/>
  <c r="J122" i="2"/>
  <c r="BE151" i="2"/>
  <c r="BE168" i="2"/>
  <c r="BE196" i="2"/>
  <c r="BE201" i="2"/>
  <c r="BE223" i="2"/>
  <c r="BE232" i="2"/>
  <c r="BE263" i="2"/>
  <c r="BE312" i="2"/>
  <c r="BE334" i="2"/>
  <c r="BE337" i="2"/>
  <c r="BE338" i="2"/>
  <c r="BE349" i="2"/>
  <c r="BE352" i="2"/>
  <c r="BE379" i="2"/>
  <c r="BE381" i="2"/>
  <c r="BE407" i="2"/>
  <c r="BK218" i="2"/>
  <c r="J218" i="2"/>
  <c r="J99" i="2"/>
  <c r="F91" i="3"/>
  <c r="BE133" i="3"/>
  <c r="BE134" i="2"/>
  <c r="BE161" i="2"/>
  <c r="BE192" i="2"/>
  <c r="BE198" i="2"/>
  <c r="BE206" i="2"/>
  <c r="BE216" i="2"/>
  <c r="BE241" i="2"/>
  <c r="BE244" i="2"/>
  <c r="BE283" i="2"/>
  <c r="BE293" i="2"/>
  <c r="BE308" i="2"/>
  <c r="BE317" i="2"/>
  <c r="BE322" i="2"/>
  <c r="BE335" i="2"/>
  <c r="BE340" i="2"/>
  <c r="BE360" i="2"/>
  <c r="BE361" i="2"/>
  <c r="BE366" i="2"/>
  <c r="BE370" i="2"/>
  <c r="BE374" i="2"/>
  <c r="BE380" i="2"/>
  <c r="BE388" i="2"/>
  <c r="BE404" i="2"/>
  <c r="E85" i="3"/>
  <c r="J92" i="3"/>
  <c r="J120" i="3"/>
  <c r="BE134" i="3"/>
  <c r="BE146" i="3"/>
  <c r="J92" i="2"/>
  <c r="BE165" i="2"/>
  <c r="BE183" i="2"/>
  <c r="BE194" i="2"/>
  <c r="BE199" i="2"/>
  <c r="BE203" i="2"/>
  <c r="BE231" i="2"/>
  <c r="BE249" i="2"/>
  <c r="BE298" i="2"/>
  <c r="BE309" i="2"/>
  <c r="BE327" i="2"/>
  <c r="BE342" i="2"/>
  <c r="BE345" i="2"/>
  <c r="BE354" i="2"/>
  <c r="BE357" i="2"/>
  <c r="BE359" i="2"/>
  <c r="BE364" i="2"/>
  <c r="BE372" i="2"/>
  <c r="BE376" i="2"/>
  <c r="BE386" i="2"/>
  <c r="BE392" i="2"/>
  <c r="BE402" i="2"/>
  <c r="BK220" i="2"/>
  <c r="J220" i="2" s="1"/>
  <c r="J100" i="2" s="1"/>
  <c r="BK391" i="2"/>
  <c r="J391" i="2" s="1"/>
  <c r="J105" i="2" s="1"/>
  <c r="BE139" i="3"/>
  <c r="BE145" i="3"/>
  <c r="BE129" i="2"/>
  <c r="BE175" i="2"/>
  <c r="BE204" i="2"/>
  <c r="BE208" i="2"/>
  <c r="BE219" i="2"/>
  <c r="BE225" i="2"/>
  <c r="BE233" i="2"/>
  <c r="BE235" i="2"/>
  <c r="BE258" i="2"/>
  <c r="BE273" i="2"/>
  <c r="BE400" i="2"/>
  <c r="BE405" i="2"/>
  <c r="BE127" i="3"/>
  <c r="BE129" i="3"/>
  <c r="BE144" i="2"/>
  <c r="BE163" i="2"/>
  <c r="BE171" i="2"/>
  <c r="BE179" i="2"/>
  <c r="BE185" i="2"/>
  <c r="BE190" i="2"/>
  <c r="BE200" i="2"/>
  <c r="BE230" i="2"/>
  <c r="BE234" i="2"/>
  <c r="BE237" i="2"/>
  <c r="BE268" i="2"/>
  <c r="BE278" i="2"/>
  <c r="BE288" i="2"/>
  <c r="BE301" i="2"/>
  <c r="BE319" i="2"/>
  <c r="BE331" i="2"/>
  <c r="BE343" i="2"/>
  <c r="BE347" i="2"/>
  <c r="BE350" i="2"/>
  <c r="BE355" i="2"/>
  <c r="BE363" i="2"/>
  <c r="BE365" i="2"/>
  <c r="BE378" i="2"/>
  <c r="BE384" i="2"/>
  <c r="BE389" i="2"/>
  <c r="BE403" i="2"/>
  <c r="BE128" i="3"/>
  <c r="BE140" i="3"/>
  <c r="BE144" i="3"/>
  <c r="F37" i="2"/>
  <c r="BD95" i="1" s="1"/>
  <c r="F36" i="2"/>
  <c r="BC95" i="1" s="1"/>
  <c r="F36" i="3"/>
  <c r="BC96" i="1"/>
  <c r="F35" i="2"/>
  <c r="BB95" i="1" s="1"/>
  <c r="F34" i="3"/>
  <c r="BA96" i="1"/>
  <c r="F34" i="2"/>
  <c r="BA95" i="1" s="1"/>
  <c r="J34" i="3"/>
  <c r="AW96" i="1"/>
  <c r="F37" i="3"/>
  <c r="BD96" i="1" s="1"/>
  <c r="J34" i="2"/>
  <c r="AW95" i="1" s="1"/>
  <c r="F35" i="3"/>
  <c r="BB96" i="1" s="1"/>
  <c r="P127" i="2" l="1"/>
  <c r="P126" i="2"/>
  <c r="AU95" i="1"/>
  <c r="R124" i="3"/>
  <c r="T127" i="2"/>
  <c r="T126" i="2"/>
  <c r="T124" i="3"/>
  <c r="P124" i="3"/>
  <c r="AU96" i="1" s="1"/>
  <c r="BK127" i="2"/>
  <c r="J127" i="2"/>
  <c r="J97" i="2" s="1"/>
  <c r="BK142" i="3"/>
  <c r="J142" i="3"/>
  <c r="J103" i="3"/>
  <c r="J131" i="3"/>
  <c r="J100" i="3" s="1"/>
  <c r="BK125" i="3"/>
  <c r="J125" i="3"/>
  <c r="J97" i="3" s="1"/>
  <c r="BK135" i="3"/>
  <c r="J135" i="3"/>
  <c r="J101" i="3"/>
  <c r="F33" i="2"/>
  <c r="AZ95" i="1" s="1"/>
  <c r="BC94" i="1"/>
  <c r="W32" i="1"/>
  <c r="F33" i="3"/>
  <c r="AZ96" i="1" s="1"/>
  <c r="J33" i="3"/>
  <c r="AV96" i="1"/>
  <c r="AT96" i="1"/>
  <c r="BD94" i="1"/>
  <c r="W33" i="1"/>
  <c r="BA94" i="1"/>
  <c r="AW94" i="1"/>
  <c r="AK30" i="1" s="1"/>
  <c r="BB94" i="1"/>
  <c r="W31" i="1"/>
  <c r="J33" i="2"/>
  <c r="AV95" i="1" s="1"/>
  <c r="AT95" i="1" s="1"/>
  <c r="BK126" i="2" l="1"/>
  <c r="J126" i="2"/>
  <c r="BK124" i="3"/>
  <c r="J124" i="3" s="1"/>
  <c r="J30" i="3" s="1"/>
  <c r="AG96" i="1" s="1"/>
  <c r="AN96" i="1" s="1"/>
  <c r="AU94" i="1"/>
  <c r="AZ94" i="1"/>
  <c r="W29" i="1"/>
  <c r="J30" i="2"/>
  <c r="AG95" i="1" s="1"/>
  <c r="AN95" i="1" s="1"/>
  <c r="AX94" i="1"/>
  <c r="AY94" i="1"/>
  <c r="W30" i="1"/>
  <c r="J39" i="2" l="1"/>
  <c r="J96" i="2"/>
  <c r="J39" i="3"/>
  <c r="J96" i="3"/>
  <c r="AV94" i="1"/>
  <c r="AK29" i="1"/>
  <c r="AG94" i="1"/>
  <c r="AK26" i="1" s="1"/>
  <c r="AK35" i="1" l="1"/>
  <c r="AT94" i="1"/>
  <c r="AN94" i="1" l="1"/>
</calcChain>
</file>

<file path=xl/sharedStrings.xml><?xml version="1.0" encoding="utf-8"?>
<sst xmlns="http://schemas.openxmlformats.org/spreadsheetml/2006/main" count="3698" uniqueCount="738">
  <si>
    <t>Export Komplet</t>
  </si>
  <si>
    <t/>
  </si>
  <si>
    <t>2.0</t>
  </si>
  <si>
    <t>False</t>
  </si>
  <si>
    <t>{eaa90e90-4c80-4eeb-bb0a-168c9c5b8cf2}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</si>
  <si>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</si>
  <si>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</si>
  <si>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</si>
  <si>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</si>
  <si>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</si>
  <si>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</si>
  <si>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</si>
  <si>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</si>
  <si>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</si>
  <si>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</si>
  <si>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</si>
  <si>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Sjezdová - kanalizace</t>
  </si>
  <si>
    <t>KSO:</t>
  </si>
  <si>
    <t>CC-CZ:</t>
  </si>
  <si>
    <t>Místo:</t>
  </si>
  <si>
    <t xml:space="preserve"> </t>
  </si>
  <si>
    <t>Datum:</t>
  </si>
  <si>
    <t>20. 4. 2021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</si>
  <si>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</si>
  <si>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</si>
  <si>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</si>
  <si>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</si>
  <si>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</si>
  <si>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</si>
  <si>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</si>
  <si>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</si>
  <si>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</si>
  <si>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</si>
  <si>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</si>
  <si>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</si>
  <si>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</si>
  <si>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</si>
  <si>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</si>
  <si>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</si>
  <si>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</si>
  <si>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</si>
  <si>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</si>
  <si>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</si>
  <si>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</si>
  <si>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</si>
  <si>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</si>
  <si>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</si>
  <si>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</si>
  <si>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</si>
  <si>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</si>
  <si>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</si>
  <si>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</si>
  <si>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</si>
  <si>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</si>
  <si>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</si>
  <si>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</si>
  <si>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</si>
  <si>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</si>
  <si>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</si>
  <si>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</si>
  <si>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</si>
  <si>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</si>
  <si>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</si>
  <si>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</si>
  <si>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</si>
  <si>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</si>
  <si>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</si>
  <si>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</si>
  <si>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</si>
  <si>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</si>
  <si>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</si>
  <si>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</si>
  <si>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</si>
  <si>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</si>
  <si>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</si>
  <si>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</si>
  <si>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</si>
  <si>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kan</t>
  </si>
  <si>
    <t>STA</t>
  </si>
  <si>
    <t>1</t>
  </si>
  <si>
    <t>{b8c95216-4cc5-41f1-9838-d133dbbe1d85}</t>
  </si>
  <si>
    <t>2</t>
  </si>
  <si>
    <t>VON</t>
  </si>
  <si>
    <t>Vedlejší a ostatní náklady</t>
  </si>
  <si>
    <t>{44693829-78d4-4387-9818-b2923af71a99}</t>
  </si>
  <si>
    <t>KRYCÍ LIST SOUPISU PRACÍ</t>
  </si>
  <si>
    <t>Objekt:</t>
  </si>
  <si>
    <t>kan - Pardubice, ul. Sjezdová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</si>
  <si>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</si>
  <si>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</si>
  <si>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</si>
  <si>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</si>
  <si>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</si>
  <si>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</si>
  <si>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</si>
  <si>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</si>
  <si>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</si>
  <si>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</si>
  <si>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</si>
  <si>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</si>
  <si>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</si>
  <si>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</si>
  <si>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</si>
  <si>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</si>
  <si>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</si>
  <si>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</si>
  <si>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</si>
  <si>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</si>
  <si>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</si>
  <si>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</si>
  <si>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</si>
  <si>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</si>
  <si>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</si>
  <si>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</si>
  <si>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</si>
  <si>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</si>
  <si>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</si>
  <si>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</si>
  <si>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</si>
  <si>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</si>
  <si>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</si>
  <si>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</si>
  <si>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</si>
  <si>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</si>
  <si>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4</t>
  </si>
  <si>
    <t>-869514856</t>
  </si>
  <si>
    <t>VV</t>
  </si>
  <si>
    <t>"přípojky" 53*1,5</t>
  </si>
  <si>
    <t>"DN 400" 239*1,9</t>
  </si>
  <si>
    <t>"DN 300" 105*1,6</t>
  </si>
  <si>
    <t>Součet</t>
  </si>
  <si>
    <t>113107222</t>
  </si>
  <si>
    <t>Odstranění podkladu z kameniva drceného tl 200 mm strojně pl přes 200 m2</t>
  </si>
  <si>
    <t>3037594</t>
  </si>
  <si>
    <t>"místní komunikace"</t>
  </si>
  <si>
    <t xml:space="preserve">"stoka" </t>
  </si>
  <si>
    <t>"DN 400asf" 1,4*7</t>
  </si>
  <si>
    <t>"DN 400zámková" 1,4*239</t>
  </si>
  <si>
    <t>"DN 300zámková" 1,1*105</t>
  </si>
  <si>
    <t>Mezisoučet</t>
  </si>
  <si>
    <t>3</t>
  </si>
  <si>
    <t>"přípojky" 1*4+2*4</t>
  </si>
  <si>
    <t>"zámková přípojky" 53*1</t>
  </si>
  <si>
    <t>113107223</t>
  </si>
  <si>
    <t>Odstranění podkladu z kameniva drceného tl 300 mm strojně pl přes 200 m2</t>
  </si>
  <si>
    <t>1830585497</t>
  </si>
  <si>
    <t>"provizorní místní"</t>
  </si>
  <si>
    <t>"DN 400"7*1,4</t>
  </si>
  <si>
    <t>"přípojky" 2*4+4*1</t>
  </si>
  <si>
    <t>113107231</t>
  </si>
  <si>
    <t>Odstranění podkladu z betonu prostého tl 150 mm strojně pl přes 200 m2</t>
  </si>
  <si>
    <t>761427383</t>
  </si>
  <si>
    <t>"stoka"</t>
  </si>
  <si>
    <t>"DN 400asfaltová" 1,4*7</t>
  </si>
  <si>
    <t>"DN 300 zámková" 1,9*239</t>
  </si>
  <si>
    <t>"DN 300zámková" 1,6*105</t>
  </si>
  <si>
    <t>"přípojky" 4*2+4*1</t>
  </si>
  <si>
    <t>"zámková dlažba přípojky" 53*1,5</t>
  </si>
  <si>
    <t>5</t>
  </si>
  <si>
    <t>113107341</t>
  </si>
  <si>
    <t>Odstranění podkladu živičného tl 50 mm strojně pl do 50 m2</t>
  </si>
  <si>
    <t>-963581799</t>
  </si>
  <si>
    <t>"přípojky vrchní" 1,4*4+4,4*2,4</t>
  </si>
  <si>
    <t>6</t>
  </si>
  <si>
    <t>113107342</t>
  </si>
  <si>
    <t>Odstranění podkladu živičného tl 100 mm strojně pl do 50 m2</t>
  </si>
  <si>
    <t>-1589965158</t>
  </si>
  <si>
    <t>"přípojky spodní" 1*4+4*2</t>
  </si>
  <si>
    <t>7</t>
  </si>
  <si>
    <t>113154263</t>
  </si>
  <si>
    <t>Frézování živičného krytu tl 50 mm pruh š 2 m pl do 1000 m2 s překážkami v trase</t>
  </si>
  <si>
    <t>944337261</t>
  </si>
  <si>
    <t xml:space="preserve">"místní komunikace stoka vrchní" </t>
  </si>
  <si>
    <t>"DN 400asfaltová" 1,8*8</t>
  </si>
  <si>
    <t>8</t>
  </si>
  <si>
    <t>113154264</t>
  </si>
  <si>
    <t>Frézování živičného krytu tl 100 mm pruh š 2 m pl do 1000 m2 s překážkami v trase</t>
  </si>
  <si>
    <t>-315754104</t>
  </si>
  <si>
    <t xml:space="preserve">"místní komunikace spodní stoka" </t>
  </si>
  <si>
    <t>9</t>
  </si>
  <si>
    <t>115101201</t>
  </si>
  <si>
    <t>Čerpání vody na dopravní výšku do 10 m průměrný přítok do 500 l/min</t>
  </si>
  <si>
    <t>hod</t>
  </si>
  <si>
    <t>-2039628251</t>
  </si>
  <si>
    <t>"spodní voda" 7*30*8</t>
  </si>
  <si>
    <t>"splašky" 7*30*24</t>
  </si>
  <si>
    <t>10</t>
  </si>
  <si>
    <t>115101301</t>
  </si>
  <si>
    <t>Pohotovost čerpací soupravy pro dopravní výšku do 10 m přítok do 500 l/min</t>
  </si>
  <si>
    <t>den</t>
  </si>
  <si>
    <t>105442518</t>
  </si>
  <si>
    <t>"spodní voda" 7*30</t>
  </si>
  <si>
    <t>"splašky" 7*30</t>
  </si>
  <si>
    <t>11</t>
  </si>
  <si>
    <t>119001405</t>
  </si>
  <si>
    <t>Dočasné zajištění potrubí z PE DN do 200 mm</t>
  </si>
  <si>
    <t>m</t>
  </si>
  <si>
    <t>-75183919</t>
  </si>
  <si>
    <t>"plyn" 10</t>
  </si>
  <si>
    <t>"vodovod" 17</t>
  </si>
  <si>
    <t>12</t>
  </si>
  <si>
    <t>119001411</t>
  </si>
  <si>
    <t>Dočasné zajištění potrubí betonového, ŽB nebo kameninového DN do 200 mm</t>
  </si>
  <si>
    <t>1390779509</t>
  </si>
  <si>
    <t>"kanalizace" 56</t>
  </si>
  <si>
    <t>13</t>
  </si>
  <si>
    <t>119001421</t>
  </si>
  <si>
    <t>Dočasné zajištění kabelů a kabelových tratí ze 3 volně ložených kabelů</t>
  </si>
  <si>
    <t>1454596656</t>
  </si>
  <si>
    <t>"sdělovací" 13</t>
  </si>
  <si>
    <t>"elektrika" 6</t>
  </si>
  <si>
    <t>"vo" 2</t>
  </si>
  <si>
    <t>14</t>
  </si>
  <si>
    <t>130001101</t>
  </si>
  <si>
    <t>Příplatek k cenám hloubených vykopávek za ztížení vykopávky v blízkosti podzemního vedení nebo výbušnin pro jakoukoliv třídu horniny</t>
  </si>
  <si>
    <t>m3</t>
  </si>
  <si>
    <t>1980916378</t>
  </si>
  <si>
    <t>(27+56+21)*2*1,5</t>
  </si>
  <si>
    <t>132254205</t>
  </si>
  <si>
    <t>Hloubení zapažených rýh š do 2000 mm v hornině třídy těžitelnosti I, skupiny 3 objem do 1000 m3</t>
  </si>
  <si>
    <t>-1821800357</t>
  </si>
  <si>
    <t>"dle výkazu 50%" 0,5*959</t>
  </si>
  <si>
    <t>16</t>
  </si>
  <si>
    <t>132354205</t>
  </si>
  <si>
    <t>Hloubení zapažených rýh š do 2000 mm v hornině třídy těžitelnosti II, skupiny 4 objem do 1000 m3</t>
  </si>
  <si>
    <t>-1429752717</t>
  </si>
  <si>
    <t>"dle výkazu 50%"0,5*959</t>
  </si>
  <si>
    <t>17</t>
  </si>
  <si>
    <t>151811131</t>
  </si>
  <si>
    <t>Osazení pažicího boxu hl výkopu do 4 m š do 1,2 m</t>
  </si>
  <si>
    <t>-218885238</t>
  </si>
  <si>
    <t>"dle výkazu" 1806</t>
  </si>
  <si>
    <t>18</t>
  </si>
  <si>
    <t>151811231</t>
  </si>
  <si>
    <t>Odstranění pažicího boxu hl výkopu do 4 m š do 1,2 m</t>
  </si>
  <si>
    <t>-1794600697</t>
  </si>
  <si>
    <t>19</t>
  </si>
  <si>
    <t>162751113</t>
  </si>
  <si>
    <t>Vodorovné přemístění do 6000 m výkopku/sypaniny z horniny třídy těžitelnosti I, skupiny 1 až 3</t>
  </si>
  <si>
    <t>366265161</t>
  </si>
  <si>
    <t>20</t>
  </si>
  <si>
    <t>162751133</t>
  </si>
  <si>
    <t>Vodorovné přemístění do 6000 m výkopku/sypaniny z horniny třídy těžitelnosti II, skupiny 4 a 5</t>
  </si>
  <si>
    <t>-1505731731</t>
  </si>
  <si>
    <t>171201221</t>
  </si>
  <si>
    <t>Poplatek za uložení na skládce (skládkovné) zeminy a kamení kód odpadu 17 05 04</t>
  </si>
  <si>
    <t>t</t>
  </si>
  <si>
    <t>327468079</t>
  </si>
  <si>
    <t>959*1,8</t>
  </si>
  <si>
    <t>22</t>
  </si>
  <si>
    <t>171251201</t>
  </si>
  <si>
    <t>Uložení sypaniny na skládky nebo meziskládky</t>
  </si>
  <si>
    <t>1911066544</t>
  </si>
  <si>
    <t>23</t>
  </si>
  <si>
    <t>174101101</t>
  </si>
  <si>
    <t>Zásyp jam, šachet rýh nebo kolem objektů sypaninou se zhutněním</t>
  </si>
  <si>
    <t>1058135441</t>
  </si>
  <si>
    <t>959-2,7-48,53-5,76-21,217-286,27</t>
  </si>
  <si>
    <t>24</t>
  </si>
  <si>
    <t>M</t>
  </si>
  <si>
    <t>58331200</t>
  </si>
  <si>
    <t>štěrkopísek netříděný zásypový</t>
  </si>
  <si>
    <t>1431439546</t>
  </si>
  <si>
    <t>594,523*1,8</t>
  </si>
  <si>
    <t>25</t>
  </si>
  <si>
    <t>175151101</t>
  </si>
  <si>
    <t>Obsypání potrubí strojně sypaninou bez prohození, uloženou do 3 m</t>
  </si>
  <si>
    <t>435245463</t>
  </si>
  <si>
    <t>"DN 400" 1,4*246*0,7-3,14*0,2*0,2*246</t>
  </si>
  <si>
    <t>"DN 400 přepojení" 4*2*0,7-3,14*0,2*0,2*4</t>
  </si>
  <si>
    <t>"DN 300"(105-36)*1,1*0,6</t>
  </si>
  <si>
    <t>"DN 200" 9*1*0,5</t>
  </si>
  <si>
    <t>"DN 150" 35*1*0,45</t>
  </si>
  <si>
    <t>"DN 100" 13*1*0,4</t>
  </si>
  <si>
    <t>26</t>
  </si>
  <si>
    <t>58337331</t>
  </si>
  <si>
    <t>štěrkopísek frakce 0/22</t>
  </si>
  <si>
    <t>2137468149</t>
  </si>
  <si>
    <t>286,27*1,8</t>
  </si>
  <si>
    <t>Zakládání</t>
  </si>
  <si>
    <t>27</t>
  </si>
  <si>
    <t>212751104</t>
  </si>
  <si>
    <t>Trativod z drenážních trubek flexibilních PVC-U SN 4 perforace 360° včetně lože otevřený výkop DN 100 pro meliorace</t>
  </si>
  <si>
    <t>-283534157</t>
  </si>
  <si>
    <t>Svislé a kompletní konstrukce</t>
  </si>
  <si>
    <t>28</t>
  </si>
  <si>
    <t>359901212</t>
  </si>
  <si>
    <t>Monitoring stoky jakékoli výšky na stávající kanalizaci</t>
  </si>
  <si>
    <t>36048441</t>
  </si>
  <si>
    <t>Vodorovné konstrukce</t>
  </si>
  <si>
    <t>29</t>
  </si>
  <si>
    <t>451541111</t>
  </si>
  <si>
    <t>Lože pod potrubí otevřený výkop ze štěrkodrtě</t>
  </si>
  <si>
    <t>748920288</t>
  </si>
  <si>
    <t>"šachty" 8*1,5*1,5*0,15</t>
  </si>
  <si>
    <t>30</t>
  </si>
  <si>
    <t>451573111</t>
  </si>
  <si>
    <t>Lože pod potrubí otevřený výkop ze štěrkopísku</t>
  </si>
  <si>
    <t>1256354330</t>
  </si>
  <si>
    <t>"DN 400"246*1,4*0,1</t>
  </si>
  <si>
    <t>"DN 300"(105-36)*1,1*0,1</t>
  </si>
  <si>
    <t>"přípojky"57*1*0,1+4*2*0,1</t>
  </si>
  <si>
    <t>31</t>
  </si>
  <si>
    <t>452112111</t>
  </si>
  <si>
    <t>Osazení betonových prstenců nebo rámů v do 100 mm</t>
  </si>
  <si>
    <t>kus</t>
  </si>
  <si>
    <t>-497358394</t>
  </si>
  <si>
    <t>32</t>
  </si>
  <si>
    <t>59224145</t>
  </si>
  <si>
    <t>prstenec šachtový vyrovnávací betonový rovný 625x100x40mm</t>
  </si>
  <si>
    <t>-18598369</t>
  </si>
  <si>
    <t>33</t>
  </si>
  <si>
    <t>59224146</t>
  </si>
  <si>
    <t>prstenec šachtový vyrovnávací betonový rovný 625x100x60mm</t>
  </si>
  <si>
    <t>-1272262871</t>
  </si>
  <si>
    <t>34</t>
  </si>
  <si>
    <t>59224147</t>
  </si>
  <si>
    <t>prstenec šachtový vyrovnávací betonový rovný 625x100x80mm</t>
  </si>
  <si>
    <t>1530690459</t>
  </si>
  <si>
    <t>35</t>
  </si>
  <si>
    <t>59224148</t>
  </si>
  <si>
    <t>prstenec šachtový vyrovnávací betonový rovný 625x100x100mm</t>
  </si>
  <si>
    <t>1755411674</t>
  </si>
  <si>
    <t>36</t>
  </si>
  <si>
    <t>452112121</t>
  </si>
  <si>
    <t>Osazení betonových prstenců nebo rámů v do 200 mm</t>
  </si>
  <si>
    <t>192630392</t>
  </si>
  <si>
    <t>37</t>
  </si>
  <si>
    <t>59224149</t>
  </si>
  <si>
    <t>prstenec šachtový vyrovnávací betonový rovný 625x100x120mm</t>
  </si>
  <si>
    <t>1959350701</t>
  </si>
  <si>
    <t>38</t>
  </si>
  <si>
    <t>452311131</t>
  </si>
  <si>
    <t>Podkladní desky z betonu prostého tř. C 12/15 otevřený výkop</t>
  </si>
  <si>
    <t>1188984133</t>
  </si>
  <si>
    <t>"šachty" 8*1,5*1,5*0,1</t>
  </si>
  <si>
    <t>"Š8-Š9" 1,1*0,1*36</t>
  </si>
  <si>
    <t>39</t>
  </si>
  <si>
    <t>452313131</t>
  </si>
  <si>
    <t>Podkladní bloky z betonu prostého tř. C 12/15 otevřený výkop</t>
  </si>
  <si>
    <t>1062022429</t>
  </si>
  <si>
    <t>"Š8 - Š 9" 36*1,1*0,6-3,14*0,15*0,15*36</t>
  </si>
  <si>
    <t>Komunikace pozemní</t>
  </si>
  <si>
    <t>40</t>
  </si>
  <si>
    <t>564201111r</t>
  </si>
  <si>
    <t>Podklad nebo podsyp ze štěrkopísku ŠP tl 30 mm</t>
  </si>
  <si>
    <t>-905918174</t>
  </si>
  <si>
    <t>"DN 400 zámková"1,9*239</t>
  </si>
  <si>
    <t>"DN 300 zámková" 1,6*105</t>
  </si>
  <si>
    <t>"zámková dlažba přípojky" 1,5*53</t>
  </si>
  <si>
    <t>41</t>
  </si>
  <si>
    <t>564861111</t>
  </si>
  <si>
    <t>Podklad ze štěrkodrtě ŠD tl 200 mm</t>
  </si>
  <si>
    <t>306175511</t>
  </si>
  <si>
    <t>"zámková přípojky" 1*53</t>
  </si>
  <si>
    <t>"místní stoka"</t>
  </si>
  <si>
    <t>"místní přípojky" 1*4+2*4</t>
  </si>
  <si>
    <t>42</t>
  </si>
  <si>
    <t>564861115</t>
  </si>
  <si>
    <t>Podklad ze štěrkodrtě ŠD tl 240 mm</t>
  </si>
  <si>
    <t>-514781650</t>
  </si>
  <si>
    <t>"DN 400" 1,4*7</t>
  </si>
  <si>
    <t>43</t>
  </si>
  <si>
    <t>565155101</t>
  </si>
  <si>
    <t>Asfaltový beton vrstva podkladní ACP 16 (obalované kamenivo OKS) tl 70 mm š do 1,5 m</t>
  </si>
  <si>
    <t>-1077583264</t>
  </si>
  <si>
    <t xml:space="preserve">"místní" </t>
  </si>
  <si>
    <t>44</t>
  </si>
  <si>
    <t>567122111</t>
  </si>
  <si>
    <t>Podklad ze směsi stmelené cementem SC C 8/10 (KSC I) tl 120 mm</t>
  </si>
  <si>
    <t>951085162</t>
  </si>
  <si>
    <t>"DN 400 zámková místní" 1,9*239</t>
  </si>
  <si>
    <t>"DN 300 zámková místní" 1,6*105</t>
  </si>
  <si>
    <t>"zámková přípojky" 1,5*53</t>
  </si>
  <si>
    <t>45</t>
  </si>
  <si>
    <t>567122112</t>
  </si>
  <si>
    <t>Podklad ze směsi stmelené cementem SC C 8/10 (KSC I) tl 130 mm</t>
  </si>
  <si>
    <t>-148105518</t>
  </si>
  <si>
    <t>"místní"</t>
  </si>
  <si>
    <t>46</t>
  </si>
  <si>
    <t>573111112</t>
  </si>
  <si>
    <t>Postřik živičný infiltrační s posypem z asfaltu množství 1 kg/m2</t>
  </si>
  <si>
    <t>2055035317</t>
  </si>
  <si>
    <t>"přípojky" 4*1+4*2</t>
  </si>
  <si>
    <t>47</t>
  </si>
  <si>
    <t>573211109</t>
  </si>
  <si>
    <t>Postřik živičný spojovací z asfaltu v množství 0,50 kg/m2</t>
  </si>
  <si>
    <t>-249476238</t>
  </si>
  <si>
    <t>"DN 400" 1,8*7</t>
  </si>
  <si>
    <t>"přípojky" 1,4*4+2,4*4,4</t>
  </si>
  <si>
    <t>48</t>
  </si>
  <si>
    <t>577134031</t>
  </si>
  <si>
    <t>Asfaltový beton vrstva obrusná ACO 11 (ABS) tř. I tl 40 mm š do 1,5 m z modifikovaného asfaltu</t>
  </si>
  <si>
    <t>308477932</t>
  </si>
  <si>
    <t>49</t>
  </si>
  <si>
    <t>577134131</t>
  </si>
  <si>
    <t>Asfaltový beton vrstva obrusná ACO 11 (ABS) tř. I tl 40 mm š do 3 m z modifikovaného asfaltu</t>
  </si>
  <si>
    <t>927201898</t>
  </si>
  <si>
    <t>"DN 400" 7*1,8</t>
  </si>
  <si>
    <t>50</t>
  </si>
  <si>
    <t>596212233</t>
  </si>
  <si>
    <t>Kladení zámkové dlažby pozemních komunikací tl 80 mm skupiny C pl přes 300 m2</t>
  </si>
  <si>
    <t>1944209398</t>
  </si>
  <si>
    <t>"přípojky"53*1,5</t>
  </si>
  <si>
    <t>"DN 400místní zámková" 239*1,9</t>
  </si>
  <si>
    <t>"DN 300 místní zámková" 105*1,6</t>
  </si>
  <si>
    <t>51</t>
  </si>
  <si>
    <t>59245213</t>
  </si>
  <si>
    <t>dlažba zámková tvaru I 196x161x80mm přírodní</t>
  </si>
  <si>
    <t>-873454601</t>
  </si>
  <si>
    <t>"30% náhrada"701,6*0,3</t>
  </si>
  <si>
    <t>Trubní vedení</t>
  </si>
  <si>
    <t>52</t>
  </si>
  <si>
    <t>810351811</t>
  </si>
  <si>
    <t>Bourání stávajícího potrubí z betonu DN do 200</t>
  </si>
  <si>
    <t>537678848</t>
  </si>
  <si>
    <t>"přípojky" 56*2+2*2</t>
  </si>
  <si>
    <t>53</t>
  </si>
  <si>
    <t>810391811</t>
  </si>
  <si>
    <t>Bourání stávajícího potrubí z betonu DN přes 200 do 400</t>
  </si>
  <si>
    <t>1706487684</t>
  </si>
  <si>
    <t>"DN 200" 65</t>
  </si>
  <si>
    <t>"DN 300" 7</t>
  </si>
  <si>
    <t>"DN 400" 279</t>
  </si>
  <si>
    <t>54</t>
  </si>
  <si>
    <t>831262121</t>
  </si>
  <si>
    <t>Montáž potrubí z trub kameninových hrdlových s integrovaným těsněním výkop sklon do 20 % DN 100</t>
  </si>
  <si>
    <t>247370293</t>
  </si>
  <si>
    <t>55</t>
  </si>
  <si>
    <t>59710649</t>
  </si>
  <si>
    <t>trouba kameninová glazovaná DN 100 dl 1,25m spojovací systém F</t>
  </si>
  <si>
    <t>-1878175001</t>
  </si>
  <si>
    <t>13*1,015 'Přepočtené koeficientem množství</t>
  </si>
  <si>
    <t>56</t>
  </si>
  <si>
    <t>831312121</t>
  </si>
  <si>
    <t>Montáž potrubí z trub kameninových hrdlových s integrovaným těsněním výkop sklon do 20 % DN 150</t>
  </si>
  <si>
    <t>-359814385</t>
  </si>
  <si>
    <t>57</t>
  </si>
  <si>
    <t>59710632</t>
  </si>
  <si>
    <t>trouba kameninová glazovaná DN 150 dl 1,00m spojovací systém F</t>
  </si>
  <si>
    <t>1070162881</t>
  </si>
  <si>
    <t>35*1,015 'Přepočtené koeficientem množství</t>
  </si>
  <si>
    <t>58</t>
  </si>
  <si>
    <t>831352121</t>
  </si>
  <si>
    <t>Montáž potrubí z trub kameninových hrdlových s integrovaným těsněním výkop sklon do 20 % DN 200</t>
  </si>
  <si>
    <t>571798657</t>
  </si>
  <si>
    <t>59</t>
  </si>
  <si>
    <t>59710704</t>
  </si>
  <si>
    <t>trouba kameninová glazovaná pouze uvnitř DN 200 dl 2,50m spojovací systém C Třída 240</t>
  </si>
  <si>
    <t>1136761029</t>
  </si>
  <si>
    <t>9*1,015 'Přepočtené koeficientem množství</t>
  </si>
  <si>
    <t>60</t>
  </si>
  <si>
    <t>831372121</t>
  </si>
  <si>
    <t>Montáž potrubí z trub kameninových hrdlových s integrovaným těsněním výkop sklon do 20 % DN 300</t>
  </si>
  <si>
    <t>-1764493387</t>
  </si>
  <si>
    <t>105</t>
  </si>
  <si>
    <t>61</t>
  </si>
  <si>
    <t>59710707</t>
  </si>
  <si>
    <t>trouba kameninová glazovaná DN 300 dl 2,50m spojovací systém C Třída 240</t>
  </si>
  <si>
    <t>-976179146</t>
  </si>
  <si>
    <t>105*1,015 'Přepočtené koeficientem množství</t>
  </si>
  <si>
    <t>62</t>
  </si>
  <si>
    <t>831392121</t>
  </si>
  <si>
    <t>Montáž potrubí z trub kameninových hrdlových s integrovaným těsněním výkop sklon do 20 % DN 400</t>
  </si>
  <si>
    <t>1048020832</t>
  </si>
  <si>
    <t>"stoka" 246</t>
  </si>
  <si>
    <t>"přepojení"4</t>
  </si>
  <si>
    <t>63</t>
  </si>
  <si>
    <t>59710706</t>
  </si>
  <si>
    <t>trouba kameninová glazovaná DN 400 dl 2,50m spojovací systém C Třída 200</t>
  </si>
  <si>
    <t>688686888</t>
  </si>
  <si>
    <t>250</t>
  </si>
  <si>
    <t>250*1,015 'Přepočtené koeficientem množství</t>
  </si>
  <si>
    <t>64</t>
  </si>
  <si>
    <t>837312221</t>
  </si>
  <si>
    <t>Montáž kameninových tvarovek jednoosých s integrovaným těsněním otevřený výkop DN 150</t>
  </si>
  <si>
    <t>1976838738</t>
  </si>
  <si>
    <t>65</t>
  </si>
  <si>
    <t>59712507</t>
  </si>
  <si>
    <t>přechod kameninový glazovaná DN 100/150 spojovací systém F/F</t>
  </si>
  <si>
    <t>1196625552</t>
  </si>
  <si>
    <t>11,8226600985222*1,015 'Přepočtené koeficientem množství</t>
  </si>
  <si>
    <t>66</t>
  </si>
  <si>
    <t>837371221</t>
  </si>
  <si>
    <t>Montáž kameninových tvarovek odbočných s integrovaným těsněním otevřený výkop DN 300</t>
  </si>
  <si>
    <t>915966237</t>
  </si>
  <si>
    <t>67</t>
  </si>
  <si>
    <t>59711770</t>
  </si>
  <si>
    <t>odbočka kameninová glazovaná jednoduchá kolmá DN 300/150 dl 500mm spojovací systém C/F tř.160/-</t>
  </si>
  <si>
    <t>-1572005308</t>
  </si>
  <si>
    <t>18,7192118226601*1,015 'Přepočtené koeficientem množství</t>
  </si>
  <si>
    <t>68</t>
  </si>
  <si>
    <t>59711774</t>
  </si>
  <si>
    <t>odbočka kameninová glazovaná jednoduchá kolmá DN 300/200 dl 600mm spojovací systém C/F tř.240/160</t>
  </si>
  <si>
    <t>-1387314500</t>
  </si>
  <si>
    <t>2,95566502463054*1,015 'Přepočtené koeficientem množství</t>
  </si>
  <si>
    <t>69</t>
  </si>
  <si>
    <t>837391221</t>
  </si>
  <si>
    <t>Montáž kameninových tvarovek odbočných s integrovaným těsněním otevřený výkop DN 400</t>
  </si>
  <si>
    <t>-167668547</t>
  </si>
  <si>
    <t>70</t>
  </si>
  <si>
    <t>59711790</t>
  </si>
  <si>
    <t>odbočka kameninová glazovaná jednoduchá kolmá DN 400/150 dl 1000mm spojovací systém C/F tř.160/-</t>
  </si>
  <si>
    <t>1389295510</t>
  </si>
  <si>
    <t>26,6009852216749*1,015 'Přepočtené koeficientem množství</t>
  </si>
  <si>
    <t>71</t>
  </si>
  <si>
    <t>59711790r</t>
  </si>
  <si>
    <t>odbočka kameninová glazovaná jednoduchá kolmá DN 400/200 dl 1000mm spojovací systém C/F tř.160/-</t>
  </si>
  <si>
    <t>736436507</t>
  </si>
  <si>
    <t>4,92610837438424*1,015 'Přepočtené koeficientem množství</t>
  </si>
  <si>
    <t>72</t>
  </si>
  <si>
    <t>890211851</t>
  </si>
  <si>
    <t>Bourání šachet z prostého betonu strojně obestavěného prostoru do 1,5 m3</t>
  </si>
  <si>
    <t>1670758742</t>
  </si>
  <si>
    <t>(3+6+1)*0,45*2</t>
  </si>
  <si>
    <t>73</t>
  </si>
  <si>
    <t>892362121</t>
  </si>
  <si>
    <t>Tlaková zkouška vzduchem potrubí DN 250 těsnícím vakem ucpávkovým</t>
  </si>
  <si>
    <t>úsek</t>
  </si>
  <si>
    <t>1564653262</t>
  </si>
  <si>
    <t>74</t>
  </si>
  <si>
    <t>894118001</t>
  </si>
  <si>
    <t>Příplatek ZKD 0,60 m výšky vstupu na potrubí</t>
  </si>
  <si>
    <t>397688811</t>
  </si>
  <si>
    <t>75</t>
  </si>
  <si>
    <t>894411121</t>
  </si>
  <si>
    <t>Zřízení šachet kanalizačních z betonových dílců na potrubí DN nad 200 do 300 dno beton tř. C 25/30</t>
  </si>
  <si>
    <t>444358394</t>
  </si>
  <si>
    <t>76</t>
  </si>
  <si>
    <t>894411131</t>
  </si>
  <si>
    <t>Zřízení šachet kanalizačních z betonových dílců na potrubí DN nad 300 do 400 dno beton tř. C 25/30</t>
  </si>
  <si>
    <t>325941552</t>
  </si>
  <si>
    <t>77</t>
  </si>
  <si>
    <t>59224167</t>
  </si>
  <si>
    <t>skruž betonová přechodová 62,5/100x60x12 cm, stupadla poplastovaná</t>
  </si>
  <si>
    <t>-1347866660</t>
  </si>
  <si>
    <t>78</t>
  </si>
  <si>
    <t>59224075</t>
  </si>
  <si>
    <t>deska betonová zákrytová k ukončení šachet 1000/625x200mm</t>
  </si>
  <si>
    <t>1468804783</t>
  </si>
  <si>
    <t>79</t>
  </si>
  <si>
    <t>1133005</t>
  </si>
  <si>
    <t>Dno výšky 1200 mm přímé TBZ-Q.1 120/120 V60/90</t>
  </si>
  <si>
    <t>-207839011</t>
  </si>
  <si>
    <t>80</t>
  </si>
  <si>
    <t>1121602</t>
  </si>
  <si>
    <t>Deska zákrytováTZK-Q.1 120-63/17</t>
  </si>
  <si>
    <t>1422669281</t>
  </si>
  <si>
    <t>81</t>
  </si>
  <si>
    <t>1121651</t>
  </si>
  <si>
    <t>Deska přechodováTZK-Q.1 120-100/25 typ Q.1</t>
  </si>
  <si>
    <t>-919322404</t>
  </si>
  <si>
    <t>0,985221674876847*1,015 'Přepočtené koeficientem množství</t>
  </si>
  <si>
    <t>82</t>
  </si>
  <si>
    <t>0006003OZ</t>
  </si>
  <si>
    <t>Těsnění elastomerové pro spojení šachtových dílů  EMT DN 1200</t>
  </si>
  <si>
    <t>-1953941328</t>
  </si>
  <si>
    <t>83</t>
  </si>
  <si>
    <t>59224050</t>
  </si>
  <si>
    <t>skruž pro kanalizační šachty se zabudovanými stupadly 100x25x12cm</t>
  </si>
  <si>
    <t>-343499031</t>
  </si>
  <si>
    <t>84</t>
  </si>
  <si>
    <t>59224051</t>
  </si>
  <si>
    <t>skruž pro kanalizační šachty se zabudovanými stupadly 100x50x12cm</t>
  </si>
  <si>
    <t>116826447</t>
  </si>
  <si>
    <t>1,97044334975369*1,015 'Přepočtené koeficientem množství</t>
  </si>
  <si>
    <t>85</t>
  </si>
  <si>
    <t>5922434</t>
  </si>
  <si>
    <t>těsnění elastomerové pro spojení šachetních dílů DN 1000</t>
  </si>
  <si>
    <t>441544543</t>
  </si>
  <si>
    <t>86</t>
  </si>
  <si>
    <t>59224038</t>
  </si>
  <si>
    <t>dno betonové šachtové DN 400 betonový žlab i nástupnice 100x88,5x23cm</t>
  </si>
  <si>
    <t>1694238287</t>
  </si>
  <si>
    <t>87</t>
  </si>
  <si>
    <t>59224029</t>
  </si>
  <si>
    <t>dno betonové šachtové DN 300 betonový žlab i nástupnice 100x78,5x15cm</t>
  </si>
  <si>
    <t>1465774580</t>
  </si>
  <si>
    <t>88</t>
  </si>
  <si>
    <t>59711870</t>
  </si>
  <si>
    <t>vložka kameninová glazovaná šachtová DN 150 spojovací systém F</t>
  </si>
  <si>
    <t>1407319440</t>
  </si>
  <si>
    <t>3,94088669950739*1,015 'Přepočtené koeficientem množství</t>
  </si>
  <si>
    <t>89</t>
  </si>
  <si>
    <t>59711871</t>
  </si>
  <si>
    <t>vložka kameninová glazovaná šachtová DN 200 spojovací systém F, tř.160</t>
  </si>
  <si>
    <t>-1442213791</t>
  </si>
  <si>
    <t>90</t>
  </si>
  <si>
    <t>59711877</t>
  </si>
  <si>
    <t>vložka kameninová glazovaná šachtová DN 300 spojovací systém F, tř.160</t>
  </si>
  <si>
    <t>888089297</t>
  </si>
  <si>
    <t>5,91133004926108*1,015 'Přepočtené koeficientem množství</t>
  </si>
  <si>
    <t>91</t>
  </si>
  <si>
    <t>59711880</t>
  </si>
  <si>
    <t>vložka kameninová glazovaná šachtová DN 400 spojovací systém C, tř.160</t>
  </si>
  <si>
    <t>1563765170</t>
  </si>
  <si>
    <t>10,8374384236453*1,015 'Přepočtené koeficientem množství</t>
  </si>
  <si>
    <t>92</t>
  </si>
  <si>
    <t>899104112</t>
  </si>
  <si>
    <t>Osazení poklopů litinových nebo ocelových včetně rámů pro třídu zatížení D400, E600</t>
  </si>
  <si>
    <t>-558013916</t>
  </si>
  <si>
    <t>93</t>
  </si>
  <si>
    <t>28661935</t>
  </si>
  <si>
    <t>poklop šachtový litinový  DN 600 pro třídu zatížení D400 bez odvětrání</t>
  </si>
  <si>
    <t>-2110382508</t>
  </si>
  <si>
    <t>94</t>
  </si>
  <si>
    <t>899104211</t>
  </si>
  <si>
    <t>Demontáž poklopů litinových nebo ocelových včetně rámů hmotnosti přes 150 kg</t>
  </si>
  <si>
    <t>-293843050</t>
  </si>
  <si>
    <t>6+1+3</t>
  </si>
  <si>
    <t>95</t>
  </si>
  <si>
    <t>89921R</t>
  </si>
  <si>
    <t>Přepojení na stávající potrubí DN 100 -tvarovky, spojky</t>
  </si>
  <si>
    <t>kpl</t>
  </si>
  <si>
    <t>-838620843</t>
  </si>
  <si>
    <t>96</t>
  </si>
  <si>
    <t>8992R</t>
  </si>
  <si>
    <t>Přepojení na stávající potrubí DN 150 -tvarovky, spojky</t>
  </si>
  <si>
    <t>-279144542</t>
  </si>
  <si>
    <t>97</t>
  </si>
  <si>
    <t>89922R</t>
  </si>
  <si>
    <t>Přepojení na stávající potrubí DN 200 -tvarovky, spojky</t>
  </si>
  <si>
    <t>1613867876</t>
  </si>
  <si>
    <t>98</t>
  </si>
  <si>
    <t>894R</t>
  </si>
  <si>
    <t xml:space="preserve">Vyspravení šachty,oprava stupadel, přepojení potrubí DN 200, 400 - utěsnění napojení </t>
  </si>
  <si>
    <t>-1552392376</t>
  </si>
  <si>
    <t>"š1"1</t>
  </si>
  <si>
    <t>Ostatní konstrukce a práce, bourání</t>
  </si>
  <si>
    <t>99</t>
  </si>
  <si>
    <t>919112111</t>
  </si>
  <si>
    <t>Řezání dilatačních spár š 4 mm hl do 60 mm příčných nebo podélných v živičném krytu</t>
  </si>
  <si>
    <t>-641158261</t>
  </si>
  <si>
    <t>7*4+4*4+4*4+2*4</t>
  </si>
  <si>
    <t>100</t>
  </si>
  <si>
    <t>919122132</t>
  </si>
  <si>
    <t>Těsnění spár zálivkou za tepla pro komůrky š 20 mm hl 40 mm s těsnicím profilem</t>
  </si>
  <si>
    <t>-732423037</t>
  </si>
  <si>
    <t>7*2+1,8+1,5+4*2+2,4*2+4,4*2</t>
  </si>
  <si>
    <t>101</t>
  </si>
  <si>
    <t>919731122</t>
  </si>
  <si>
    <t>Zarovnání styčné plochy podkladu nebo krytu živičného tl do 100 mm</t>
  </si>
  <si>
    <t>457386669</t>
  </si>
  <si>
    <t>102</t>
  </si>
  <si>
    <t>979054451</t>
  </si>
  <si>
    <t>Očištění vybouraných zámkových dlaždic s původním spárováním z kameniva těženého</t>
  </si>
  <si>
    <t>1542332440</t>
  </si>
  <si>
    <t>0,7*701,6</t>
  </si>
  <si>
    <t>997</t>
  </si>
  <si>
    <t>Přesun sutě</t>
  </si>
  <si>
    <t>103</t>
  </si>
  <si>
    <t>997221571</t>
  </si>
  <si>
    <t>Vodorovná doprava vybouraných hmot do 1 km</t>
  </si>
  <si>
    <t>-699584613</t>
  </si>
  <si>
    <t>"kamenivo" 152,221+9,592</t>
  </si>
  <si>
    <t>"beton" 235,105</t>
  </si>
  <si>
    <t>"beton- potrubí, šachty" 20,880+112,320+15,840</t>
  </si>
  <si>
    <t>"živice" 1,584+2,640+1,656+2,254</t>
  </si>
  <si>
    <t>104</t>
  </si>
  <si>
    <t>997221579</t>
  </si>
  <si>
    <t>Příplatek ZKD 1 km u vodorovné dopravy vybouraných hmot</t>
  </si>
  <si>
    <t>-575851849</t>
  </si>
  <si>
    <t>5*554,092</t>
  </si>
  <si>
    <t>997221612</t>
  </si>
  <si>
    <t>Nakládání vybouraných hmot na dopravní prostředky pro vodorovnou dopravu</t>
  </si>
  <si>
    <t>-948024174</t>
  </si>
  <si>
    <t>106</t>
  </si>
  <si>
    <t>997221615</t>
  </si>
  <si>
    <t>Poplatek za uložení na skládce (skládkovné) stavebního odpadu betonového kód odpadu 17 01 01</t>
  </si>
  <si>
    <t>-1735649214</t>
  </si>
  <si>
    <t>107</t>
  </si>
  <si>
    <t>997221655</t>
  </si>
  <si>
    <t>-1535447530</t>
  </si>
  <si>
    <t>108</t>
  </si>
  <si>
    <t>997221875</t>
  </si>
  <si>
    <t>Poplatek za uložení stavebního odpadu na recyklační skládce (skládkovné) asfaltového bez obsahu dehtu zatříděného do Katalogu odpadů pod kódem 17 03 02</t>
  </si>
  <si>
    <t>406572787</t>
  </si>
  <si>
    <t>998</t>
  </si>
  <si>
    <t>Přesun hmot</t>
  </si>
  <si>
    <t>109</t>
  </si>
  <si>
    <t>998275101</t>
  </si>
  <si>
    <t>Přesun hmot pro trubní vedení z trub kameninových otevřený výkop</t>
  </si>
  <si>
    <t>-749566245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</si>
  <si>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</si>
  <si>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</si>
  <si>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</si>
  <si>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</si>
  <si>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</si>
  <si>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</si>
  <si>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</si>
  <si>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</si>
  <si>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</si>
  <si>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</si>
  <si>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</si>
  <si>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</si>
  <si>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</si>
  <si>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</si>
  <si>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</si>
  <si>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</si>
  <si>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</si>
  <si>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</si>
  <si>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</si>
  <si>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</si>
  <si>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X5</t>
  </si>
  <si>
    <t>Prováděcí dokumentace organizace dopravy v průběhu stavby, dopravní značení, světelná signalizace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</si>
  <si>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</si>
  <si>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</si>
  <si>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</si>
  <si>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</si>
  <si>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</si>
  <si>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</si>
  <si>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</si>
  <si>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</si>
  <si>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</si>
  <si>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</si>
  <si>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</si>
  <si>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</si>
  <si>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X25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</si>
  <si>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</t>
  </si>
  <si>
    <t>D5</t>
  </si>
  <si>
    <t>VON 4: Předání a převzetí díla - náklady jinde neuvedené</t>
  </si>
  <si>
    <t>X28</t>
  </si>
  <si>
    <t>Komplexní a technologické zkoušky dle příslušných ČSN</t>
  </si>
  <si>
    <t>X29</t>
  </si>
  <si>
    <t>Manipulační předpisy, prohlášení o shodě, tlakové zkoušky jinde neuvedené, revize, provozní zkoušky, které budou prováděny za součinnosti obsluhy.</t>
  </si>
  <si>
    <t>X30</t>
  </si>
  <si>
    <t>Vyhotovení  geodetického zaměření skutečného provedení stavby</t>
  </si>
  <si>
    <t>X31</t>
  </si>
  <si>
    <t>Vypracování geometrického plánu v celém rozsahu stavby</t>
  </si>
  <si>
    <t>X32</t>
  </si>
  <si>
    <t>Dokumentace skutečného provedení stavby (DSPS). Vyhotovení 6x v papírové podobě + 1 x elekronicky na CD ve formátech .doc, .xls, .dwg, .dxf.</t>
  </si>
  <si>
    <t>Pardubice, ul. Sjezdová- kanalizace</t>
  </si>
  <si>
    <t>Vodovody a kanalizace Pardubice, a.s.</t>
  </si>
  <si>
    <t>CZ60108631</t>
  </si>
  <si>
    <t xml:space="preserve">Dle výběrového řízení                               
</t>
  </si>
  <si>
    <t>MULTIAQUA  s.r.o.</t>
  </si>
  <si>
    <t>CZ60113111</t>
  </si>
  <si>
    <t>21/007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</si>
</sst>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9" fillId="0" borderId="0" xfId="0" applyFont="1"/>
    <xf numFmtId="0" fontId="39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 wrapText="1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ý odkaz" xfId="1" builtinId="8"/>
    <cellStyle name="Hypertextový odkaz 2" xfId="2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Q19" sqref="Q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3" t="s">
        <v>737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1"/>
      <c r="BE5" s="240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44" t="s">
        <v>16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1"/>
      <c r="BE6" s="241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41"/>
      <c r="BS7" s="18" t="s">
        <v>6</v>
      </c>
    </row>
    <row r="8" spans="1:74" s="1" customFormat="1" ht="12" customHeight="1">
      <c r="B8" s="21"/>
      <c r="D8" s="28" t="s">
        <v>19</v>
      </c>
      <c r="K8" s="26" t="s">
        <v>731</v>
      </c>
      <c r="AK8" s="28" t="s">
        <v>21</v>
      </c>
      <c r="AN8" s="29" t="s">
        <v>22</v>
      </c>
      <c r="AR8" s="21"/>
      <c r="BE8" s="241"/>
      <c r="BS8" s="18" t="s">
        <v>6</v>
      </c>
    </row>
    <row r="9" spans="1:74" s="1" customFormat="1" ht="14.45" customHeight="1">
      <c r="B9" s="21"/>
      <c r="AR9" s="21"/>
      <c r="BE9" s="241"/>
      <c r="BS9" s="18" t="s">
        <v>6</v>
      </c>
    </row>
    <row r="10" spans="1:74" s="1" customFormat="1" ht="12" customHeight="1">
      <c r="B10" s="21"/>
      <c r="D10" s="28" t="s">
        <v>23</v>
      </c>
      <c r="K10" s="208" t="s">
        <v>732</v>
      </c>
      <c r="AK10" s="28" t="s">
        <v>24</v>
      </c>
      <c r="AN10" s="210">
        <v>60108631</v>
      </c>
      <c r="AR10" s="21"/>
      <c r="BE10" s="241"/>
      <c r="BS10" s="18" t="s">
        <v>6</v>
      </c>
    </row>
    <row r="11" spans="1:74" s="1" customFormat="1" ht="18.399999999999999" customHeight="1">
      <c r="B11" s="21"/>
      <c r="E11" s="26" t="s">
        <v>20</v>
      </c>
      <c r="AK11" s="28" t="s">
        <v>25</v>
      </c>
      <c r="AN11" s="210" t="s">
        <v>733</v>
      </c>
      <c r="AR11" s="21"/>
      <c r="BE11" s="241"/>
      <c r="BS11" s="18" t="s">
        <v>6</v>
      </c>
    </row>
    <row r="12" spans="1:74" s="1" customFormat="1" ht="6.95" customHeight="1">
      <c r="B12" s="21"/>
      <c r="AR12" s="21"/>
      <c r="BE12" s="241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24</v>
      </c>
      <c r="AN13" s="30" t="s">
        <v>27</v>
      </c>
      <c r="AR13" s="21"/>
      <c r="BE13" s="241"/>
      <c r="BS13" s="18" t="s">
        <v>6</v>
      </c>
    </row>
    <row r="14" spans="1:74" ht="12.75">
      <c r="B14" s="21"/>
      <c r="E14" s="245" t="s">
        <v>734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8" t="s">
        <v>25</v>
      </c>
      <c r="AN14" s="30" t="s">
        <v>27</v>
      </c>
      <c r="AR14" s="21"/>
      <c r="BE14" s="241"/>
      <c r="BS14" s="18" t="s">
        <v>6</v>
      </c>
    </row>
    <row r="15" spans="1:74" s="1" customFormat="1" ht="6.95" customHeight="1">
      <c r="B15" s="21"/>
      <c r="AR15" s="21"/>
      <c r="BE15" s="241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24</v>
      </c>
      <c r="AN16" s="211">
        <v>60113111</v>
      </c>
      <c r="AR16" s="21"/>
      <c r="BE16" s="241"/>
      <c r="BS16" s="18" t="s">
        <v>3</v>
      </c>
    </row>
    <row r="17" spans="1:71" s="1" customFormat="1" ht="18.399999999999999" customHeight="1">
      <c r="B17" s="21"/>
      <c r="E17" s="210" t="s">
        <v>735</v>
      </c>
      <c r="AK17" s="28" t="s">
        <v>25</v>
      </c>
      <c r="AN17" s="211" t="s">
        <v>736</v>
      </c>
      <c r="AR17" s="21"/>
      <c r="BE17" s="241"/>
      <c r="BS17" s="18" t="s">
        <v>29</v>
      </c>
    </row>
    <row r="18" spans="1:71" s="1" customFormat="1" ht="6.95" customHeight="1">
      <c r="B18" s="21"/>
      <c r="AR18" s="21"/>
      <c r="BE18" s="241"/>
      <c r="BS18" s="18" t="s">
        <v>6</v>
      </c>
    </row>
    <row r="19" spans="1:71" s="1" customFormat="1" ht="12" customHeight="1">
      <c r="B19" s="21"/>
      <c r="D19" s="28" t="s">
        <v>30</v>
      </c>
      <c r="AK19" s="28" t="s">
        <v>24</v>
      </c>
      <c r="AN19" s="26" t="s">
        <v>1</v>
      </c>
      <c r="AR19" s="21"/>
      <c r="BE19" s="241"/>
      <c r="BS19" s="18" t="s">
        <v>6</v>
      </c>
    </row>
    <row r="20" spans="1:71" s="1" customFormat="1" ht="18.399999999999999" customHeight="1">
      <c r="B20" s="21"/>
      <c r="E20" s="26" t="s">
        <v>20</v>
      </c>
      <c r="AK20" s="28" t="s">
        <v>25</v>
      </c>
      <c r="AN20" s="26" t="s">
        <v>1</v>
      </c>
      <c r="AR20" s="21"/>
      <c r="BE20" s="241"/>
      <c r="BS20" s="18" t="s">
        <v>29</v>
      </c>
    </row>
    <row r="21" spans="1:71" s="1" customFormat="1" ht="6.95" customHeight="1">
      <c r="B21" s="21"/>
      <c r="AR21" s="21"/>
      <c r="BE21" s="241"/>
    </row>
    <row r="22" spans="1:71" s="1" customFormat="1" ht="12" customHeight="1">
      <c r="B22" s="21"/>
      <c r="D22" s="28" t="s">
        <v>31</v>
      </c>
      <c r="AR22" s="21"/>
      <c r="BE22" s="241"/>
    </row>
    <row r="23" spans="1:71" s="1" customFormat="1" ht="16.5" customHeight="1">
      <c r="B23" s="21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1"/>
      <c r="BE23" s="241"/>
    </row>
    <row r="24" spans="1:71" s="1" customFormat="1" ht="6.95" customHeight="1">
      <c r="B24" s="21"/>
      <c r="AR24" s="21"/>
      <c r="BE24" s="241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1"/>
    </row>
    <row r="26" spans="1:71" s="2" customFormat="1" ht="25.9" customHeight="1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8">
        <f>ROUND(AG94,2)</f>
        <v>0</v>
      </c>
      <c r="AL26" s="249"/>
      <c r="AM26" s="249"/>
      <c r="AN26" s="249"/>
      <c r="AO26" s="249"/>
      <c r="AP26" s="33"/>
      <c r="AQ26" s="33"/>
      <c r="AR26" s="34"/>
      <c r="BE26" s="241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1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0" t="s">
        <v>33</v>
      </c>
      <c r="M28" s="250"/>
      <c r="N28" s="250"/>
      <c r="O28" s="250"/>
      <c r="P28" s="250"/>
      <c r="Q28" s="33"/>
      <c r="R28" s="33"/>
      <c r="S28" s="33"/>
      <c r="T28" s="33"/>
      <c r="U28" s="33"/>
      <c r="V28" s="33"/>
      <c r="W28" s="250" t="s">
        <v>34</v>
      </c>
      <c r="X28" s="250"/>
      <c r="Y28" s="250"/>
      <c r="Z28" s="250"/>
      <c r="AA28" s="250"/>
      <c r="AB28" s="250"/>
      <c r="AC28" s="250"/>
      <c r="AD28" s="250"/>
      <c r="AE28" s="250"/>
      <c r="AF28" s="33"/>
      <c r="AG28" s="33"/>
      <c r="AH28" s="33"/>
      <c r="AI28" s="33"/>
      <c r="AJ28" s="33"/>
      <c r="AK28" s="250" t="s">
        <v>35</v>
      </c>
      <c r="AL28" s="250"/>
      <c r="AM28" s="250"/>
      <c r="AN28" s="250"/>
      <c r="AO28" s="250"/>
      <c r="AP28" s="33"/>
      <c r="AQ28" s="33"/>
      <c r="AR28" s="34"/>
      <c r="BE28" s="241"/>
    </row>
    <row r="29" spans="1:71" s="3" customFormat="1" ht="14.45" customHeight="1">
      <c r="B29" s="38"/>
      <c r="D29" s="28" t="s">
        <v>36</v>
      </c>
      <c r="F29" s="28" t="s">
        <v>37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8"/>
      <c r="BE29" s="242"/>
    </row>
    <row r="30" spans="1:71" s="3" customFormat="1" ht="14.45" customHeight="1">
      <c r="B30" s="38"/>
      <c r="F30" s="28" t="s">
        <v>38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8"/>
      <c r="BE30" s="242"/>
    </row>
    <row r="31" spans="1:71" s="3" customFormat="1" ht="14.45" hidden="1" customHeight="1">
      <c r="B31" s="38"/>
      <c r="F31" s="28" t="s">
        <v>39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8"/>
      <c r="BE31" s="242"/>
    </row>
    <row r="32" spans="1:71" s="3" customFormat="1" ht="14.45" hidden="1" customHeight="1">
      <c r="B32" s="38"/>
      <c r="F32" s="28" t="s">
        <v>40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8"/>
      <c r="BE32" s="242"/>
    </row>
    <row r="33" spans="1:57" s="3" customFormat="1" ht="14.45" hidden="1" customHeight="1">
      <c r="B33" s="38"/>
      <c r="F33" s="28" t="s">
        <v>41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8"/>
      <c r="BE33" s="242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1"/>
    </row>
    <row r="35" spans="1:57" s="2" customFormat="1" ht="25.9" customHeight="1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36" t="s">
        <v>44</v>
      </c>
      <c r="Y35" s="237"/>
      <c r="Z35" s="237"/>
      <c r="AA35" s="237"/>
      <c r="AB35" s="237"/>
      <c r="AC35" s="41"/>
      <c r="AD35" s="41"/>
      <c r="AE35" s="41"/>
      <c r="AF35" s="41"/>
      <c r="AG35" s="41"/>
      <c r="AH35" s="41"/>
      <c r="AI35" s="41"/>
      <c r="AJ35" s="41"/>
      <c r="AK35" s="238">
        <f>SUM(AK26:AK33)</f>
        <v>0</v>
      </c>
      <c r="AL35" s="237"/>
      <c r="AM35" s="237"/>
      <c r="AN35" s="237"/>
      <c r="AO35" s="23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21/007</v>
      </c>
      <c r="AR84" s="52"/>
    </row>
    <row r="85" spans="1:91" s="5" customFormat="1" ht="36.950000000000003" customHeight="1">
      <c r="B85" s="53"/>
      <c r="C85" s="54" t="s">
        <v>15</v>
      </c>
      <c r="L85" s="224" t="str">
        <f>K6</f>
        <v>Pardubice, ul. Sjezdová - kanalizace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Pardubice, ul. Sjezdová- kanalizace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26" t="str">
        <f>IF(AN8= "","",AN8)</f>
        <v>20. 4. 2021</v>
      </c>
      <c r="AN87" s="22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27" t="str">
        <f>IF(E17="","",E17)</f>
        <v>MULTIAQUA  s.r.o.</v>
      </c>
      <c r="AN89" s="228"/>
      <c r="AO89" s="228"/>
      <c r="AP89" s="228"/>
      <c r="AQ89" s="33"/>
      <c r="AR89" s="34"/>
      <c r="AS89" s="229" t="s">
        <v>52</v>
      </c>
      <c r="AT89" s="23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 xml:space="preserve">Dle výběrového řízení                               
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27" t="str">
        <f>IF(E20="","",E20)</f>
        <v xml:space="preserve"> </v>
      </c>
      <c r="AN90" s="228"/>
      <c r="AO90" s="228"/>
      <c r="AP90" s="228"/>
      <c r="AQ90" s="33"/>
      <c r="AR90" s="34"/>
      <c r="AS90" s="231"/>
      <c r="AT90" s="23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1"/>
      <c r="AT91" s="23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19" t="s">
        <v>53</v>
      </c>
      <c r="D92" s="220"/>
      <c r="E92" s="220"/>
      <c r="F92" s="220"/>
      <c r="G92" s="220"/>
      <c r="H92" s="61"/>
      <c r="I92" s="221" t="s">
        <v>54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55</v>
      </c>
      <c r="AH92" s="220"/>
      <c r="AI92" s="220"/>
      <c r="AJ92" s="220"/>
      <c r="AK92" s="220"/>
      <c r="AL92" s="220"/>
      <c r="AM92" s="220"/>
      <c r="AN92" s="221" t="s">
        <v>56</v>
      </c>
      <c r="AO92" s="220"/>
      <c r="AP92" s="223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7">
        <f>ROUND(SUM(AG95:AG96),2)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6.5" customHeight="1">
      <c r="A95" s="80" t="s">
        <v>76</v>
      </c>
      <c r="B95" s="81"/>
      <c r="C95" s="82"/>
      <c r="D95" s="216" t="s">
        <v>77</v>
      </c>
      <c r="E95" s="216"/>
      <c r="F95" s="216"/>
      <c r="G95" s="216"/>
      <c r="H95" s="216"/>
      <c r="I95" s="83"/>
      <c r="J95" s="216" t="s">
        <v>16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'kan - Pardubice, ul. Sjez...'!J30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4" t="s">
        <v>78</v>
      </c>
      <c r="AR95" s="81"/>
      <c r="AS95" s="85">
        <v>0</v>
      </c>
      <c r="AT95" s="86">
        <f>ROUND(SUM(AV95:AW95),2)</f>
        <v>0</v>
      </c>
      <c r="AU95" s="87">
        <f>'kan - Pardubice, ul. Sjez...'!P126</f>
        <v>0</v>
      </c>
      <c r="AV95" s="86">
        <f>'kan - Pardubice, ul. Sjez...'!J33</f>
        <v>0</v>
      </c>
      <c r="AW95" s="86">
        <f>'kan - Pardubice, ul. Sjez...'!J34</f>
        <v>0</v>
      </c>
      <c r="AX95" s="86">
        <f>'kan - Pardubice, ul. Sjez...'!J35</f>
        <v>0</v>
      </c>
      <c r="AY95" s="86">
        <f>'kan - Pardubice, ul. Sjez...'!J36</f>
        <v>0</v>
      </c>
      <c r="AZ95" s="86">
        <f>'kan - Pardubice, ul. Sjez...'!F33</f>
        <v>0</v>
      </c>
      <c r="BA95" s="86">
        <f>'kan - Pardubice, ul. Sjez...'!F34</f>
        <v>0</v>
      </c>
      <c r="BB95" s="86">
        <f>'kan - Pardubice, ul. Sjez...'!F35</f>
        <v>0</v>
      </c>
      <c r="BC95" s="86">
        <f>'kan - Pardubice, ul. Sjez...'!F36</f>
        <v>0</v>
      </c>
      <c r="BD95" s="88">
        <f>'kan - Pardubice, ul. Sjez...'!F37</f>
        <v>0</v>
      </c>
      <c r="BT95" s="89" t="s">
        <v>79</v>
      </c>
      <c r="BV95" s="89" t="s">
        <v>74</v>
      </c>
      <c r="BW95" s="89" t="s">
        <v>80</v>
      </c>
      <c r="BX95" s="89" t="s">
        <v>4</v>
      </c>
      <c r="CL95" s="89" t="s">
        <v>1</v>
      </c>
      <c r="CM95" s="89" t="s">
        <v>81</v>
      </c>
    </row>
    <row r="96" spans="1:91" s="7" customFormat="1" ht="16.5" customHeight="1">
      <c r="A96" s="80" t="s">
        <v>76</v>
      </c>
      <c r="B96" s="81"/>
      <c r="C96" s="82"/>
      <c r="D96" s="216" t="s">
        <v>82</v>
      </c>
      <c r="E96" s="216"/>
      <c r="F96" s="216"/>
      <c r="G96" s="216"/>
      <c r="H96" s="216"/>
      <c r="I96" s="83"/>
      <c r="J96" s="216" t="s">
        <v>83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'VON - Vedlejší a ostatní ...'!J30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4" t="s">
        <v>78</v>
      </c>
      <c r="AR96" s="81"/>
      <c r="AS96" s="90">
        <v>0</v>
      </c>
      <c r="AT96" s="91">
        <f>ROUND(SUM(AV96:AW96),2)</f>
        <v>0</v>
      </c>
      <c r="AU96" s="92">
        <f>'VON - Vedlejší a ostatní ...'!P124</f>
        <v>0</v>
      </c>
      <c r="AV96" s="91">
        <f>'VON - Vedlejší a ostatní ...'!J33</f>
        <v>0</v>
      </c>
      <c r="AW96" s="91">
        <f>'VON - Vedlejší a ostatní ...'!J34</f>
        <v>0</v>
      </c>
      <c r="AX96" s="91">
        <f>'VON - Vedlejší a ostatní ...'!J35</f>
        <v>0</v>
      </c>
      <c r="AY96" s="91">
        <f>'VON - Vedlejší a ostatní ...'!J36</f>
        <v>0</v>
      </c>
      <c r="AZ96" s="91">
        <f>'VON - Vedlejší a ostatní ...'!F33</f>
        <v>0</v>
      </c>
      <c r="BA96" s="91">
        <f>'VON - Vedlejší a ostatní ...'!F34</f>
        <v>0</v>
      </c>
      <c r="BB96" s="91">
        <f>'VON - Vedlejší a ostatní ...'!F35</f>
        <v>0</v>
      </c>
      <c r="BC96" s="91">
        <f>'VON - Vedlejší a ostatní ...'!F36</f>
        <v>0</v>
      </c>
      <c r="BD96" s="93">
        <f>'VON - Vedlejší a ostatní ...'!F37</f>
        <v>0</v>
      </c>
      <c r="BT96" s="89" t="s">
        <v>79</v>
      </c>
      <c r="BV96" s="89" t="s">
        <v>74</v>
      </c>
      <c r="BW96" s="89" t="s">
        <v>84</v>
      </c>
      <c r="BX96" s="89" t="s">
        <v>4</v>
      </c>
      <c r="CL96" s="89" t="s">
        <v>1</v>
      </c>
      <c r="CM96" s="89" t="s">
        <v>81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kan - Pardubice, ul. Sjez...'!C2" display="/"/>
    <hyperlink ref="A96" location="'VON - Vedlejší a ostatní ...'!C2" display="/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8"/>
  <sheetViews>
    <sheetView showGridLines="0" workbookViewId="0">
      <selection activeCell="F20" sqref="F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85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52" t="str">
        <f>'Rekapitulace stavby'!K6</f>
        <v>Pardubice, ul. Sjezdová - kanalizace</v>
      </c>
      <c r="F7" s="253"/>
      <c r="G7" s="253"/>
      <c r="H7" s="253"/>
      <c r="L7" s="21"/>
    </row>
    <row r="8" spans="1:46" s="2" customFormat="1" ht="12" customHeight="1">
      <c r="A8" s="33"/>
      <c r="B8" s="34"/>
      <c r="C8" s="33"/>
      <c r="D8" s="28" t="s">
        <v>86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4" t="s">
        <v>87</v>
      </c>
      <c r="F9" s="251"/>
      <c r="G9" s="251"/>
      <c r="H9" s="25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731</v>
      </c>
      <c r="G12" s="33"/>
      <c r="H12" s="33"/>
      <c r="I12" s="28" t="s">
        <v>21</v>
      </c>
      <c r="J12" s="56" t="str">
        <f>'Rekapitulace stavby'!AN8</f>
        <v>20. 4. 2021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209" t="s">
        <v>732</v>
      </c>
      <c r="G14" s="33"/>
      <c r="H14" s="33"/>
      <c r="I14" s="28" t="s">
        <v>24</v>
      </c>
      <c r="J14" s="26">
        <f>IF('Rekapitulace stavby'!AN10="","",'Rekapitulace stavby'!AN10)</f>
        <v>60108631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25</v>
      </c>
      <c r="J15" s="26" t="str">
        <f>IF('Rekapitulace stavby'!AN11="","",'Rekapitulace stavby'!AN11)</f>
        <v>CZ60108631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4" t="str">
        <f>'Rekapitulace stavby'!E14</f>
        <v xml:space="preserve">Dle výběrového řízení                               
</v>
      </c>
      <c r="F18" s="243"/>
      <c r="G18" s="243"/>
      <c r="H18" s="243"/>
      <c r="I18" s="28" t="s">
        <v>25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24</v>
      </c>
      <c r="J20" s="26">
        <f>IF('Rekapitulace stavby'!AN16="","",'Rekapitulace stavby'!AN16)</f>
        <v>60113111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>MULTIAQUA  s.r.o.</v>
      </c>
      <c r="F21" s="33"/>
      <c r="G21" s="33"/>
      <c r="H21" s="33"/>
      <c r="I21" s="28" t="s">
        <v>25</v>
      </c>
      <c r="J21" s="26" t="str">
        <f>IF('Rekapitulace stavby'!AN17="","",'Rekapitulace stavby'!AN17)</f>
        <v>CZ60113111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25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7" t="s">
        <v>1</v>
      </c>
      <c r="F27" s="247"/>
      <c r="G27" s="247"/>
      <c r="H27" s="24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32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36</v>
      </c>
      <c r="E33" s="28" t="s">
        <v>37</v>
      </c>
      <c r="F33" s="100">
        <f>ROUND((SUM(BE126:BE407)),  2)</f>
        <v>0</v>
      </c>
      <c r="G33" s="33"/>
      <c r="H33" s="33"/>
      <c r="I33" s="101">
        <v>0.21</v>
      </c>
      <c r="J33" s="100">
        <f>ROUND(((SUM(BE126:BE407))*I33),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38</v>
      </c>
      <c r="F34" s="100">
        <f>ROUND((SUM(BF126:BF407)),  2)</f>
        <v>0</v>
      </c>
      <c r="G34" s="33"/>
      <c r="H34" s="33"/>
      <c r="I34" s="101">
        <v>0.15</v>
      </c>
      <c r="J34" s="100">
        <f>ROUND(((SUM(BF126:BF407))*I34),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39</v>
      </c>
      <c r="F35" s="100">
        <f>ROUND((SUM(BG126:BG407)),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40</v>
      </c>
      <c r="F36" s="100">
        <f>ROUND((SUM(BH126:BH407)),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0">
        <f>ROUND((SUM(BI126:BI407)),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42</v>
      </c>
      <c r="E39" s="61"/>
      <c r="F39" s="61"/>
      <c r="G39" s="104" t="s">
        <v>43</v>
      </c>
      <c r="H39" s="105" t="s">
        <v>44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47</v>
      </c>
      <c r="E61" s="36"/>
      <c r="F61" s="108" t="s">
        <v>48</v>
      </c>
      <c r="G61" s="46" t="s">
        <v>47</v>
      </c>
      <c r="H61" s="36"/>
      <c r="I61" s="36"/>
      <c r="J61" s="109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47</v>
      </c>
      <c r="E76" s="36"/>
      <c r="F76" s="108" t="s">
        <v>48</v>
      </c>
      <c r="G76" s="46" t="s">
        <v>47</v>
      </c>
      <c r="H76" s="36"/>
      <c r="I76" s="36"/>
      <c r="J76" s="109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2" t="str">
        <f>E7</f>
        <v>Pardubice, ul. Sjezdová - kanalizace</v>
      </c>
      <c r="F85" s="253"/>
      <c r="G85" s="253"/>
      <c r="H85" s="25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86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4" t="str">
        <f>E9</f>
        <v>kan - Pardubice, ul. Sjezdová - kanalizace</v>
      </c>
      <c r="F87" s="251"/>
      <c r="G87" s="251"/>
      <c r="H87" s="25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Pardubice, ul. Sjezdová- kanalizace</v>
      </c>
      <c r="G89" s="33"/>
      <c r="H89" s="33"/>
      <c r="I89" s="28" t="s">
        <v>21</v>
      </c>
      <c r="J89" s="56" t="str">
        <f>IF(J12="","",J12)</f>
        <v>20. 4. 2021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3"/>
      <c r="E91" s="33"/>
      <c r="F91" s="26" t="str">
        <f>E15</f>
        <v xml:space="preserve"> </v>
      </c>
      <c r="G91" s="33"/>
      <c r="H91" s="33"/>
      <c r="I91" s="28" t="s">
        <v>28</v>
      </c>
      <c r="J91" s="31" t="str">
        <f>E21</f>
        <v>MULTIAQUA 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 xml:space="preserve">Dle výběrového řízení                               
</v>
      </c>
      <c r="G92" s="33"/>
      <c r="H92" s="33"/>
      <c r="I92" s="28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89</v>
      </c>
      <c r="D94" s="102"/>
      <c r="E94" s="102"/>
      <c r="F94" s="102"/>
      <c r="G94" s="102"/>
      <c r="H94" s="102"/>
      <c r="I94" s="102"/>
      <c r="J94" s="111" t="s">
        <v>90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91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92</v>
      </c>
    </row>
    <row r="97" spans="1:31" s="9" customFormat="1" ht="24.95" customHeight="1">
      <c r="B97" s="113"/>
      <c r="D97" s="114" t="s">
        <v>93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94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95</v>
      </c>
      <c r="E99" s="119"/>
      <c r="F99" s="119"/>
      <c r="G99" s="119"/>
      <c r="H99" s="119"/>
      <c r="I99" s="119"/>
      <c r="J99" s="120">
        <f>J218</f>
        <v>0</v>
      </c>
      <c r="L99" s="117"/>
    </row>
    <row r="100" spans="1:31" s="10" customFormat="1" ht="19.899999999999999" customHeight="1">
      <c r="B100" s="117"/>
      <c r="D100" s="118" t="s">
        <v>96</v>
      </c>
      <c r="E100" s="119"/>
      <c r="F100" s="119"/>
      <c r="G100" s="119"/>
      <c r="H100" s="119"/>
      <c r="I100" s="119"/>
      <c r="J100" s="120">
        <f>J220</f>
        <v>0</v>
      </c>
      <c r="L100" s="117"/>
    </row>
    <row r="101" spans="1:31" s="10" customFormat="1" ht="19.899999999999999" customHeight="1">
      <c r="B101" s="117"/>
      <c r="D101" s="118" t="s">
        <v>97</v>
      </c>
      <c r="E101" s="119"/>
      <c r="F101" s="119"/>
      <c r="G101" s="119"/>
      <c r="H101" s="119"/>
      <c r="I101" s="119"/>
      <c r="J101" s="120">
        <f>J222</f>
        <v>0</v>
      </c>
      <c r="L101" s="117"/>
    </row>
    <row r="102" spans="1:31" s="10" customFormat="1" ht="19.899999999999999" customHeight="1">
      <c r="B102" s="117"/>
      <c r="D102" s="118" t="s">
        <v>98</v>
      </c>
      <c r="E102" s="119"/>
      <c r="F102" s="119"/>
      <c r="G102" s="119"/>
      <c r="H102" s="119"/>
      <c r="I102" s="119"/>
      <c r="J102" s="120">
        <f>J243</f>
        <v>0</v>
      </c>
      <c r="L102" s="117"/>
    </row>
    <row r="103" spans="1:31" s="10" customFormat="1" ht="19.899999999999999" customHeight="1">
      <c r="B103" s="117"/>
      <c r="D103" s="118" t="s">
        <v>99</v>
      </c>
      <c r="E103" s="119"/>
      <c r="F103" s="119"/>
      <c r="G103" s="119"/>
      <c r="H103" s="119"/>
      <c r="I103" s="119"/>
      <c r="J103" s="120">
        <f>J300</f>
        <v>0</v>
      </c>
      <c r="L103" s="117"/>
    </row>
    <row r="104" spans="1:31" s="10" customFormat="1" ht="19.899999999999999" customHeight="1">
      <c r="B104" s="117"/>
      <c r="D104" s="118" t="s">
        <v>100</v>
      </c>
      <c r="E104" s="119"/>
      <c r="F104" s="119"/>
      <c r="G104" s="119"/>
      <c r="H104" s="119"/>
      <c r="I104" s="119"/>
      <c r="J104" s="120">
        <f>J383</f>
        <v>0</v>
      </c>
      <c r="L104" s="117"/>
    </row>
    <row r="105" spans="1:31" s="10" customFormat="1" ht="19.899999999999999" customHeight="1">
      <c r="B105" s="117"/>
      <c r="D105" s="118" t="s">
        <v>101</v>
      </c>
      <c r="E105" s="119"/>
      <c r="F105" s="119"/>
      <c r="G105" s="119"/>
      <c r="H105" s="119"/>
      <c r="I105" s="119"/>
      <c r="J105" s="120">
        <f>J391</f>
        <v>0</v>
      </c>
      <c r="L105" s="117"/>
    </row>
    <row r="106" spans="1:31" s="10" customFormat="1" ht="14.85" customHeight="1">
      <c r="B106" s="117"/>
      <c r="D106" s="118" t="s">
        <v>102</v>
      </c>
      <c r="E106" s="119"/>
      <c r="F106" s="119"/>
      <c r="G106" s="119"/>
      <c r="H106" s="119"/>
      <c r="I106" s="119"/>
      <c r="J106" s="120">
        <f>J406</f>
        <v>0</v>
      </c>
      <c r="L106" s="117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103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2" t="str">
        <f>E7</f>
        <v>Pardubice, ul. Sjezdová - kanalizace</v>
      </c>
      <c r="F116" s="253"/>
      <c r="G116" s="253"/>
      <c r="H116" s="25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86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24" t="str">
        <f>E9</f>
        <v>kan - Pardubice, ul. Sjezdová - kanalizace</v>
      </c>
      <c r="F118" s="251"/>
      <c r="G118" s="251"/>
      <c r="H118" s="251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F12</f>
        <v>Pardubice, ul. Sjezdová- kanalizace</v>
      </c>
      <c r="G120" s="33"/>
      <c r="H120" s="33"/>
      <c r="I120" s="28" t="s">
        <v>21</v>
      </c>
      <c r="J120" s="56" t="str">
        <f>IF(J12="","",J12)</f>
        <v>20. 4. 2021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3"/>
      <c r="E122" s="33"/>
      <c r="F122" s="26" t="str">
        <f>E15</f>
        <v xml:space="preserve"> </v>
      </c>
      <c r="G122" s="33"/>
      <c r="H122" s="33"/>
      <c r="I122" s="28" t="s">
        <v>28</v>
      </c>
      <c r="J122" s="31" t="str">
        <f>E21</f>
        <v>MULTIAQUA 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3"/>
      <c r="E123" s="33"/>
      <c r="F123" s="26" t="str">
        <f>IF(E18="","",E18)</f>
        <v xml:space="preserve">Dle výběrového řízení                               
</v>
      </c>
      <c r="G123" s="33"/>
      <c r="H123" s="33"/>
      <c r="I123" s="28" t="s">
        <v>30</v>
      </c>
      <c r="J123" s="31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1"/>
      <c r="B125" s="122"/>
      <c r="C125" s="123" t="s">
        <v>104</v>
      </c>
      <c r="D125" s="124" t="s">
        <v>57</v>
      </c>
      <c r="E125" s="124" t="s">
        <v>53</v>
      </c>
      <c r="F125" s="124" t="s">
        <v>54</v>
      </c>
      <c r="G125" s="124" t="s">
        <v>105</v>
      </c>
      <c r="H125" s="124" t="s">
        <v>106</v>
      </c>
      <c r="I125" s="124" t="s">
        <v>107</v>
      </c>
      <c r="J125" s="125" t="s">
        <v>90</v>
      </c>
      <c r="K125" s="126" t="s">
        <v>108</v>
      </c>
      <c r="L125" s="127"/>
      <c r="M125" s="63" t="s">
        <v>1</v>
      </c>
      <c r="N125" s="64" t="s">
        <v>36</v>
      </c>
      <c r="O125" s="64" t="s">
        <v>109</v>
      </c>
      <c r="P125" s="64" t="s">
        <v>110</v>
      </c>
      <c r="Q125" s="64" t="s">
        <v>111</v>
      </c>
      <c r="R125" s="64" t="s">
        <v>112</v>
      </c>
      <c r="S125" s="64" t="s">
        <v>113</v>
      </c>
      <c r="T125" s="65" t="s">
        <v>114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>
      <c r="A126" s="33"/>
      <c r="B126" s="34"/>
      <c r="C126" s="70" t="s">
        <v>115</v>
      </c>
      <c r="D126" s="33"/>
      <c r="E126" s="33"/>
      <c r="F126" s="33"/>
      <c r="G126" s="33"/>
      <c r="H126" s="33"/>
      <c r="I126" s="33"/>
      <c r="J126" s="128">
        <f>BK126</f>
        <v>0</v>
      </c>
      <c r="K126" s="33"/>
      <c r="L126" s="34"/>
      <c r="M126" s="66"/>
      <c r="N126" s="57"/>
      <c r="O126" s="67"/>
      <c r="P126" s="129">
        <f>P127</f>
        <v>0</v>
      </c>
      <c r="Q126" s="67"/>
      <c r="R126" s="129">
        <f>R127</f>
        <v>2528.2179006790002</v>
      </c>
      <c r="S126" s="67"/>
      <c r="T126" s="130">
        <f>T127</f>
        <v>763.06367999999998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71</v>
      </c>
      <c r="AU126" s="18" t="s">
        <v>92</v>
      </c>
      <c r="BK126" s="131">
        <f>BK127</f>
        <v>0</v>
      </c>
    </row>
    <row r="127" spans="1:63" s="12" customFormat="1" ht="25.9" customHeight="1">
      <c r="B127" s="132"/>
      <c r="D127" s="133" t="s">
        <v>71</v>
      </c>
      <c r="E127" s="134" t="s">
        <v>116</v>
      </c>
      <c r="F127" s="134" t="s">
        <v>117</v>
      </c>
      <c r="I127" s="135"/>
      <c r="J127" s="136">
        <f>BK127</f>
        <v>0</v>
      </c>
      <c r="L127" s="132"/>
      <c r="M127" s="137"/>
      <c r="N127" s="138"/>
      <c r="O127" s="138"/>
      <c r="P127" s="139">
        <f>P128+P218+P220+P222+P243+P300+P383+P391</f>
        <v>0</v>
      </c>
      <c r="Q127" s="138"/>
      <c r="R127" s="139">
        <f>R128+R218+R220+R222+R243+R300+R383+R391</f>
        <v>2528.2179006790002</v>
      </c>
      <c r="S127" s="138"/>
      <c r="T127" s="140">
        <f>T128+T218+T220+T222+T243+T300+T383+T391</f>
        <v>763.06367999999998</v>
      </c>
      <c r="AR127" s="133" t="s">
        <v>79</v>
      </c>
      <c r="AT127" s="141" t="s">
        <v>71</v>
      </c>
      <c r="AU127" s="141" t="s">
        <v>72</v>
      </c>
      <c r="AY127" s="133" t="s">
        <v>118</v>
      </c>
      <c r="BK127" s="142">
        <f>BK128+BK218+BK220+BK222+BK243+BK300+BK383+BK391</f>
        <v>0</v>
      </c>
    </row>
    <row r="128" spans="1:63" s="12" customFormat="1" ht="22.9" customHeight="1">
      <c r="B128" s="132"/>
      <c r="D128" s="133" t="s">
        <v>71</v>
      </c>
      <c r="E128" s="143" t="s">
        <v>79</v>
      </c>
      <c r="F128" s="143" t="s">
        <v>119</v>
      </c>
      <c r="I128" s="135"/>
      <c r="J128" s="144">
        <f>BK128</f>
        <v>0</v>
      </c>
      <c r="L128" s="132"/>
      <c r="M128" s="137"/>
      <c r="N128" s="138"/>
      <c r="O128" s="138"/>
      <c r="P128" s="139">
        <f>SUM(P129:P217)</f>
        <v>0</v>
      </c>
      <c r="Q128" s="138"/>
      <c r="R128" s="139">
        <f>SUM(R129:R217)</f>
        <v>1589.068667002</v>
      </c>
      <c r="S128" s="138"/>
      <c r="T128" s="140">
        <f>SUM(T129:T217)</f>
        <v>612.0236799999999</v>
      </c>
      <c r="AR128" s="133" t="s">
        <v>79</v>
      </c>
      <c r="AT128" s="141" t="s">
        <v>71</v>
      </c>
      <c r="AU128" s="141" t="s">
        <v>79</v>
      </c>
      <c r="AY128" s="133" t="s">
        <v>118</v>
      </c>
      <c r="BK128" s="142">
        <f>SUM(BK129:BK217)</f>
        <v>0</v>
      </c>
    </row>
    <row r="129" spans="1:65" s="2" customFormat="1" ht="21.75" customHeight="1">
      <c r="A129" s="33"/>
      <c r="B129" s="145"/>
      <c r="C129" s="146" t="s">
        <v>79</v>
      </c>
      <c r="D129" s="146" t="s">
        <v>120</v>
      </c>
      <c r="E129" s="147" t="s">
        <v>121</v>
      </c>
      <c r="F129" s="148" t="s">
        <v>122</v>
      </c>
      <c r="G129" s="149" t="s">
        <v>123</v>
      </c>
      <c r="H129" s="150">
        <v>701.6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37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0.29499999999999998</v>
      </c>
      <c r="T129" s="157">
        <f>S129*H129</f>
        <v>206.97200000000001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124</v>
      </c>
      <c r="AT129" s="158" t="s">
        <v>120</v>
      </c>
      <c r="AU129" s="158" t="s">
        <v>81</v>
      </c>
      <c r="AY129" s="18" t="s">
        <v>118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8" t="s">
        <v>79</v>
      </c>
      <c r="BK129" s="159">
        <f>ROUND(I129*H129,2)</f>
        <v>0</v>
      </c>
      <c r="BL129" s="18" t="s">
        <v>124</v>
      </c>
      <c r="BM129" s="158" t="s">
        <v>125</v>
      </c>
    </row>
    <row r="130" spans="1:65" s="13" customFormat="1">
      <c r="B130" s="160"/>
      <c r="D130" s="161" t="s">
        <v>126</v>
      </c>
      <c r="E130" s="162" t="s">
        <v>1</v>
      </c>
      <c r="F130" s="163" t="s">
        <v>127</v>
      </c>
      <c r="H130" s="164">
        <v>79.5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126</v>
      </c>
      <c r="AU130" s="162" t="s">
        <v>81</v>
      </c>
      <c r="AV130" s="13" t="s">
        <v>81</v>
      </c>
      <c r="AW130" s="13" t="s">
        <v>29</v>
      </c>
      <c r="AX130" s="13" t="s">
        <v>72</v>
      </c>
      <c r="AY130" s="162" t="s">
        <v>118</v>
      </c>
    </row>
    <row r="131" spans="1:65" s="13" customFormat="1">
      <c r="B131" s="160"/>
      <c r="D131" s="161" t="s">
        <v>126</v>
      </c>
      <c r="E131" s="162" t="s">
        <v>1</v>
      </c>
      <c r="F131" s="163" t="s">
        <v>128</v>
      </c>
      <c r="H131" s="164">
        <v>454.1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126</v>
      </c>
      <c r="AU131" s="162" t="s">
        <v>81</v>
      </c>
      <c r="AV131" s="13" t="s">
        <v>81</v>
      </c>
      <c r="AW131" s="13" t="s">
        <v>29</v>
      </c>
      <c r="AX131" s="13" t="s">
        <v>72</v>
      </c>
      <c r="AY131" s="162" t="s">
        <v>118</v>
      </c>
    </row>
    <row r="132" spans="1:65" s="13" customFormat="1">
      <c r="B132" s="160"/>
      <c r="D132" s="161" t="s">
        <v>126</v>
      </c>
      <c r="E132" s="162" t="s">
        <v>1</v>
      </c>
      <c r="F132" s="163" t="s">
        <v>129</v>
      </c>
      <c r="H132" s="164">
        <v>168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126</v>
      </c>
      <c r="AU132" s="162" t="s">
        <v>81</v>
      </c>
      <c r="AV132" s="13" t="s">
        <v>81</v>
      </c>
      <c r="AW132" s="13" t="s">
        <v>29</v>
      </c>
      <c r="AX132" s="13" t="s">
        <v>72</v>
      </c>
      <c r="AY132" s="162" t="s">
        <v>118</v>
      </c>
    </row>
    <row r="133" spans="1:65" s="14" customFormat="1">
      <c r="B133" s="169"/>
      <c r="D133" s="161" t="s">
        <v>126</v>
      </c>
      <c r="E133" s="170" t="s">
        <v>1</v>
      </c>
      <c r="F133" s="171" t="s">
        <v>130</v>
      </c>
      <c r="H133" s="172">
        <v>701.6</v>
      </c>
      <c r="I133" s="173"/>
      <c r="L133" s="169"/>
      <c r="M133" s="174"/>
      <c r="N133" s="175"/>
      <c r="O133" s="175"/>
      <c r="P133" s="175"/>
      <c r="Q133" s="175"/>
      <c r="R133" s="175"/>
      <c r="S133" s="175"/>
      <c r="T133" s="176"/>
      <c r="AT133" s="170" t="s">
        <v>126</v>
      </c>
      <c r="AU133" s="170" t="s">
        <v>81</v>
      </c>
      <c r="AV133" s="14" t="s">
        <v>124</v>
      </c>
      <c r="AW133" s="14" t="s">
        <v>29</v>
      </c>
      <c r="AX133" s="14" t="s">
        <v>79</v>
      </c>
      <c r="AY133" s="170" t="s">
        <v>118</v>
      </c>
    </row>
    <row r="134" spans="1:65" s="2" customFormat="1" ht="21.75" customHeight="1">
      <c r="A134" s="33"/>
      <c r="B134" s="145"/>
      <c r="C134" s="146" t="s">
        <v>81</v>
      </c>
      <c r="D134" s="146" t="s">
        <v>120</v>
      </c>
      <c r="E134" s="147" t="s">
        <v>131</v>
      </c>
      <c r="F134" s="148" t="s">
        <v>132</v>
      </c>
      <c r="G134" s="149" t="s">
        <v>123</v>
      </c>
      <c r="H134" s="150">
        <v>524.9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37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0.28999999999999998</v>
      </c>
      <c r="T134" s="157">
        <f>S134*H134</f>
        <v>152.22099999999998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124</v>
      </c>
      <c r="AT134" s="158" t="s">
        <v>120</v>
      </c>
      <c r="AU134" s="158" t="s">
        <v>81</v>
      </c>
      <c r="AY134" s="18" t="s">
        <v>118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8" t="s">
        <v>79</v>
      </c>
      <c r="BK134" s="159">
        <f>ROUND(I134*H134,2)</f>
        <v>0</v>
      </c>
      <c r="BL134" s="18" t="s">
        <v>124</v>
      </c>
      <c r="BM134" s="158" t="s">
        <v>133</v>
      </c>
    </row>
    <row r="135" spans="1:65" s="15" customFormat="1">
      <c r="B135" s="177"/>
      <c r="D135" s="161" t="s">
        <v>126</v>
      </c>
      <c r="E135" s="178" t="s">
        <v>1</v>
      </c>
      <c r="F135" s="179" t="s">
        <v>134</v>
      </c>
      <c r="H135" s="178" t="s">
        <v>1</v>
      </c>
      <c r="I135" s="180"/>
      <c r="L135" s="177"/>
      <c r="M135" s="181"/>
      <c r="N135" s="182"/>
      <c r="O135" s="182"/>
      <c r="P135" s="182"/>
      <c r="Q135" s="182"/>
      <c r="R135" s="182"/>
      <c r="S135" s="182"/>
      <c r="T135" s="183"/>
      <c r="AT135" s="178" t="s">
        <v>126</v>
      </c>
      <c r="AU135" s="178" t="s">
        <v>81</v>
      </c>
      <c r="AV135" s="15" t="s">
        <v>79</v>
      </c>
      <c r="AW135" s="15" t="s">
        <v>29</v>
      </c>
      <c r="AX135" s="15" t="s">
        <v>72</v>
      </c>
      <c r="AY135" s="178" t="s">
        <v>118</v>
      </c>
    </row>
    <row r="136" spans="1:65" s="15" customFormat="1">
      <c r="B136" s="177"/>
      <c r="D136" s="161" t="s">
        <v>126</v>
      </c>
      <c r="E136" s="178" t="s">
        <v>1</v>
      </c>
      <c r="F136" s="179" t="s">
        <v>135</v>
      </c>
      <c r="H136" s="178" t="s">
        <v>1</v>
      </c>
      <c r="I136" s="180"/>
      <c r="L136" s="177"/>
      <c r="M136" s="181"/>
      <c r="N136" s="182"/>
      <c r="O136" s="182"/>
      <c r="P136" s="182"/>
      <c r="Q136" s="182"/>
      <c r="R136" s="182"/>
      <c r="S136" s="182"/>
      <c r="T136" s="183"/>
      <c r="AT136" s="178" t="s">
        <v>126</v>
      </c>
      <c r="AU136" s="178" t="s">
        <v>81</v>
      </c>
      <c r="AV136" s="15" t="s">
        <v>79</v>
      </c>
      <c r="AW136" s="15" t="s">
        <v>29</v>
      </c>
      <c r="AX136" s="15" t="s">
        <v>72</v>
      </c>
      <c r="AY136" s="178" t="s">
        <v>118</v>
      </c>
    </row>
    <row r="137" spans="1:65" s="13" customFormat="1">
      <c r="B137" s="160"/>
      <c r="D137" s="161" t="s">
        <v>126</v>
      </c>
      <c r="E137" s="162" t="s">
        <v>1</v>
      </c>
      <c r="F137" s="163" t="s">
        <v>136</v>
      </c>
      <c r="H137" s="164">
        <v>9.8000000000000007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126</v>
      </c>
      <c r="AU137" s="162" t="s">
        <v>81</v>
      </c>
      <c r="AV137" s="13" t="s">
        <v>81</v>
      </c>
      <c r="AW137" s="13" t="s">
        <v>29</v>
      </c>
      <c r="AX137" s="13" t="s">
        <v>72</v>
      </c>
      <c r="AY137" s="162" t="s">
        <v>118</v>
      </c>
    </row>
    <row r="138" spans="1:65" s="13" customFormat="1">
      <c r="B138" s="160"/>
      <c r="D138" s="161" t="s">
        <v>126</v>
      </c>
      <c r="E138" s="162" t="s">
        <v>1</v>
      </c>
      <c r="F138" s="163" t="s">
        <v>137</v>
      </c>
      <c r="H138" s="164">
        <v>334.6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126</v>
      </c>
      <c r="AU138" s="162" t="s">
        <v>81</v>
      </c>
      <c r="AV138" s="13" t="s">
        <v>81</v>
      </c>
      <c r="AW138" s="13" t="s">
        <v>29</v>
      </c>
      <c r="AX138" s="13" t="s">
        <v>72</v>
      </c>
      <c r="AY138" s="162" t="s">
        <v>118</v>
      </c>
    </row>
    <row r="139" spans="1:65" s="13" customFormat="1">
      <c r="B139" s="160"/>
      <c r="D139" s="161" t="s">
        <v>126</v>
      </c>
      <c r="E139" s="162" t="s">
        <v>1</v>
      </c>
      <c r="F139" s="163" t="s">
        <v>138</v>
      </c>
      <c r="H139" s="164">
        <v>115.5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126</v>
      </c>
      <c r="AU139" s="162" t="s">
        <v>81</v>
      </c>
      <c r="AV139" s="13" t="s">
        <v>81</v>
      </c>
      <c r="AW139" s="13" t="s">
        <v>29</v>
      </c>
      <c r="AX139" s="13" t="s">
        <v>72</v>
      </c>
      <c r="AY139" s="162" t="s">
        <v>118</v>
      </c>
    </row>
    <row r="140" spans="1:65" s="16" customFormat="1">
      <c r="B140" s="184"/>
      <c r="D140" s="161" t="s">
        <v>126</v>
      </c>
      <c r="E140" s="185" t="s">
        <v>1</v>
      </c>
      <c r="F140" s="186" t="s">
        <v>139</v>
      </c>
      <c r="H140" s="187">
        <v>459.90000000000003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126</v>
      </c>
      <c r="AU140" s="185" t="s">
        <v>81</v>
      </c>
      <c r="AV140" s="16" t="s">
        <v>140</v>
      </c>
      <c r="AW140" s="16" t="s">
        <v>29</v>
      </c>
      <c r="AX140" s="16" t="s">
        <v>72</v>
      </c>
      <c r="AY140" s="185" t="s">
        <v>118</v>
      </c>
    </row>
    <row r="141" spans="1:65" s="13" customFormat="1">
      <c r="B141" s="160"/>
      <c r="D141" s="161" t="s">
        <v>126</v>
      </c>
      <c r="E141" s="162" t="s">
        <v>1</v>
      </c>
      <c r="F141" s="163" t="s">
        <v>141</v>
      </c>
      <c r="H141" s="164">
        <v>12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126</v>
      </c>
      <c r="AU141" s="162" t="s">
        <v>81</v>
      </c>
      <c r="AV141" s="13" t="s">
        <v>81</v>
      </c>
      <c r="AW141" s="13" t="s">
        <v>29</v>
      </c>
      <c r="AX141" s="13" t="s">
        <v>72</v>
      </c>
      <c r="AY141" s="162" t="s">
        <v>118</v>
      </c>
    </row>
    <row r="142" spans="1:65" s="13" customFormat="1">
      <c r="B142" s="160"/>
      <c r="D142" s="161" t="s">
        <v>126</v>
      </c>
      <c r="E142" s="162" t="s">
        <v>1</v>
      </c>
      <c r="F142" s="163" t="s">
        <v>142</v>
      </c>
      <c r="H142" s="164">
        <v>53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126</v>
      </c>
      <c r="AU142" s="162" t="s">
        <v>81</v>
      </c>
      <c r="AV142" s="13" t="s">
        <v>81</v>
      </c>
      <c r="AW142" s="13" t="s">
        <v>29</v>
      </c>
      <c r="AX142" s="13" t="s">
        <v>72</v>
      </c>
      <c r="AY142" s="162" t="s">
        <v>118</v>
      </c>
    </row>
    <row r="143" spans="1:65" s="14" customFormat="1">
      <c r="B143" s="169"/>
      <c r="D143" s="161" t="s">
        <v>126</v>
      </c>
      <c r="E143" s="170" t="s">
        <v>1</v>
      </c>
      <c r="F143" s="171" t="s">
        <v>130</v>
      </c>
      <c r="H143" s="172">
        <v>524.90000000000009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126</v>
      </c>
      <c r="AU143" s="170" t="s">
        <v>81</v>
      </c>
      <c r="AV143" s="14" t="s">
        <v>124</v>
      </c>
      <c r="AW143" s="14" t="s">
        <v>29</v>
      </c>
      <c r="AX143" s="14" t="s">
        <v>79</v>
      </c>
      <c r="AY143" s="170" t="s">
        <v>118</v>
      </c>
    </row>
    <row r="144" spans="1:65" s="2" customFormat="1" ht="21.75" customHeight="1">
      <c r="A144" s="33"/>
      <c r="B144" s="145"/>
      <c r="C144" s="146" t="s">
        <v>140</v>
      </c>
      <c r="D144" s="146" t="s">
        <v>120</v>
      </c>
      <c r="E144" s="147" t="s">
        <v>143</v>
      </c>
      <c r="F144" s="148" t="s">
        <v>144</v>
      </c>
      <c r="G144" s="149" t="s">
        <v>123</v>
      </c>
      <c r="H144" s="150">
        <v>21.8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37</v>
      </c>
      <c r="O144" s="59"/>
      <c r="P144" s="156">
        <f>O144*H144</f>
        <v>0</v>
      </c>
      <c r="Q144" s="156">
        <v>0</v>
      </c>
      <c r="R144" s="156">
        <f>Q144*H144</f>
        <v>0</v>
      </c>
      <c r="S144" s="156">
        <v>0.44</v>
      </c>
      <c r="T144" s="157">
        <f>S144*H144</f>
        <v>9.5920000000000005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124</v>
      </c>
      <c r="AT144" s="158" t="s">
        <v>120</v>
      </c>
      <c r="AU144" s="158" t="s">
        <v>81</v>
      </c>
      <c r="AY144" s="18" t="s">
        <v>118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8" t="s">
        <v>79</v>
      </c>
      <c r="BK144" s="159">
        <f>ROUND(I144*H144,2)</f>
        <v>0</v>
      </c>
      <c r="BL144" s="18" t="s">
        <v>124</v>
      </c>
      <c r="BM144" s="158" t="s">
        <v>145</v>
      </c>
    </row>
    <row r="145" spans="1:65" s="15" customFormat="1">
      <c r="B145" s="177"/>
      <c r="D145" s="161" t="s">
        <v>126</v>
      </c>
      <c r="E145" s="178" t="s">
        <v>1</v>
      </c>
      <c r="F145" s="179" t="s">
        <v>146</v>
      </c>
      <c r="H145" s="178" t="s">
        <v>1</v>
      </c>
      <c r="I145" s="180"/>
      <c r="L145" s="177"/>
      <c r="M145" s="181"/>
      <c r="N145" s="182"/>
      <c r="O145" s="182"/>
      <c r="P145" s="182"/>
      <c r="Q145" s="182"/>
      <c r="R145" s="182"/>
      <c r="S145" s="182"/>
      <c r="T145" s="183"/>
      <c r="AT145" s="178" t="s">
        <v>126</v>
      </c>
      <c r="AU145" s="178" t="s">
        <v>81</v>
      </c>
      <c r="AV145" s="15" t="s">
        <v>79</v>
      </c>
      <c r="AW145" s="15" t="s">
        <v>29</v>
      </c>
      <c r="AX145" s="15" t="s">
        <v>72</v>
      </c>
      <c r="AY145" s="178" t="s">
        <v>118</v>
      </c>
    </row>
    <row r="146" spans="1:65" s="15" customFormat="1">
      <c r="B146" s="177"/>
      <c r="D146" s="161" t="s">
        <v>126</v>
      </c>
      <c r="E146" s="178" t="s">
        <v>1</v>
      </c>
      <c r="F146" s="179" t="s">
        <v>135</v>
      </c>
      <c r="H146" s="178" t="s">
        <v>1</v>
      </c>
      <c r="I146" s="180"/>
      <c r="L146" s="177"/>
      <c r="M146" s="181"/>
      <c r="N146" s="182"/>
      <c r="O146" s="182"/>
      <c r="P146" s="182"/>
      <c r="Q146" s="182"/>
      <c r="R146" s="182"/>
      <c r="S146" s="182"/>
      <c r="T146" s="183"/>
      <c r="AT146" s="178" t="s">
        <v>126</v>
      </c>
      <c r="AU146" s="178" t="s">
        <v>81</v>
      </c>
      <c r="AV146" s="15" t="s">
        <v>79</v>
      </c>
      <c r="AW146" s="15" t="s">
        <v>29</v>
      </c>
      <c r="AX146" s="15" t="s">
        <v>72</v>
      </c>
      <c r="AY146" s="178" t="s">
        <v>118</v>
      </c>
    </row>
    <row r="147" spans="1:65" s="13" customFormat="1">
      <c r="B147" s="160"/>
      <c r="D147" s="161" t="s">
        <v>126</v>
      </c>
      <c r="E147" s="162" t="s">
        <v>1</v>
      </c>
      <c r="F147" s="163" t="s">
        <v>147</v>
      </c>
      <c r="H147" s="164">
        <v>9.8000000000000007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126</v>
      </c>
      <c r="AU147" s="162" t="s">
        <v>81</v>
      </c>
      <c r="AV147" s="13" t="s">
        <v>81</v>
      </c>
      <c r="AW147" s="13" t="s">
        <v>29</v>
      </c>
      <c r="AX147" s="13" t="s">
        <v>72</v>
      </c>
      <c r="AY147" s="162" t="s">
        <v>118</v>
      </c>
    </row>
    <row r="148" spans="1:65" s="16" customFormat="1">
      <c r="B148" s="184"/>
      <c r="D148" s="161" t="s">
        <v>126</v>
      </c>
      <c r="E148" s="185" t="s">
        <v>1</v>
      </c>
      <c r="F148" s="186" t="s">
        <v>139</v>
      </c>
      <c r="H148" s="187">
        <v>9.8000000000000007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126</v>
      </c>
      <c r="AU148" s="185" t="s">
        <v>81</v>
      </c>
      <c r="AV148" s="16" t="s">
        <v>140</v>
      </c>
      <c r="AW148" s="16" t="s">
        <v>29</v>
      </c>
      <c r="AX148" s="16" t="s">
        <v>72</v>
      </c>
      <c r="AY148" s="185" t="s">
        <v>118</v>
      </c>
    </row>
    <row r="149" spans="1:65" s="13" customFormat="1">
      <c r="B149" s="160"/>
      <c r="D149" s="161" t="s">
        <v>126</v>
      </c>
      <c r="E149" s="162" t="s">
        <v>1</v>
      </c>
      <c r="F149" s="163" t="s">
        <v>148</v>
      </c>
      <c r="H149" s="164">
        <v>12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126</v>
      </c>
      <c r="AU149" s="162" t="s">
        <v>81</v>
      </c>
      <c r="AV149" s="13" t="s">
        <v>81</v>
      </c>
      <c r="AW149" s="13" t="s">
        <v>29</v>
      </c>
      <c r="AX149" s="13" t="s">
        <v>72</v>
      </c>
      <c r="AY149" s="162" t="s">
        <v>118</v>
      </c>
    </row>
    <row r="150" spans="1:65" s="14" customFormat="1">
      <c r="B150" s="169"/>
      <c r="D150" s="161" t="s">
        <v>126</v>
      </c>
      <c r="E150" s="170" t="s">
        <v>1</v>
      </c>
      <c r="F150" s="171" t="s">
        <v>130</v>
      </c>
      <c r="H150" s="172">
        <v>21.8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126</v>
      </c>
      <c r="AU150" s="170" t="s">
        <v>81</v>
      </c>
      <c r="AV150" s="14" t="s">
        <v>124</v>
      </c>
      <c r="AW150" s="14" t="s">
        <v>29</v>
      </c>
      <c r="AX150" s="14" t="s">
        <v>79</v>
      </c>
      <c r="AY150" s="170" t="s">
        <v>118</v>
      </c>
    </row>
    <row r="151" spans="1:65" s="2" customFormat="1" ht="21.75" customHeight="1">
      <c r="A151" s="33"/>
      <c r="B151" s="145"/>
      <c r="C151" s="146" t="s">
        <v>124</v>
      </c>
      <c r="D151" s="146" t="s">
        <v>120</v>
      </c>
      <c r="E151" s="147" t="s">
        <v>149</v>
      </c>
      <c r="F151" s="148" t="s">
        <v>150</v>
      </c>
      <c r="G151" s="149" t="s">
        <v>123</v>
      </c>
      <c r="H151" s="150">
        <v>723.4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37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0.32500000000000001</v>
      </c>
      <c r="T151" s="157">
        <f>S151*H151</f>
        <v>235.10499999999999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124</v>
      </c>
      <c r="AT151" s="158" t="s">
        <v>120</v>
      </c>
      <c r="AU151" s="158" t="s">
        <v>81</v>
      </c>
      <c r="AY151" s="18" t="s">
        <v>118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8" t="s">
        <v>79</v>
      </c>
      <c r="BK151" s="159">
        <f>ROUND(I151*H151,2)</f>
        <v>0</v>
      </c>
      <c r="BL151" s="18" t="s">
        <v>124</v>
      </c>
      <c r="BM151" s="158" t="s">
        <v>151</v>
      </c>
    </row>
    <row r="152" spans="1:65" s="15" customFormat="1">
      <c r="B152" s="177"/>
      <c r="D152" s="161" t="s">
        <v>126</v>
      </c>
      <c r="E152" s="178" t="s">
        <v>1</v>
      </c>
      <c r="F152" s="179" t="s">
        <v>134</v>
      </c>
      <c r="H152" s="178" t="s">
        <v>1</v>
      </c>
      <c r="I152" s="180"/>
      <c r="L152" s="177"/>
      <c r="M152" s="181"/>
      <c r="N152" s="182"/>
      <c r="O152" s="182"/>
      <c r="P152" s="182"/>
      <c r="Q152" s="182"/>
      <c r="R152" s="182"/>
      <c r="S152" s="182"/>
      <c r="T152" s="183"/>
      <c r="AT152" s="178" t="s">
        <v>126</v>
      </c>
      <c r="AU152" s="178" t="s">
        <v>81</v>
      </c>
      <c r="AV152" s="15" t="s">
        <v>79</v>
      </c>
      <c r="AW152" s="15" t="s">
        <v>29</v>
      </c>
      <c r="AX152" s="15" t="s">
        <v>72</v>
      </c>
      <c r="AY152" s="178" t="s">
        <v>118</v>
      </c>
    </row>
    <row r="153" spans="1:65" s="15" customFormat="1">
      <c r="B153" s="177"/>
      <c r="D153" s="161" t="s">
        <v>126</v>
      </c>
      <c r="E153" s="178" t="s">
        <v>1</v>
      </c>
      <c r="F153" s="179" t="s">
        <v>152</v>
      </c>
      <c r="H153" s="178" t="s">
        <v>1</v>
      </c>
      <c r="I153" s="180"/>
      <c r="L153" s="177"/>
      <c r="M153" s="181"/>
      <c r="N153" s="182"/>
      <c r="O153" s="182"/>
      <c r="P153" s="182"/>
      <c r="Q153" s="182"/>
      <c r="R153" s="182"/>
      <c r="S153" s="182"/>
      <c r="T153" s="183"/>
      <c r="AT153" s="178" t="s">
        <v>126</v>
      </c>
      <c r="AU153" s="178" t="s">
        <v>81</v>
      </c>
      <c r="AV153" s="15" t="s">
        <v>79</v>
      </c>
      <c r="AW153" s="15" t="s">
        <v>29</v>
      </c>
      <c r="AX153" s="15" t="s">
        <v>72</v>
      </c>
      <c r="AY153" s="178" t="s">
        <v>118</v>
      </c>
    </row>
    <row r="154" spans="1:65" s="13" customFormat="1">
      <c r="B154" s="160"/>
      <c r="D154" s="161" t="s">
        <v>126</v>
      </c>
      <c r="E154" s="162" t="s">
        <v>1</v>
      </c>
      <c r="F154" s="163" t="s">
        <v>153</v>
      </c>
      <c r="H154" s="164">
        <v>9.8000000000000007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126</v>
      </c>
      <c r="AU154" s="162" t="s">
        <v>81</v>
      </c>
      <c r="AV154" s="13" t="s">
        <v>81</v>
      </c>
      <c r="AW154" s="13" t="s">
        <v>29</v>
      </c>
      <c r="AX154" s="13" t="s">
        <v>72</v>
      </c>
      <c r="AY154" s="162" t="s">
        <v>118</v>
      </c>
    </row>
    <row r="155" spans="1:65" s="13" customFormat="1">
      <c r="B155" s="160"/>
      <c r="D155" s="161" t="s">
        <v>126</v>
      </c>
      <c r="E155" s="162" t="s">
        <v>1</v>
      </c>
      <c r="F155" s="163" t="s">
        <v>154</v>
      </c>
      <c r="H155" s="164">
        <v>454.1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126</v>
      </c>
      <c r="AU155" s="162" t="s">
        <v>81</v>
      </c>
      <c r="AV155" s="13" t="s">
        <v>81</v>
      </c>
      <c r="AW155" s="13" t="s">
        <v>29</v>
      </c>
      <c r="AX155" s="13" t="s">
        <v>72</v>
      </c>
      <c r="AY155" s="162" t="s">
        <v>118</v>
      </c>
    </row>
    <row r="156" spans="1:65" s="13" customFormat="1">
      <c r="B156" s="160"/>
      <c r="D156" s="161" t="s">
        <v>126</v>
      </c>
      <c r="E156" s="162" t="s">
        <v>1</v>
      </c>
      <c r="F156" s="163" t="s">
        <v>155</v>
      </c>
      <c r="H156" s="164">
        <v>168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126</v>
      </c>
      <c r="AU156" s="162" t="s">
        <v>81</v>
      </c>
      <c r="AV156" s="13" t="s">
        <v>81</v>
      </c>
      <c r="AW156" s="13" t="s">
        <v>29</v>
      </c>
      <c r="AX156" s="13" t="s">
        <v>72</v>
      </c>
      <c r="AY156" s="162" t="s">
        <v>118</v>
      </c>
    </row>
    <row r="157" spans="1:65" s="16" customFormat="1">
      <c r="B157" s="184"/>
      <c r="D157" s="161" t="s">
        <v>126</v>
      </c>
      <c r="E157" s="185" t="s">
        <v>1</v>
      </c>
      <c r="F157" s="186" t="s">
        <v>139</v>
      </c>
      <c r="H157" s="187">
        <v>631.90000000000009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126</v>
      </c>
      <c r="AU157" s="185" t="s">
        <v>81</v>
      </c>
      <c r="AV157" s="16" t="s">
        <v>140</v>
      </c>
      <c r="AW157" s="16" t="s">
        <v>29</v>
      </c>
      <c r="AX157" s="16" t="s">
        <v>72</v>
      </c>
      <c r="AY157" s="185" t="s">
        <v>118</v>
      </c>
    </row>
    <row r="158" spans="1:65" s="13" customFormat="1">
      <c r="B158" s="160"/>
      <c r="D158" s="161" t="s">
        <v>126</v>
      </c>
      <c r="E158" s="162" t="s">
        <v>1</v>
      </c>
      <c r="F158" s="163" t="s">
        <v>156</v>
      </c>
      <c r="H158" s="164">
        <v>12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126</v>
      </c>
      <c r="AU158" s="162" t="s">
        <v>81</v>
      </c>
      <c r="AV158" s="13" t="s">
        <v>81</v>
      </c>
      <c r="AW158" s="13" t="s">
        <v>29</v>
      </c>
      <c r="AX158" s="13" t="s">
        <v>72</v>
      </c>
      <c r="AY158" s="162" t="s">
        <v>118</v>
      </c>
    </row>
    <row r="159" spans="1:65" s="13" customFormat="1">
      <c r="B159" s="160"/>
      <c r="D159" s="161" t="s">
        <v>126</v>
      </c>
      <c r="E159" s="162" t="s">
        <v>1</v>
      </c>
      <c r="F159" s="163" t="s">
        <v>157</v>
      </c>
      <c r="H159" s="164">
        <v>79.5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126</v>
      </c>
      <c r="AU159" s="162" t="s">
        <v>81</v>
      </c>
      <c r="AV159" s="13" t="s">
        <v>81</v>
      </c>
      <c r="AW159" s="13" t="s">
        <v>29</v>
      </c>
      <c r="AX159" s="13" t="s">
        <v>72</v>
      </c>
      <c r="AY159" s="162" t="s">
        <v>118</v>
      </c>
    </row>
    <row r="160" spans="1:65" s="14" customFormat="1">
      <c r="B160" s="169"/>
      <c r="D160" s="161" t="s">
        <v>126</v>
      </c>
      <c r="E160" s="170" t="s">
        <v>1</v>
      </c>
      <c r="F160" s="171" t="s">
        <v>130</v>
      </c>
      <c r="H160" s="172">
        <v>723.40000000000009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126</v>
      </c>
      <c r="AU160" s="170" t="s">
        <v>81</v>
      </c>
      <c r="AV160" s="14" t="s">
        <v>124</v>
      </c>
      <c r="AW160" s="14" t="s">
        <v>29</v>
      </c>
      <c r="AX160" s="14" t="s">
        <v>79</v>
      </c>
      <c r="AY160" s="170" t="s">
        <v>118</v>
      </c>
    </row>
    <row r="161" spans="1:65" s="2" customFormat="1" ht="21.75" customHeight="1">
      <c r="A161" s="33"/>
      <c r="B161" s="145"/>
      <c r="C161" s="146" t="s">
        <v>158</v>
      </c>
      <c r="D161" s="146" t="s">
        <v>120</v>
      </c>
      <c r="E161" s="147" t="s">
        <v>159</v>
      </c>
      <c r="F161" s="148" t="s">
        <v>160</v>
      </c>
      <c r="G161" s="149" t="s">
        <v>123</v>
      </c>
      <c r="H161" s="150">
        <v>16.16</v>
      </c>
      <c r="I161" s="151"/>
      <c r="J161" s="152">
        <f>ROUND(I161*H161,2)</f>
        <v>0</v>
      </c>
      <c r="K161" s="153"/>
      <c r="L161" s="34"/>
      <c r="M161" s="154" t="s">
        <v>1</v>
      </c>
      <c r="N161" s="155" t="s">
        <v>37</v>
      </c>
      <c r="O161" s="59"/>
      <c r="P161" s="156">
        <f>O161*H161</f>
        <v>0</v>
      </c>
      <c r="Q161" s="156">
        <v>0</v>
      </c>
      <c r="R161" s="156">
        <f>Q161*H161</f>
        <v>0</v>
      </c>
      <c r="S161" s="156">
        <v>9.8000000000000004E-2</v>
      </c>
      <c r="T161" s="157">
        <f>S161*H161</f>
        <v>1.58368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124</v>
      </c>
      <c r="AT161" s="158" t="s">
        <v>120</v>
      </c>
      <c r="AU161" s="158" t="s">
        <v>81</v>
      </c>
      <c r="AY161" s="18" t="s">
        <v>118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8" t="s">
        <v>79</v>
      </c>
      <c r="BK161" s="159">
        <f>ROUND(I161*H161,2)</f>
        <v>0</v>
      </c>
      <c r="BL161" s="18" t="s">
        <v>124</v>
      </c>
      <c r="BM161" s="158" t="s">
        <v>161</v>
      </c>
    </row>
    <row r="162" spans="1:65" s="13" customFormat="1">
      <c r="B162" s="160"/>
      <c r="D162" s="161" t="s">
        <v>126</v>
      </c>
      <c r="E162" s="162" t="s">
        <v>1</v>
      </c>
      <c r="F162" s="163" t="s">
        <v>162</v>
      </c>
      <c r="H162" s="164">
        <v>16.16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126</v>
      </c>
      <c r="AU162" s="162" t="s">
        <v>81</v>
      </c>
      <c r="AV162" s="13" t="s">
        <v>81</v>
      </c>
      <c r="AW162" s="13" t="s">
        <v>29</v>
      </c>
      <c r="AX162" s="13" t="s">
        <v>79</v>
      </c>
      <c r="AY162" s="162" t="s">
        <v>118</v>
      </c>
    </row>
    <row r="163" spans="1:65" s="2" customFormat="1" ht="21.75" customHeight="1">
      <c r="A163" s="33"/>
      <c r="B163" s="145"/>
      <c r="C163" s="146" t="s">
        <v>163</v>
      </c>
      <c r="D163" s="146" t="s">
        <v>120</v>
      </c>
      <c r="E163" s="147" t="s">
        <v>164</v>
      </c>
      <c r="F163" s="148" t="s">
        <v>165</v>
      </c>
      <c r="G163" s="149" t="s">
        <v>123</v>
      </c>
      <c r="H163" s="150">
        <v>12</v>
      </c>
      <c r="I163" s="151"/>
      <c r="J163" s="152">
        <f>ROUND(I163*H163,2)</f>
        <v>0</v>
      </c>
      <c r="K163" s="153"/>
      <c r="L163" s="34"/>
      <c r="M163" s="154" t="s">
        <v>1</v>
      </c>
      <c r="N163" s="155" t="s">
        <v>37</v>
      </c>
      <c r="O163" s="59"/>
      <c r="P163" s="156">
        <f>O163*H163</f>
        <v>0</v>
      </c>
      <c r="Q163" s="156">
        <v>0</v>
      </c>
      <c r="R163" s="156">
        <f>Q163*H163</f>
        <v>0</v>
      </c>
      <c r="S163" s="156">
        <v>0.22</v>
      </c>
      <c r="T163" s="157">
        <f>S163*H163</f>
        <v>2.64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124</v>
      </c>
      <c r="AT163" s="158" t="s">
        <v>120</v>
      </c>
      <c r="AU163" s="158" t="s">
        <v>81</v>
      </c>
      <c r="AY163" s="18" t="s">
        <v>118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8" t="s">
        <v>79</v>
      </c>
      <c r="BK163" s="159">
        <f>ROUND(I163*H163,2)</f>
        <v>0</v>
      </c>
      <c r="BL163" s="18" t="s">
        <v>124</v>
      </c>
      <c r="BM163" s="158" t="s">
        <v>166</v>
      </c>
    </row>
    <row r="164" spans="1:65" s="13" customFormat="1">
      <c r="B164" s="160"/>
      <c r="D164" s="161" t="s">
        <v>126</v>
      </c>
      <c r="E164" s="162" t="s">
        <v>1</v>
      </c>
      <c r="F164" s="163" t="s">
        <v>167</v>
      </c>
      <c r="H164" s="164">
        <v>12</v>
      </c>
      <c r="I164" s="165"/>
      <c r="L164" s="160"/>
      <c r="M164" s="166"/>
      <c r="N164" s="167"/>
      <c r="O164" s="167"/>
      <c r="P164" s="167"/>
      <c r="Q164" s="167"/>
      <c r="R164" s="167"/>
      <c r="S164" s="167"/>
      <c r="T164" s="168"/>
      <c r="AT164" s="162" t="s">
        <v>126</v>
      </c>
      <c r="AU164" s="162" t="s">
        <v>81</v>
      </c>
      <c r="AV164" s="13" t="s">
        <v>81</v>
      </c>
      <c r="AW164" s="13" t="s">
        <v>29</v>
      </c>
      <c r="AX164" s="13" t="s">
        <v>79</v>
      </c>
      <c r="AY164" s="162" t="s">
        <v>118</v>
      </c>
    </row>
    <row r="165" spans="1:65" s="2" customFormat="1" ht="21.75" customHeight="1">
      <c r="A165" s="33"/>
      <c r="B165" s="145"/>
      <c r="C165" s="146" t="s">
        <v>168</v>
      </c>
      <c r="D165" s="146" t="s">
        <v>120</v>
      </c>
      <c r="E165" s="147" t="s">
        <v>169</v>
      </c>
      <c r="F165" s="148" t="s">
        <v>170</v>
      </c>
      <c r="G165" s="149" t="s">
        <v>123</v>
      </c>
      <c r="H165" s="150">
        <v>14.4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37</v>
      </c>
      <c r="O165" s="59"/>
      <c r="P165" s="156">
        <f>O165*H165</f>
        <v>0</v>
      </c>
      <c r="Q165" s="156">
        <v>8.7639999999999994E-5</v>
      </c>
      <c r="R165" s="156">
        <f>Q165*H165</f>
        <v>1.2620159999999999E-3</v>
      </c>
      <c r="S165" s="156">
        <v>0.115</v>
      </c>
      <c r="T165" s="157">
        <f>S165*H165</f>
        <v>1.6560000000000001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124</v>
      </c>
      <c r="AT165" s="158" t="s">
        <v>120</v>
      </c>
      <c r="AU165" s="158" t="s">
        <v>81</v>
      </c>
      <c r="AY165" s="18" t="s">
        <v>118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8" t="s">
        <v>79</v>
      </c>
      <c r="BK165" s="159">
        <f>ROUND(I165*H165,2)</f>
        <v>0</v>
      </c>
      <c r="BL165" s="18" t="s">
        <v>124</v>
      </c>
      <c r="BM165" s="158" t="s">
        <v>171</v>
      </c>
    </row>
    <row r="166" spans="1:65" s="15" customFormat="1">
      <c r="B166" s="177"/>
      <c r="D166" s="161" t="s">
        <v>126</v>
      </c>
      <c r="E166" s="178" t="s">
        <v>1</v>
      </c>
      <c r="F166" s="179" t="s">
        <v>172</v>
      </c>
      <c r="H166" s="178" t="s">
        <v>1</v>
      </c>
      <c r="I166" s="180"/>
      <c r="L166" s="177"/>
      <c r="M166" s="181"/>
      <c r="N166" s="182"/>
      <c r="O166" s="182"/>
      <c r="P166" s="182"/>
      <c r="Q166" s="182"/>
      <c r="R166" s="182"/>
      <c r="S166" s="182"/>
      <c r="T166" s="183"/>
      <c r="AT166" s="178" t="s">
        <v>126</v>
      </c>
      <c r="AU166" s="178" t="s">
        <v>81</v>
      </c>
      <c r="AV166" s="15" t="s">
        <v>79</v>
      </c>
      <c r="AW166" s="15" t="s">
        <v>29</v>
      </c>
      <c r="AX166" s="15" t="s">
        <v>72</v>
      </c>
      <c r="AY166" s="178" t="s">
        <v>118</v>
      </c>
    </row>
    <row r="167" spans="1:65" s="13" customFormat="1">
      <c r="B167" s="160"/>
      <c r="D167" s="161" t="s">
        <v>126</v>
      </c>
      <c r="E167" s="162" t="s">
        <v>1</v>
      </c>
      <c r="F167" s="163" t="s">
        <v>173</v>
      </c>
      <c r="H167" s="164">
        <v>14.4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126</v>
      </c>
      <c r="AU167" s="162" t="s">
        <v>81</v>
      </c>
      <c r="AV167" s="13" t="s">
        <v>81</v>
      </c>
      <c r="AW167" s="13" t="s">
        <v>29</v>
      </c>
      <c r="AX167" s="13" t="s">
        <v>79</v>
      </c>
      <c r="AY167" s="162" t="s">
        <v>118</v>
      </c>
    </row>
    <row r="168" spans="1:65" s="2" customFormat="1" ht="21.75" customHeight="1">
      <c r="A168" s="33"/>
      <c r="B168" s="145"/>
      <c r="C168" s="146" t="s">
        <v>174</v>
      </c>
      <c r="D168" s="146" t="s">
        <v>120</v>
      </c>
      <c r="E168" s="147" t="s">
        <v>175</v>
      </c>
      <c r="F168" s="148" t="s">
        <v>176</v>
      </c>
      <c r="G168" s="149" t="s">
        <v>123</v>
      </c>
      <c r="H168" s="150">
        <v>9.8000000000000007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37</v>
      </c>
      <c r="O168" s="59"/>
      <c r="P168" s="156">
        <f>O168*H168</f>
        <v>0</v>
      </c>
      <c r="Q168" s="156">
        <v>1.5677000000000001E-4</v>
      </c>
      <c r="R168" s="156">
        <f>Q168*H168</f>
        <v>1.5363460000000001E-3</v>
      </c>
      <c r="S168" s="156">
        <v>0.23</v>
      </c>
      <c r="T168" s="157">
        <f>S168*H168</f>
        <v>2.2540000000000004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124</v>
      </c>
      <c r="AT168" s="158" t="s">
        <v>120</v>
      </c>
      <c r="AU168" s="158" t="s">
        <v>81</v>
      </c>
      <c r="AY168" s="18" t="s">
        <v>118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8" t="s">
        <v>79</v>
      </c>
      <c r="BK168" s="159">
        <f>ROUND(I168*H168,2)</f>
        <v>0</v>
      </c>
      <c r="BL168" s="18" t="s">
        <v>124</v>
      </c>
      <c r="BM168" s="158" t="s">
        <v>177</v>
      </c>
    </row>
    <row r="169" spans="1:65" s="15" customFormat="1">
      <c r="B169" s="177"/>
      <c r="D169" s="161" t="s">
        <v>126</v>
      </c>
      <c r="E169" s="178" t="s">
        <v>1</v>
      </c>
      <c r="F169" s="179" t="s">
        <v>178</v>
      </c>
      <c r="H169" s="178" t="s">
        <v>1</v>
      </c>
      <c r="I169" s="180"/>
      <c r="L169" s="177"/>
      <c r="M169" s="181"/>
      <c r="N169" s="182"/>
      <c r="O169" s="182"/>
      <c r="P169" s="182"/>
      <c r="Q169" s="182"/>
      <c r="R169" s="182"/>
      <c r="S169" s="182"/>
      <c r="T169" s="183"/>
      <c r="AT169" s="178" t="s">
        <v>126</v>
      </c>
      <c r="AU169" s="178" t="s">
        <v>81</v>
      </c>
      <c r="AV169" s="15" t="s">
        <v>79</v>
      </c>
      <c r="AW169" s="15" t="s">
        <v>29</v>
      </c>
      <c r="AX169" s="15" t="s">
        <v>72</v>
      </c>
      <c r="AY169" s="178" t="s">
        <v>118</v>
      </c>
    </row>
    <row r="170" spans="1:65" s="13" customFormat="1">
      <c r="B170" s="160"/>
      <c r="D170" s="161" t="s">
        <v>126</v>
      </c>
      <c r="E170" s="162" t="s">
        <v>1</v>
      </c>
      <c r="F170" s="163" t="s">
        <v>153</v>
      </c>
      <c r="H170" s="164">
        <v>9.8000000000000007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126</v>
      </c>
      <c r="AU170" s="162" t="s">
        <v>81</v>
      </c>
      <c r="AV170" s="13" t="s">
        <v>81</v>
      </c>
      <c r="AW170" s="13" t="s">
        <v>29</v>
      </c>
      <c r="AX170" s="13" t="s">
        <v>79</v>
      </c>
      <c r="AY170" s="162" t="s">
        <v>118</v>
      </c>
    </row>
    <row r="171" spans="1:65" s="2" customFormat="1" ht="21.75" customHeight="1">
      <c r="A171" s="33"/>
      <c r="B171" s="145"/>
      <c r="C171" s="146" t="s">
        <v>179</v>
      </c>
      <c r="D171" s="146" t="s">
        <v>120</v>
      </c>
      <c r="E171" s="147" t="s">
        <v>180</v>
      </c>
      <c r="F171" s="148" t="s">
        <v>181</v>
      </c>
      <c r="G171" s="149" t="s">
        <v>182</v>
      </c>
      <c r="H171" s="150">
        <v>6720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37</v>
      </c>
      <c r="O171" s="59"/>
      <c r="P171" s="156">
        <f>O171*H171</f>
        <v>0</v>
      </c>
      <c r="Q171" s="156">
        <v>3.2634E-5</v>
      </c>
      <c r="R171" s="156">
        <f>Q171*H171</f>
        <v>0.21930047999999999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124</v>
      </c>
      <c r="AT171" s="158" t="s">
        <v>120</v>
      </c>
      <c r="AU171" s="158" t="s">
        <v>81</v>
      </c>
      <c r="AY171" s="18" t="s">
        <v>118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8" t="s">
        <v>79</v>
      </c>
      <c r="BK171" s="159">
        <f>ROUND(I171*H171,2)</f>
        <v>0</v>
      </c>
      <c r="BL171" s="18" t="s">
        <v>124</v>
      </c>
      <c r="BM171" s="158" t="s">
        <v>183</v>
      </c>
    </row>
    <row r="172" spans="1:65" s="13" customFormat="1">
      <c r="B172" s="160"/>
      <c r="D172" s="161" t="s">
        <v>126</v>
      </c>
      <c r="E172" s="162" t="s">
        <v>1</v>
      </c>
      <c r="F172" s="163" t="s">
        <v>184</v>
      </c>
      <c r="H172" s="164">
        <v>1680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126</v>
      </c>
      <c r="AU172" s="162" t="s">
        <v>81</v>
      </c>
      <c r="AV172" s="13" t="s">
        <v>81</v>
      </c>
      <c r="AW172" s="13" t="s">
        <v>29</v>
      </c>
      <c r="AX172" s="13" t="s">
        <v>72</v>
      </c>
      <c r="AY172" s="162" t="s">
        <v>118</v>
      </c>
    </row>
    <row r="173" spans="1:65" s="13" customFormat="1">
      <c r="B173" s="160"/>
      <c r="D173" s="161" t="s">
        <v>126</v>
      </c>
      <c r="E173" s="162" t="s">
        <v>1</v>
      </c>
      <c r="F173" s="163" t="s">
        <v>185</v>
      </c>
      <c r="H173" s="164">
        <v>5040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2" t="s">
        <v>126</v>
      </c>
      <c r="AU173" s="162" t="s">
        <v>81</v>
      </c>
      <c r="AV173" s="13" t="s">
        <v>81</v>
      </c>
      <c r="AW173" s="13" t="s">
        <v>29</v>
      </c>
      <c r="AX173" s="13" t="s">
        <v>72</v>
      </c>
      <c r="AY173" s="162" t="s">
        <v>118</v>
      </c>
    </row>
    <row r="174" spans="1:65" s="14" customFormat="1">
      <c r="B174" s="169"/>
      <c r="D174" s="161" t="s">
        <v>126</v>
      </c>
      <c r="E174" s="170" t="s">
        <v>1</v>
      </c>
      <c r="F174" s="171" t="s">
        <v>130</v>
      </c>
      <c r="H174" s="172">
        <v>6720</v>
      </c>
      <c r="I174" s="173"/>
      <c r="L174" s="169"/>
      <c r="M174" s="174"/>
      <c r="N174" s="175"/>
      <c r="O174" s="175"/>
      <c r="P174" s="175"/>
      <c r="Q174" s="175"/>
      <c r="R174" s="175"/>
      <c r="S174" s="175"/>
      <c r="T174" s="176"/>
      <c r="AT174" s="170" t="s">
        <v>126</v>
      </c>
      <c r="AU174" s="170" t="s">
        <v>81</v>
      </c>
      <c r="AV174" s="14" t="s">
        <v>124</v>
      </c>
      <c r="AW174" s="14" t="s">
        <v>29</v>
      </c>
      <c r="AX174" s="14" t="s">
        <v>79</v>
      </c>
      <c r="AY174" s="170" t="s">
        <v>118</v>
      </c>
    </row>
    <row r="175" spans="1:65" s="2" customFormat="1" ht="21.75" customHeight="1">
      <c r="A175" s="33"/>
      <c r="B175" s="145"/>
      <c r="C175" s="146" t="s">
        <v>186</v>
      </c>
      <c r="D175" s="146" t="s">
        <v>120</v>
      </c>
      <c r="E175" s="147" t="s">
        <v>187</v>
      </c>
      <c r="F175" s="148" t="s">
        <v>188</v>
      </c>
      <c r="G175" s="149" t="s">
        <v>189</v>
      </c>
      <c r="H175" s="150">
        <v>420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37</v>
      </c>
      <c r="O175" s="59"/>
      <c r="P175" s="156">
        <f>O175*H175</f>
        <v>0</v>
      </c>
      <c r="Q175" s="156">
        <v>0</v>
      </c>
      <c r="R175" s="156">
        <f>Q175*H175</f>
        <v>0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124</v>
      </c>
      <c r="AT175" s="158" t="s">
        <v>120</v>
      </c>
      <c r="AU175" s="158" t="s">
        <v>81</v>
      </c>
      <c r="AY175" s="18" t="s">
        <v>118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8" t="s">
        <v>79</v>
      </c>
      <c r="BK175" s="159">
        <f>ROUND(I175*H175,2)</f>
        <v>0</v>
      </c>
      <c r="BL175" s="18" t="s">
        <v>124</v>
      </c>
      <c r="BM175" s="158" t="s">
        <v>190</v>
      </c>
    </row>
    <row r="176" spans="1:65" s="13" customFormat="1">
      <c r="B176" s="160"/>
      <c r="D176" s="161" t="s">
        <v>126</v>
      </c>
      <c r="E176" s="162" t="s">
        <v>1</v>
      </c>
      <c r="F176" s="163" t="s">
        <v>191</v>
      </c>
      <c r="H176" s="164">
        <v>210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126</v>
      </c>
      <c r="AU176" s="162" t="s">
        <v>81</v>
      </c>
      <c r="AV176" s="13" t="s">
        <v>81</v>
      </c>
      <c r="AW176" s="13" t="s">
        <v>29</v>
      </c>
      <c r="AX176" s="13" t="s">
        <v>72</v>
      </c>
      <c r="AY176" s="162" t="s">
        <v>118</v>
      </c>
    </row>
    <row r="177" spans="1:65" s="13" customFormat="1">
      <c r="B177" s="160"/>
      <c r="D177" s="161" t="s">
        <v>126</v>
      </c>
      <c r="E177" s="162" t="s">
        <v>1</v>
      </c>
      <c r="F177" s="163" t="s">
        <v>192</v>
      </c>
      <c r="H177" s="164">
        <v>210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126</v>
      </c>
      <c r="AU177" s="162" t="s">
        <v>81</v>
      </c>
      <c r="AV177" s="13" t="s">
        <v>81</v>
      </c>
      <c r="AW177" s="13" t="s">
        <v>29</v>
      </c>
      <c r="AX177" s="13" t="s">
        <v>72</v>
      </c>
      <c r="AY177" s="162" t="s">
        <v>118</v>
      </c>
    </row>
    <row r="178" spans="1:65" s="14" customFormat="1">
      <c r="B178" s="169"/>
      <c r="D178" s="161" t="s">
        <v>126</v>
      </c>
      <c r="E178" s="170" t="s">
        <v>1</v>
      </c>
      <c r="F178" s="171" t="s">
        <v>130</v>
      </c>
      <c r="H178" s="172">
        <v>420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126</v>
      </c>
      <c r="AU178" s="170" t="s">
        <v>81</v>
      </c>
      <c r="AV178" s="14" t="s">
        <v>124</v>
      </c>
      <c r="AW178" s="14" t="s">
        <v>29</v>
      </c>
      <c r="AX178" s="14" t="s">
        <v>79</v>
      </c>
      <c r="AY178" s="170" t="s">
        <v>118</v>
      </c>
    </row>
    <row r="179" spans="1:65" s="2" customFormat="1" ht="16.5" customHeight="1">
      <c r="A179" s="33"/>
      <c r="B179" s="145"/>
      <c r="C179" s="146" t="s">
        <v>193</v>
      </c>
      <c r="D179" s="146" t="s">
        <v>120</v>
      </c>
      <c r="E179" s="147" t="s">
        <v>194</v>
      </c>
      <c r="F179" s="148" t="s">
        <v>195</v>
      </c>
      <c r="G179" s="149" t="s">
        <v>196</v>
      </c>
      <c r="H179" s="150">
        <v>27</v>
      </c>
      <c r="I179" s="151"/>
      <c r="J179" s="152">
        <f>ROUND(I179*H179,2)</f>
        <v>0</v>
      </c>
      <c r="K179" s="153"/>
      <c r="L179" s="34"/>
      <c r="M179" s="154" t="s">
        <v>1</v>
      </c>
      <c r="N179" s="155" t="s">
        <v>37</v>
      </c>
      <c r="O179" s="59"/>
      <c r="P179" s="156">
        <f>O179*H179</f>
        <v>0</v>
      </c>
      <c r="Q179" s="156">
        <v>3.6904300000000001E-2</v>
      </c>
      <c r="R179" s="156">
        <f>Q179*H179</f>
        <v>0.99641610000000003</v>
      </c>
      <c r="S179" s="156">
        <v>0</v>
      </c>
      <c r="T179" s="15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124</v>
      </c>
      <c r="AT179" s="158" t="s">
        <v>120</v>
      </c>
      <c r="AU179" s="158" t="s">
        <v>81</v>
      </c>
      <c r="AY179" s="18" t="s">
        <v>118</v>
      </c>
      <c r="BE179" s="159">
        <f>IF(N179="základní",J179,0)</f>
        <v>0</v>
      </c>
      <c r="BF179" s="159">
        <f>IF(N179="snížená",J179,0)</f>
        <v>0</v>
      </c>
      <c r="BG179" s="159">
        <f>IF(N179="zákl. přenesená",J179,0)</f>
        <v>0</v>
      </c>
      <c r="BH179" s="159">
        <f>IF(N179="sníž. přenesená",J179,0)</f>
        <v>0</v>
      </c>
      <c r="BI179" s="159">
        <f>IF(N179="nulová",J179,0)</f>
        <v>0</v>
      </c>
      <c r="BJ179" s="18" t="s">
        <v>79</v>
      </c>
      <c r="BK179" s="159">
        <f>ROUND(I179*H179,2)</f>
        <v>0</v>
      </c>
      <c r="BL179" s="18" t="s">
        <v>124</v>
      </c>
      <c r="BM179" s="158" t="s">
        <v>197</v>
      </c>
    </row>
    <row r="180" spans="1:65" s="13" customFormat="1">
      <c r="B180" s="160"/>
      <c r="D180" s="161" t="s">
        <v>126</v>
      </c>
      <c r="E180" s="162" t="s">
        <v>1</v>
      </c>
      <c r="F180" s="163" t="s">
        <v>198</v>
      </c>
      <c r="H180" s="164">
        <v>10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126</v>
      </c>
      <c r="AU180" s="162" t="s">
        <v>81</v>
      </c>
      <c r="AV180" s="13" t="s">
        <v>81</v>
      </c>
      <c r="AW180" s="13" t="s">
        <v>29</v>
      </c>
      <c r="AX180" s="13" t="s">
        <v>72</v>
      </c>
      <c r="AY180" s="162" t="s">
        <v>118</v>
      </c>
    </row>
    <row r="181" spans="1:65" s="13" customFormat="1">
      <c r="B181" s="160"/>
      <c r="D181" s="161" t="s">
        <v>126</v>
      </c>
      <c r="E181" s="162" t="s">
        <v>1</v>
      </c>
      <c r="F181" s="163" t="s">
        <v>199</v>
      </c>
      <c r="H181" s="164">
        <v>17</v>
      </c>
      <c r="I181" s="165"/>
      <c r="L181" s="160"/>
      <c r="M181" s="166"/>
      <c r="N181" s="167"/>
      <c r="O181" s="167"/>
      <c r="P181" s="167"/>
      <c r="Q181" s="167"/>
      <c r="R181" s="167"/>
      <c r="S181" s="167"/>
      <c r="T181" s="168"/>
      <c r="AT181" s="162" t="s">
        <v>126</v>
      </c>
      <c r="AU181" s="162" t="s">
        <v>81</v>
      </c>
      <c r="AV181" s="13" t="s">
        <v>81</v>
      </c>
      <c r="AW181" s="13" t="s">
        <v>29</v>
      </c>
      <c r="AX181" s="13" t="s">
        <v>72</v>
      </c>
      <c r="AY181" s="162" t="s">
        <v>118</v>
      </c>
    </row>
    <row r="182" spans="1:65" s="14" customFormat="1">
      <c r="B182" s="169"/>
      <c r="D182" s="161" t="s">
        <v>126</v>
      </c>
      <c r="E182" s="170" t="s">
        <v>1</v>
      </c>
      <c r="F182" s="171" t="s">
        <v>130</v>
      </c>
      <c r="H182" s="172">
        <v>27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126</v>
      </c>
      <c r="AU182" s="170" t="s">
        <v>81</v>
      </c>
      <c r="AV182" s="14" t="s">
        <v>124</v>
      </c>
      <c r="AW182" s="14" t="s">
        <v>29</v>
      </c>
      <c r="AX182" s="14" t="s">
        <v>79</v>
      </c>
      <c r="AY182" s="170" t="s">
        <v>118</v>
      </c>
    </row>
    <row r="183" spans="1:65" s="2" customFormat="1" ht="21.75" customHeight="1">
      <c r="A183" s="33"/>
      <c r="B183" s="145"/>
      <c r="C183" s="146" t="s">
        <v>200</v>
      </c>
      <c r="D183" s="146" t="s">
        <v>120</v>
      </c>
      <c r="E183" s="147" t="s">
        <v>201</v>
      </c>
      <c r="F183" s="148" t="s">
        <v>202</v>
      </c>
      <c r="G183" s="149" t="s">
        <v>196</v>
      </c>
      <c r="H183" s="150">
        <v>56</v>
      </c>
      <c r="I183" s="151"/>
      <c r="J183" s="152">
        <f>ROUND(I183*H183,2)</f>
        <v>0</v>
      </c>
      <c r="K183" s="153"/>
      <c r="L183" s="34"/>
      <c r="M183" s="154" t="s">
        <v>1</v>
      </c>
      <c r="N183" s="155" t="s">
        <v>37</v>
      </c>
      <c r="O183" s="59"/>
      <c r="P183" s="156">
        <f>O183*H183</f>
        <v>0</v>
      </c>
      <c r="Q183" s="156">
        <v>1.06826E-2</v>
      </c>
      <c r="R183" s="156">
        <f>Q183*H183</f>
        <v>0.59822560000000002</v>
      </c>
      <c r="S183" s="156">
        <v>0</v>
      </c>
      <c r="T183" s="15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124</v>
      </c>
      <c r="AT183" s="158" t="s">
        <v>120</v>
      </c>
      <c r="AU183" s="158" t="s">
        <v>81</v>
      </c>
      <c r="AY183" s="18" t="s">
        <v>118</v>
      </c>
      <c r="BE183" s="159">
        <f>IF(N183="základní",J183,0)</f>
        <v>0</v>
      </c>
      <c r="BF183" s="159">
        <f>IF(N183="snížená",J183,0)</f>
        <v>0</v>
      </c>
      <c r="BG183" s="159">
        <f>IF(N183="zákl. přenesená",J183,0)</f>
        <v>0</v>
      </c>
      <c r="BH183" s="159">
        <f>IF(N183="sníž. přenesená",J183,0)</f>
        <v>0</v>
      </c>
      <c r="BI183" s="159">
        <f>IF(N183="nulová",J183,0)</f>
        <v>0</v>
      </c>
      <c r="BJ183" s="18" t="s">
        <v>79</v>
      </c>
      <c r="BK183" s="159">
        <f>ROUND(I183*H183,2)</f>
        <v>0</v>
      </c>
      <c r="BL183" s="18" t="s">
        <v>124</v>
      </c>
      <c r="BM183" s="158" t="s">
        <v>203</v>
      </c>
    </row>
    <row r="184" spans="1:65" s="13" customFormat="1">
      <c r="B184" s="160"/>
      <c r="D184" s="161" t="s">
        <v>126</v>
      </c>
      <c r="E184" s="162" t="s">
        <v>1</v>
      </c>
      <c r="F184" s="163" t="s">
        <v>204</v>
      </c>
      <c r="H184" s="164">
        <v>56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126</v>
      </c>
      <c r="AU184" s="162" t="s">
        <v>81</v>
      </c>
      <c r="AV184" s="13" t="s">
        <v>81</v>
      </c>
      <c r="AW184" s="13" t="s">
        <v>29</v>
      </c>
      <c r="AX184" s="13" t="s">
        <v>79</v>
      </c>
      <c r="AY184" s="162" t="s">
        <v>118</v>
      </c>
    </row>
    <row r="185" spans="1:65" s="2" customFormat="1" ht="21.75" customHeight="1">
      <c r="A185" s="33"/>
      <c r="B185" s="145"/>
      <c r="C185" s="146" t="s">
        <v>205</v>
      </c>
      <c r="D185" s="146" t="s">
        <v>120</v>
      </c>
      <c r="E185" s="147" t="s">
        <v>206</v>
      </c>
      <c r="F185" s="148" t="s">
        <v>207</v>
      </c>
      <c r="G185" s="149" t="s">
        <v>196</v>
      </c>
      <c r="H185" s="150">
        <v>21</v>
      </c>
      <c r="I185" s="151"/>
      <c r="J185" s="152">
        <f>ROUND(I185*H185,2)</f>
        <v>0</v>
      </c>
      <c r="K185" s="153"/>
      <c r="L185" s="34"/>
      <c r="M185" s="154" t="s">
        <v>1</v>
      </c>
      <c r="N185" s="155" t="s">
        <v>37</v>
      </c>
      <c r="O185" s="59"/>
      <c r="P185" s="156">
        <f>O185*H185</f>
        <v>0</v>
      </c>
      <c r="Q185" s="156">
        <v>3.6904300000000001E-2</v>
      </c>
      <c r="R185" s="156">
        <f>Q185*H185</f>
        <v>0.77499030000000002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124</v>
      </c>
      <c r="AT185" s="158" t="s">
        <v>120</v>
      </c>
      <c r="AU185" s="158" t="s">
        <v>81</v>
      </c>
      <c r="AY185" s="18" t="s">
        <v>118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8" t="s">
        <v>79</v>
      </c>
      <c r="BK185" s="159">
        <f>ROUND(I185*H185,2)</f>
        <v>0</v>
      </c>
      <c r="BL185" s="18" t="s">
        <v>124</v>
      </c>
      <c r="BM185" s="158" t="s">
        <v>208</v>
      </c>
    </row>
    <row r="186" spans="1:65" s="13" customFormat="1">
      <c r="B186" s="160"/>
      <c r="D186" s="161" t="s">
        <v>126</v>
      </c>
      <c r="E186" s="162" t="s">
        <v>1</v>
      </c>
      <c r="F186" s="163" t="s">
        <v>209</v>
      </c>
      <c r="H186" s="164">
        <v>13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126</v>
      </c>
      <c r="AU186" s="162" t="s">
        <v>81</v>
      </c>
      <c r="AV186" s="13" t="s">
        <v>81</v>
      </c>
      <c r="AW186" s="13" t="s">
        <v>29</v>
      </c>
      <c r="AX186" s="13" t="s">
        <v>72</v>
      </c>
      <c r="AY186" s="162" t="s">
        <v>118</v>
      </c>
    </row>
    <row r="187" spans="1:65" s="13" customFormat="1">
      <c r="B187" s="160"/>
      <c r="D187" s="161" t="s">
        <v>126</v>
      </c>
      <c r="E187" s="162" t="s">
        <v>1</v>
      </c>
      <c r="F187" s="163" t="s">
        <v>210</v>
      </c>
      <c r="H187" s="164">
        <v>6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126</v>
      </c>
      <c r="AU187" s="162" t="s">
        <v>81</v>
      </c>
      <c r="AV187" s="13" t="s">
        <v>81</v>
      </c>
      <c r="AW187" s="13" t="s">
        <v>29</v>
      </c>
      <c r="AX187" s="13" t="s">
        <v>72</v>
      </c>
      <c r="AY187" s="162" t="s">
        <v>118</v>
      </c>
    </row>
    <row r="188" spans="1:65" s="13" customFormat="1">
      <c r="B188" s="160"/>
      <c r="D188" s="161" t="s">
        <v>126</v>
      </c>
      <c r="E188" s="162" t="s">
        <v>1</v>
      </c>
      <c r="F188" s="163" t="s">
        <v>211</v>
      </c>
      <c r="H188" s="164">
        <v>2</v>
      </c>
      <c r="I188" s="165"/>
      <c r="L188" s="160"/>
      <c r="M188" s="166"/>
      <c r="N188" s="167"/>
      <c r="O188" s="167"/>
      <c r="P188" s="167"/>
      <c r="Q188" s="167"/>
      <c r="R188" s="167"/>
      <c r="S188" s="167"/>
      <c r="T188" s="168"/>
      <c r="AT188" s="162" t="s">
        <v>126</v>
      </c>
      <c r="AU188" s="162" t="s">
        <v>81</v>
      </c>
      <c r="AV188" s="13" t="s">
        <v>81</v>
      </c>
      <c r="AW188" s="13" t="s">
        <v>29</v>
      </c>
      <c r="AX188" s="13" t="s">
        <v>72</v>
      </c>
      <c r="AY188" s="162" t="s">
        <v>118</v>
      </c>
    </row>
    <row r="189" spans="1:65" s="14" customFormat="1">
      <c r="B189" s="169"/>
      <c r="D189" s="161" t="s">
        <v>126</v>
      </c>
      <c r="E189" s="170" t="s">
        <v>1</v>
      </c>
      <c r="F189" s="171" t="s">
        <v>130</v>
      </c>
      <c r="H189" s="172">
        <v>21</v>
      </c>
      <c r="I189" s="173"/>
      <c r="L189" s="169"/>
      <c r="M189" s="174"/>
      <c r="N189" s="175"/>
      <c r="O189" s="175"/>
      <c r="P189" s="175"/>
      <c r="Q189" s="175"/>
      <c r="R189" s="175"/>
      <c r="S189" s="175"/>
      <c r="T189" s="176"/>
      <c r="AT189" s="170" t="s">
        <v>126</v>
      </c>
      <c r="AU189" s="170" t="s">
        <v>81</v>
      </c>
      <c r="AV189" s="14" t="s">
        <v>124</v>
      </c>
      <c r="AW189" s="14" t="s">
        <v>29</v>
      </c>
      <c r="AX189" s="14" t="s">
        <v>79</v>
      </c>
      <c r="AY189" s="170" t="s">
        <v>118</v>
      </c>
    </row>
    <row r="190" spans="1:65" s="2" customFormat="1" ht="33" customHeight="1">
      <c r="A190" s="33"/>
      <c r="B190" s="145"/>
      <c r="C190" s="146" t="s">
        <v>212</v>
      </c>
      <c r="D190" s="146" t="s">
        <v>120</v>
      </c>
      <c r="E190" s="147" t="s">
        <v>213</v>
      </c>
      <c r="F190" s="148" t="s">
        <v>214</v>
      </c>
      <c r="G190" s="149" t="s">
        <v>215</v>
      </c>
      <c r="H190" s="150">
        <v>312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37</v>
      </c>
      <c r="O190" s="59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124</v>
      </c>
      <c r="AT190" s="158" t="s">
        <v>120</v>
      </c>
      <c r="AU190" s="158" t="s">
        <v>81</v>
      </c>
      <c r="AY190" s="18" t="s">
        <v>118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8" t="s">
        <v>79</v>
      </c>
      <c r="BK190" s="159">
        <f>ROUND(I190*H190,2)</f>
        <v>0</v>
      </c>
      <c r="BL190" s="18" t="s">
        <v>124</v>
      </c>
      <c r="BM190" s="158" t="s">
        <v>216</v>
      </c>
    </row>
    <row r="191" spans="1:65" s="13" customFormat="1">
      <c r="B191" s="160"/>
      <c r="D191" s="161" t="s">
        <v>126</v>
      </c>
      <c r="E191" s="162" t="s">
        <v>1</v>
      </c>
      <c r="F191" s="163" t="s">
        <v>217</v>
      </c>
      <c r="H191" s="164">
        <v>312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126</v>
      </c>
      <c r="AU191" s="162" t="s">
        <v>81</v>
      </c>
      <c r="AV191" s="13" t="s">
        <v>81</v>
      </c>
      <c r="AW191" s="13" t="s">
        <v>29</v>
      </c>
      <c r="AX191" s="13" t="s">
        <v>79</v>
      </c>
      <c r="AY191" s="162" t="s">
        <v>118</v>
      </c>
    </row>
    <row r="192" spans="1:65" s="2" customFormat="1" ht="33" customHeight="1">
      <c r="A192" s="33"/>
      <c r="B192" s="145"/>
      <c r="C192" s="146" t="s">
        <v>8</v>
      </c>
      <c r="D192" s="146" t="s">
        <v>120</v>
      </c>
      <c r="E192" s="147" t="s">
        <v>218</v>
      </c>
      <c r="F192" s="148" t="s">
        <v>219</v>
      </c>
      <c r="G192" s="149" t="s">
        <v>215</v>
      </c>
      <c r="H192" s="150">
        <v>479.5</v>
      </c>
      <c r="I192" s="151"/>
      <c r="J192" s="152">
        <f>ROUND(I192*H192,2)</f>
        <v>0</v>
      </c>
      <c r="K192" s="153"/>
      <c r="L192" s="34"/>
      <c r="M192" s="154" t="s">
        <v>1</v>
      </c>
      <c r="N192" s="155" t="s">
        <v>37</v>
      </c>
      <c r="O192" s="59"/>
      <c r="P192" s="156">
        <f>O192*H192</f>
        <v>0</v>
      </c>
      <c r="Q192" s="156">
        <v>0</v>
      </c>
      <c r="R192" s="156">
        <f>Q192*H192</f>
        <v>0</v>
      </c>
      <c r="S192" s="156">
        <v>0</v>
      </c>
      <c r="T192" s="15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8" t="s">
        <v>124</v>
      </c>
      <c r="AT192" s="158" t="s">
        <v>120</v>
      </c>
      <c r="AU192" s="158" t="s">
        <v>81</v>
      </c>
      <c r="AY192" s="18" t="s">
        <v>118</v>
      </c>
      <c r="BE192" s="159">
        <f>IF(N192="základní",J192,0)</f>
        <v>0</v>
      </c>
      <c r="BF192" s="159">
        <f>IF(N192="snížená",J192,0)</f>
        <v>0</v>
      </c>
      <c r="BG192" s="159">
        <f>IF(N192="zákl. přenesená",J192,0)</f>
        <v>0</v>
      </c>
      <c r="BH192" s="159">
        <f>IF(N192="sníž. přenesená",J192,0)</f>
        <v>0</v>
      </c>
      <c r="BI192" s="159">
        <f>IF(N192="nulová",J192,0)</f>
        <v>0</v>
      </c>
      <c r="BJ192" s="18" t="s">
        <v>79</v>
      </c>
      <c r="BK192" s="159">
        <f>ROUND(I192*H192,2)</f>
        <v>0</v>
      </c>
      <c r="BL192" s="18" t="s">
        <v>124</v>
      </c>
      <c r="BM192" s="158" t="s">
        <v>220</v>
      </c>
    </row>
    <row r="193" spans="1:65" s="13" customFormat="1">
      <c r="B193" s="160"/>
      <c r="D193" s="161" t="s">
        <v>126</v>
      </c>
      <c r="E193" s="162" t="s">
        <v>1</v>
      </c>
      <c r="F193" s="163" t="s">
        <v>221</v>
      </c>
      <c r="H193" s="164">
        <v>479.5</v>
      </c>
      <c r="I193" s="165"/>
      <c r="L193" s="160"/>
      <c r="M193" s="166"/>
      <c r="N193" s="167"/>
      <c r="O193" s="167"/>
      <c r="P193" s="167"/>
      <c r="Q193" s="167"/>
      <c r="R193" s="167"/>
      <c r="S193" s="167"/>
      <c r="T193" s="168"/>
      <c r="AT193" s="162" t="s">
        <v>126</v>
      </c>
      <c r="AU193" s="162" t="s">
        <v>81</v>
      </c>
      <c r="AV193" s="13" t="s">
        <v>81</v>
      </c>
      <c r="AW193" s="13" t="s">
        <v>29</v>
      </c>
      <c r="AX193" s="13" t="s">
        <v>79</v>
      </c>
      <c r="AY193" s="162" t="s">
        <v>118</v>
      </c>
    </row>
    <row r="194" spans="1:65" s="2" customFormat="1" ht="33" customHeight="1">
      <c r="A194" s="33"/>
      <c r="B194" s="145"/>
      <c r="C194" s="146" t="s">
        <v>222</v>
      </c>
      <c r="D194" s="146" t="s">
        <v>120</v>
      </c>
      <c r="E194" s="147" t="s">
        <v>223</v>
      </c>
      <c r="F194" s="148" t="s">
        <v>224</v>
      </c>
      <c r="G194" s="149" t="s">
        <v>215</v>
      </c>
      <c r="H194" s="150">
        <v>479.5</v>
      </c>
      <c r="I194" s="151"/>
      <c r="J194" s="152">
        <f>ROUND(I194*H194,2)</f>
        <v>0</v>
      </c>
      <c r="K194" s="153"/>
      <c r="L194" s="34"/>
      <c r="M194" s="154" t="s">
        <v>1</v>
      </c>
      <c r="N194" s="155" t="s">
        <v>37</v>
      </c>
      <c r="O194" s="59"/>
      <c r="P194" s="156">
        <f>O194*H194</f>
        <v>0</v>
      </c>
      <c r="Q194" s="156">
        <v>0</v>
      </c>
      <c r="R194" s="156">
        <f>Q194*H194</f>
        <v>0</v>
      </c>
      <c r="S194" s="156">
        <v>0</v>
      </c>
      <c r="T194" s="15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8" t="s">
        <v>124</v>
      </c>
      <c r="AT194" s="158" t="s">
        <v>120</v>
      </c>
      <c r="AU194" s="158" t="s">
        <v>81</v>
      </c>
      <c r="AY194" s="18" t="s">
        <v>118</v>
      </c>
      <c r="BE194" s="159">
        <f>IF(N194="základní",J194,0)</f>
        <v>0</v>
      </c>
      <c r="BF194" s="159">
        <f>IF(N194="snížená",J194,0)</f>
        <v>0</v>
      </c>
      <c r="BG194" s="159">
        <f>IF(N194="zákl. přenesená",J194,0)</f>
        <v>0</v>
      </c>
      <c r="BH194" s="159">
        <f>IF(N194="sníž. přenesená",J194,0)</f>
        <v>0</v>
      </c>
      <c r="BI194" s="159">
        <f>IF(N194="nulová",J194,0)</f>
        <v>0</v>
      </c>
      <c r="BJ194" s="18" t="s">
        <v>79</v>
      </c>
      <c r="BK194" s="159">
        <f>ROUND(I194*H194,2)</f>
        <v>0</v>
      </c>
      <c r="BL194" s="18" t="s">
        <v>124</v>
      </c>
      <c r="BM194" s="158" t="s">
        <v>225</v>
      </c>
    </row>
    <row r="195" spans="1:65" s="13" customFormat="1">
      <c r="B195" s="160"/>
      <c r="D195" s="161" t="s">
        <v>126</v>
      </c>
      <c r="E195" s="162" t="s">
        <v>1</v>
      </c>
      <c r="F195" s="163" t="s">
        <v>226</v>
      </c>
      <c r="H195" s="164">
        <v>479.5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126</v>
      </c>
      <c r="AU195" s="162" t="s">
        <v>81</v>
      </c>
      <c r="AV195" s="13" t="s">
        <v>81</v>
      </c>
      <c r="AW195" s="13" t="s">
        <v>29</v>
      </c>
      <c r="AX195" s="13" t="s">
        <v>79</v>
      </c>
      <c r="AY195" s="162" t="s">
        <v>118</v>
      </c>
    </row>
    <row r="196" spans="1:65" s="2" customFormat="1" ht="21.75" customHeight="1">
      <c r="A196" s="33"/>
      <c r="B196" s="145"/>
      <c r="C196" s="146" t="s">
        <v>227</v>
      </c>
      <c r="D196" s="146" t="s">
        <v>120</v>
      </c>
      <c r="E196" s="147" t="s">
        <v>228</v>
      </c>
      <c r="F196" s="148" t="s">
        <v>229</v>
      </c>
      <c r="G196" s="149" t="s">
        <v>123</v>
      </c>
      <c r="H196" s="150">
        <v>1806</v>
      </c>
      <c r="I196" s="151"/>
      <c r="J196" s="152">
        <f>ROUND(I196*H196,2)</f>
        <v>0</v>
      </c>
      <c r="K196" s="153"/>
      <c r="L196" s="34"/>
      <c r="M196" s="154" t="s">
        <v>1</v>
      </c>
      <c r="N196" s="155" t="s">
        <v>37</v>
      </c>
      <c r="O196" s="59"/>
      <c r="P196" s="156">
        <f>O196*H196</f>
        <v>0</v>
      </c>
      <c r="Q196" s="156">
        <v>5.8135999999999995E-4</v>
      </c>
      <c r="R196" s="156">
        <f>Q196*H196</f>
        <v>1.0499361599999999</v>
      </c>
      <c r="S196" s="156">
        <v>0</v>
      </c>
      <c r="T196" s="15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8" t="s">
        <v>124</v>
      </c>
      <c r="AT196" s="158" t="s">
        <v>120</v>
      </c>
      <c r="AU196" s="158" t="s">
        <v>81</v>
      </c>
      <c r="AY196" s="18" t="s">
        <v>118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18" t="s">
        <v>79</v>
      </c>
      <c r="BK196" s="159">
        <f>ROUND(I196*H196,2)</f>
        <v>0</v>
      </c>
      <c r="BL196" s="18" t="s">
        <v>124</v>
      </c>
      <c r="BM196" s="158" t="s">
        <v>230</v>
      </c>
    </row>
    <row r="197" spans="1:65" s="13" customFormat="1">
      <c r="B197" s="160"/>
      <c r="D197" s="161" t="s">
        <v>126</v>
      </c>
      <c r="E197" s="162" t="s">
        <v>1</v>
      </c>
      <c r="F197" s="163" t="s">
        <v>231</v>
      </c>
      <c r="H197" s="164">
        <v>1806</v>
      </c>
      <c r="I197" s="165"/>
      <c r="L197" s="160"/>
      <c r="M197" s="166"/>
      <c r="N197" s="167"/>
      <c r="O197" s="167"/>
      <c r="P197" s="167"/>
      <c r="Q197" s="167"/>
      <c r="R197" s="167"/>
      <c r="S197" s="167"/>
      <c r="T197" s="168"/>
      <c r="AT197" s="162" t="s">
        <v>126</v>
      </c>
      <c r="AU197" s="162" t="s">
        <v>81</v>
      </c>
      <c r="AV197" s="13" t="s">
        <v>81</v>
      </c>
      <c r="AW197" s="13" t="s">
        <v>29</v>
      </c>
      <c r="AX197" s="13" t="s">
        <v>79</v>
      </c>
      <c r="AY197" s="162" t="s">
        <v>118</v>
      </c>
    </row>
    <row r="198" spans="1:65" s="2" customFormat="1" ht="21.75" customHeight="1">
      <c r="A198" s="33"/>
      <c r="B198" s="145"/>
      <c r="C198" s="146" t="s">
        <v>232</v>
      </c>
      <c r="D198" s="146" t="s">
        <v>120</v>
      </c>
      <c r="E198" s="147" t="s">
        <v>233</v>
      </c>
      <c r="F198" s="148" t="s">
        <v>234</v>
      </c>
      <c r="G198" s="149" t="s">
        <v>123</v>
      </c>
      <c r="H198" s="150">
        <v>1806</v>
      </c>
      <c r="I198" s="151"/>
      <c r="J198" s="152">
        <f>ROUND(I198*H198,2)</f>
        <v>0</v>
      </c>
      <c r="K198" s="153"/>
      <c r="L198" s="34"/>
      <c r="M198" s="154" t="s">
        <v>1</v>
      </c>
      <c r="N198" s="155" t="s">
        <v>37</v>
      </c>
      <c r="O198" s="59"/>
      <c r="P198" s="156">
        <f>O198*H198</f>
        <v>0</v>
      </c>
      <c r="Q198" s="156">
        <v>0</v>
      </c>
      <c r="R198" s="156">
        <f>Q198*H198</f>
        <v>0</v>
      </c>
      <c r="S198" s="156">
        <v>0</v>
      </c>
      <c r="T198" s="15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8" t="s">
        <v>124</v>
      </c>
      <c r="AT198" s="158" t="s">
        <v>120</v>
      </c>
      <c r="AU198" s="158" t="s">
        <v>81</v>
      </c>
      <c r="AY198" s="18" t="s">
        <v>118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18" t="s">
        <v>79</v>
      </c>
      <c r="BK198" s="159">
        <f>ROUND(I198*H198,2)</f>
        <v>0</v>
      </c>
      <c r="BL198" s="18" t="s">
        <v>124</v>
      </c>
      <c r="BM198" s="158" t="s">
        <v>235</v>
      </c>
    </row>
    <row r="199" spans="1:65" s="2" customFormat="1" ht="33" customHeight="1">
      <c r="A199" s="33"/>
      <c r="B199" s="145"/>
      <c r="C199" s="146" t="s">
        <v>236</v>
      </c>
      <c r="D199" s="146" t="s">
        <v>120</v>
      </c>
      <c r="E199" s="147" t="s">
        <v>237</v>
      </c>
      <c r="F199" s="148" t="s">
        <v>238</v>
      </c>
      <c r="G199" s="149" t="s">
        <v>215</v>
      </c>
      <c r="H199" s="150">
        <v>479.5</v>
      </c>
      <c r="I199" s="151"/>
      <c r="J199" s="152">
        <f>ROUND(I199*H199,2)</f>
        <v>0</v>
      </c>
      <c r="K199" s="153"/>
      <c r="L199" s="34"/>
      <c r="M199" s="154" t="s">
        <v>1</v>
      </c>
      <c r="N199" s="155" t="s">
        <v>37</v>
      </c>
      <c r="O199" s="59"/>
      <c r="P199" s="156">
        <f>O199*H199</f>
        <v>0</v>
      </c>
      <c r="Q199" s="156">
        <v>0</v>
      </c>
      <c r="R199" s="156">
        <f>Q199*H199</f>
        <v>0</v>
      </c>
      <c r="S199" s="156">
        <v>0</v>
      </c>
      <c r="T199" s="15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8" t="s">
        <v>124</v>
      </c>
      <c r="AT199" s="158" t="s">
        <v>120</v>
      </c>
      <c r="AU199" s="158" t="s">
        <v>81</v>
      </c>
      <c r="AY199" s="18" t="s">
        <v>118</v>
      </c>
      <c r="BE199" s="159">
        <f>IF(N199="základní",J199,0)</f>
        <v>0</v>
      </c>
      <c r="BF199" s="159">
        <f>IF(N199="snížená",J199,0)</f>
        <v>0</v>
      </c>
      <c r="BG199" s="159">
        <f>IF(N199="zákl. přenesená",J199,0)</f>
        <v>0</v>
      </c>
      <c r="BH199" s="159">
        <f>IF(N199="sníž. přenesená",J199,0)</f>
        <v>0</v>
      </c>
      <c r="BI199" s="159">
        <f>IF(N199="nulová",J199,0)</f>
        <v>0</v>
      </c>
      <c r="BJ199" s="18" t="s">
        <v>79</v>
      </c>
      <c r="BK199" s="159">
        <f>ROUND(I199*H199,2)</f>
        <v>0</v>
      </c>
      <c r="BL199" s="18" t="s">
        <v>124</v>
      </c>
      <c r="BM199" s="158" t="s">
        <v>239</v>
      </c>
    </row>
    <row r="200" spans="1:65" s="2" customFormat="1" ht="33" customHeight="1">
      <c r="A200" s="33"/>
      <c r="B200" s="145"/>
      <c r="C200" s="146" t="s">
        <v>240</v>
      </c>
      <c r="D200" s="146" t="s">
        <v>120</v>
      </c>
      <c r="E200" s="147" t="s">
        <v>241</v>
      </c>
      <c r="F200" s="148" t="s">
        <v>242</v>
      </c>
      <c r="G200" s="149" t="s">
        <v>215</v>
      </c>
      <c r="H200" s="150">
        <v>479.5</v>
      </c>
      <c r="I200" s="151"/>
      <c r="J200" s="152">
        <f>ROUND(I200*H200,2)</f>
        <v>0</v>
      </c>
      <c r="K200" s="153"/>
      <c r="L200" s="34"/>
      <c r="M200" s="154" t="s">
        <v>1</v>
      </c>
      <c r="N200" s="155" t="s">
        <v>37</v>
      </c>
      <c r="O200" s="59"/>
      <c r="P200" s="156">
        <f>O200*H200</f>
        <v>0</v>
      </c>
      <c r="Q200" s="156">
        <v>0</v>
      </c>
      <c r="R200" s="156">
        <f>Q200*H200</f>
        <v>0</v>
      </c>
      <c r="S200" s="156">
        <v>0</v>
      </c>
      <c r="T200" s="15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8" t="s">
        <v>124</v>
      </c>
      <c r="AT200" s="158" t="s">
        <v>120</v>
      </c>
      <c r="AU200" s="158" t="s">
        <v>81</v>
      </c>
      <c r="AY200" s="18" t="s">
        <v>118</v>
      </c>
      <c r="BE200" s="159">
        <f>IF(N200="základní",J200,0)</f>
        <v>0</v>
      </c>
      <c r="BF200" s="159">
        <f>IF(N200="snížená",J200,0)</f>
        <v>0</v>
      </c>
      <c r="BG200" s="159">
        <f>IF(N200="zákl. přenesená",J200,0)</f>
        <v>0</v>
      </c>
      <c r="BH200" s="159">
        <f>IF(N200="sníž. přenesená",J200,0)</f>
        <v>0</v>
      </c>
      <c r="BI200" s="159">
        <f>IF(N200="nulová",J200,0)</f>
        <v>0</v>
      </c>
      <c r="BJ200" s="18" t="s">
        <v>79</v>
      </c>
      <c r="BK200" s="159">
        <f>ROUND(I200*H200,2)</f>
        <v>0</v>
      </c>
      <c r="BL200" s="18" t="s">
        <v>124</v>
      </c>
      <c r="BM200" s="158" t="s">
        <v>243</v>
      </c>
    </row>
    <row r="201" spans="1:65" s="2" customFormat="1" ht="21.75" customHeight="1">
      <c r="A201" s="33"/>
      <c r="B201" s="145"/>
      <c r="C201" s="146" t="s">
        <v>7</v>
      </c>
      <c r="D201" s="146" t="s">
        <v>120</v>
      </c>
      <c r="E201" s="147" t="s">
        <v>244</v>
      </c>
      <c r="F201" s="148" t="s">
        <v>245</v>
      </c>
      <c r="G201" s="149" t="s">
        <v>246</v>
      </c>
      <c r="H201" s="150">
        <v>1726.2</v>
      </c>
      <c r="I201" s="151"/>
      <c r="J201" s="152">
        <f>ROUND(I201*H201,2)</f>
        <v>0</v>
      </c>
      <c r="K201" s="153"/>
      <c r="L201" s="34"/>
      <c r="M201" s="154" t="s">
        <v>1</v>
      </c>
      <c r="N201" s="155" t="s">
        <v>37</v>
      </c>
      <c r="O201" s="59"/>
      <c r="P201" s="156">
        <f>O201*H201</f>
        <v>0</v>
      </c>
      <c r="Q201" s="156">
        <v>0</v>
      </c>
      <c r="R201" s="156">
        <f>Q201*H201</f>
        <v>0</v>
      </c>
      <c r="S201" s="156">
        <v>0</v>
      </c>
      <c r="T201" s="15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8" t="s">
        <v>124</v>
      </c>
      <c r="AT201" s="158" t="s">
        <v>120</v>
      </c>
      <c r="AU201" s="158" t="s">
        <v>81</v>
      </c>
      <c r="AY201" s="18" t="s">
        <v>118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18" t="s">
        <v>79</v>
      </c>
      <c r="BK201" s="159">
        <f>ROUND(I201*H201,2)</f>
        <v>0</v>
      </c>
      <c r="BL201" s="18" t="s">
        <v>124</v>
      </c>
      <c r="BM201" s="158" t="s">
        <v>247</v>
      </c>
    </row>
    <row r="202" spans="1:65" s="13" customFormat="1">
      <c r="B202" s="160"/>
      <c r="D202" s="161" t="s">
        <v>126</v>
      </c>
      <c r="E202" s="162" t="s">
        <v>1</v>
      </c>
      <c r="F202" s="163" t="s">
        <v>248</v>
      </c>
      <c r="H202" s="164">
        <v>1726.2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2" t="s">
        <v>126</v>
      </c>
      <c r="AU202" s="162" t="s">
        <v>81</v>
      </c>
      <c r="AV202" s="13" t="s">
        <v>81</v>
      </c>
      <c r="AW202" s="13" t="s">
        <v>29</v>
      </c>
      <c r="AX202" s="13" t="s">
        <v>79</v>
      </c>
      <c r="AY202" s="162" t="s">
        <v>118</v>
      </c>
    </row>
    <row r="203" spans="1:65" s="2" customFormat="1" ht="16.5" customHeight="1">
      <c r="A203" s="33"/>
      <c r="B203" s="145"/>
      <c r="C203" s="146" t="s">
        <v>249</v>
      </c>
      <c r="D203" s="146" t="s">
        <v>120</v>
      </c>
      <c r="E203" s="147" t="s">
        <v>250</v>
      </c>
      <c r="F203" s="148" t="s">
        <v>251</v>
      </c>
      <c r="G203" s="149" t="s">
        <v>215</v>
      </c>
      <c r="H203" s="150">
        <v>959</v>
      </c>
      <c r="I203" s="151"/>
      <c r="J203" s="152">
        <f>ROUND(I203*H203,2)</f>
        <v>0</v>
      </c>
      <c r="K203" s="153"/>
      <c r="L203" s="34"/>
      <c r="M203" s="154" t="s">
        <v>1</v>
      </c>
      <c r="N203" s="155" t="s">
        <v>37</v>
      </c>
      <c r="O203" s="59"/>
      <c r="P203" s="156">
        <f>O203*H203</f>
        <v>0</v>
      </c>
      <c r="Q203" s="156">
        <v>0</v>
      </c>
      <c r="R203" s="156">
        <f>Q203*H203</f>
        <v>0</v>
      </c>
      <c r="S203" s="156">
        <v>0</v>
      </c>
      <c r="T203" s="15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8" t="s">
        <v>124</v>
      </c>
      <c r="AT203" s="158" t="s">
        <v>120</v>
      </c>
      <c r="AU203" s="158" t="s">
        <v>81</v>
      </c>
      <c r="AY203" s="18" t="s">
        <v>118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18" t="s">
        <v>79</v>
      </c>
      <c r="BK203" s="159">
        <f>ROUND(I203*H203,2)</f>
        <v>0</v>
      </c>
      <c r="BL203" s="18" t="s">
        <v>124</v>
      </c>
      <c r="BM203" s="158" t="s">
        <v>252</v>
      </c>
    </row>
    <row r="204" spans="1:65" s="2" customFormat="1" ht="21.75" customHeight="1">
      <c r="A204" s="33"/>
      <c r="B204" s="145"/>
      <c r="C204" s="146" t="s">
        <v>253</v>
      </c>
      <c r="D204" s="146" t="s">
        <v>120</v>
      </c>
      <c r="E204" s="147" t="s">
        <v>254</v>
      </c>
      <c r="F204" s="148" t="s">
        <v>255</v>
      </c>
      <c r="G204" s="149" t="s">
        <v>215</v>
      </c>
      <c r="H204" s="150">
        <v>594.52300000000002</v>
      </c>
      <c r="I204" s="151"/>
      <c r="J204" s="152">
        <f>ROUND(I204*H204,2)</f>
        <v>0</v>
      </c>
      <c r="K204" s="153"/>
      <c r="L204" s="34"/>
      <c r="M204" s="154" t="s">
        <v>1</v>
      </c>
      <c r="N204" s="155" t="s">
        <v>37</v>
      </c>
      <c r="O204" s="59"/>
      <c r="P204" s="156">
        <f>O204*H204</f>
        <v>0</v>
      </c>
      <c r="Q204" s="156">
        <v>0</v>
      </c>
      <c r="R204" s="156">
        <f>Q204*H204</f>
        <v>0</v>
      </c>
      <c r="S204" s="156">
        <v>0</v>
      </c>
      <c r="T204" s="15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8" t="s">
        <v>124</v>
      </c>
      <c r="AT204" s="158" t="s">
        <v>120</v>
      </c>
      <c r="AU204" s="158" t="s">
        <v>81</v>
      </c>
      <c r="AY204" s="18" t="s">
        <v>118</v>
      </c>
      <c r="BE204" s="159">
        <f>IF(N204="základní",J204,0)</f>
        <v>0</v>
      </c>
      <c r="BF204" s="159">
        <f>IF(N204="snížená",J204,0)</f>
        <v>0</v>
      </c>
      <c r="BG204" s="159">
        <f>IF(N204="zákl. přenesená",J204,0)</f>
        <v>0</v>
      </c>
      <c r="BH204" s="159">
        <f>IF(N204="sníž. přenesená",J204,0)</f>
        <v>0</v>
      </c>
      <c r="BI204" s="159">
        <f>IF(N204="nulová",J204,0)</f>
        <v>0</v>
      </c>
      <c r="BJ204" s="18" t="s">
        <v>79</v>
      </c>
      <c r="BK204" s="159">
        <f>ROUND(I204*H204,2)</f>
        <v>0</v>
      </c>
      <c r="BL204" s="18" t="s">
        <v>124</v>
      </c>
      <c r="BM204" s="158" t="s">
        <v>256</v>
      </c>
    </row>
    <row r="205" spans="1:65" s="13" customFormat="1">
      <c r="B205" s="160"/>
      <c r="D205" s="161" t="s">
        <v>126</v>
      </c>
      <c r="E205" s="162" t="s">
        <v>1</v>
      </c>
      <c r="F205" s="163" t="s">
        <v>257</v>
      </c>
      <c r="H205" s="164">
        <v>594.52300000000002</v>
      </c>
      <c r="I205" s="165"/>
      <c r="L205" s="160"/>
      <c r="M205" s="166"/>
      <c r="N205" s="167"/>
      <c r="O205" s="167"/>
      <c r="P205" s="167"/>
      <c r="Q205" s="167"/>
      <c r="R205" s="167"/>
      <c r="S205" s="167"/>
      <c r="T205" s="168"/>
      <c r="AT205" s="162" t="s">
        <v>126</v>
      </c>
      <c r="AU205" s="162" t="s">
        <v>81</v>
      </c>
      <c r="AV205" s="13" t="s">
        <v>81</v>
      </c>
      <c r="AW205" s="13" t="s">
        <v>29</v>
      </c>
      <c r="AX205" s="13" t="s">
        <v>79</v>
      </c>
      <c r="AY205" s="162" t="s">
        <v>118</v>
      </c>
    </row>
    <row r="206" spans="1:65" s="2" customFormat="1" ht="16.5" customHeight="1">
      <c r="A206" s="33"/>
      <c r="B206" s="145"/>
      <c r="C206" s="192" t="s">
        <v>258</v>
      </c>
      <c r="D206" s="192" t="s">
        <v>259</v>
      </c>
      <c r="E206" s="193" t="s">
        <v>260</v>
      </c>
      <c r="F206" s="194" t="s">
        <v>261</v>
      </c>
      <c r="G206" s="195" t="s">
        <v>246</v>
      </c>
      <c r="H206" s="196">
        <v>1070.1410000000001</v>
      </c>
      <c r="I206" s="197"/>
      <c r="J206" s="198">
        <f>ROUND(I206*H206,2)</f>
        <v>0</v>
      </c>
      <c r="K206" s="199"/>
      <c r="L206" s="200"/>
      <c r="M206" s="201" t="s">
        <v>1</v>
      </c>
      <c r="N206" s="202" t="s">
        <v>37</v>
      </c>
      <c r="O206" s="59"/>
      <c r="P206" s="156">
        <f>O206*H206</f>
        <v>0</v>
      </c>
      <c r="Q206" s="156">
        <v>1</v>
      </c>
      <c r="R206" s="156">
        <f>Q206*H206</f>
        <v>1070.1410000000001</v>
      </c>
      <c r="S206" s="156">
        <v>0</v>
      </c>
      <c r="T206" s="15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8" t="s">
        <v>174</v>
      </c>
      <c r="AT206" s="158" t="s">
        <v>259</v>
      </c>
      <c r="AU206" s="158" t="s">
        <v>81</v>
      </c>
      <c r="AY206" s="18" t="s">
        <v>118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18" t="s">
        <v>79</v>
      </c>
      <c r="BK206" s="159">
        <f>ROUND(I206*H206,2)</f>
        <v>0</v>
      </c>
      <c r="BL206" s="18" t="s">
        <v>124</v>
      </c>
      <c r="BM206" s="158" t="s">
        <v>262</v>
      </c>
    </row>
    <row r="207" spans="1:65" s="13" customFormat="1">
      <c r="B207" s="160"/>
      <c r="D207" s="161" t="s">
        <v>126</v>
      </c>
      <c r="E207" s="162" t="s">
        <v>1</v>
      </c>
      <c r="F207" s="163" t="s">
        <v>263</v>
      </c>
      <c r="H207" s="164">
        <v>1070.1410000000001</v>
      </c>
      <c r="I207" s="165"/>
      <c r="L207" s="160"/>
      <c r="M207" s="166"/>
      <c r="N207" s="167"/>
      <c r="O207" s="167"/>
      <c r="P207" s="167"/>
      <c r="Q207" s="167"/>
      <c r="R207" s="167"/>
      <c r="S207" s="167"/>
      <c r="T207" s="168"/>
      <c r="AT207" s="162" t="s">
        <v>126</v>
      </c>
      <c r="AU207" s="162" t="s">
        <v>81</v>
      </c>
      <c r="AV207" s="13" t="s">
        <v>81</v>
      </c>
      <c r="AW207" s="13" t="s">
        <v>29</v>
      </c>
      <c r="AX207" s="13" t="s">
        <v>79</v>
      </c>
      <c r="AY207" s="162" t="s">
        <v>118</v>
      </c>
    </row>
    <row r="208" spans="1:65" s="2" customFormat="1" ht="21.75" customHeight="1">
      <c r="A208" s="33"/>
      <c r="B208" s="145"/>
      <c r="C208" s="146" t="s">
        <v>264</v>
      </c>
      <c r="D208" s="146" t="s">
        <v>120</v>
      </c>
      <c r="E208" s="147" t="s">
        <v>265</v>
      </c>
      <c r="F208" s="148" t="s">
        <v>266</v>
      </c>
      <c r="G208" s="149" t="s">
        <v>215</v>
      </c>
      <c r="H208" s="150">
        <v>286.27</v>
      </c>
      <c r="I208" s="151"/>
      <c r="J208" s="152">
        <f>ROUND(I208*H208,2)</f>
        <v>0</v>
      </c>
      <c r="K208" s="153"/>
      <c r="L208" s="34"/>
      <c r="M208" s="154" t="s">
        <v>1</v>
      </c>
      <c r="N208" s="155" t="s">
        <v>37</v>
      </c>
      <c r="O208" s="59"/>
      <c r="P208" s="156">
        <f>O208*H208</f>
        <v>0</v>
      </c>
      <c r="Q208" s="156">
        <v>0</v>
      </c>
      <c r="R208" s="156">
        <f>Q208*H208</f>
        <v>0</v>
      </c>
      <c r="S208" s="156">
        <v>0</v>
      </c>
      <c r="T208" s="15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8" t="s">
        <v>124</v>
      </c>
      <c r="AT208" s="158" t="s">
        <v>120</v>
      </c>
      <c r="AU208" s="158" t="s">
        <v>81</v>
      </c>
      <c r="AY208" s="18" t="s">
        <v>118</v>
      </c>
      <c r="BE208" s="159">
        <f>IF(N208="základní",J208,0)</f>
        <v>0</v>
      </c>
      <c r="BF208" s="159">
        <f>IF(N208="snížená",J208,0)</f>
        <v>0</v>
      </c>
      <c r="BG208" s="159">
        <f>IF(N208="zákl. přenesená",J208,0)</f>
        <v>0</v>
      </c>
      <c r="BH208" s="159">
        <f>IF(N208="sníž. přenesená",J208,0)</f>
        <v>0</v>
      </c>
      <c r="BI208" s="159">
        <f>IF(N208="nulová",J208,0)</f>
        <v>0</v>
      </c>
      <c r="BJ208" s="18" t="s">
        <v>79</v>
      </c>
      <c r="BK208" s="159">
        <f>ROUND(I208*H208,2)</f>
        <v>0</v>
      </c>
      <c r="BL208" s="18" t="s">
        <v>124</v>
      </c>
      <c r="BM208" s="158" t="s">
        <v>267</v>
      </c>
    </row>
    <row r="209" spans="1:65" s="13" customFormat="1">
      <c r="B209" s="160"/>
      <c r="D209" s="161" t="s">
        <v>126</v>
      </c>
      <c r="E209" s="162" t="s">
        <v>1</v>
      </c>
      <c r="F209" s="163" t="s">
        <v>268</v>
      </c>
      <c r="H209" s="164">
        <v>210.18199999999999</v>
      </c>
      <c r="I209" s="165"/>
      <c r="L209" s="160"/>
      <c r="M209" s="166"/>
      <c r="N209" s="167"/>
      <c r="O209" s="167"/>
      <c r="P209" s="167"/>
      <c r="Q209" s="167"/>
      <c r="R209" s="167"/>
      <c r="S209" s="167"/>
      <c r="T209" s="168"/>
      <c r="AT209" s="162" t="s">
        <v>126</v>
      </c>
      <c r="AU209" s="162" t="s">
        <v>81</v>
      </c>
      <c r="AV209" s="13" t="s">
        <v>81</v>
      </c>
      <c r="AW209" s="13" t="s">
        <v>29</v>
      </c>
      <c r="AX209" s="13" t="s">
        <v>72</v>
      </c>
      <c r="AY209" s="162" t="s">
        <v>118</v>
      </c>
    </row>
    <row r="210" spans="1:65" s="13" customFormat="1">
      <c r="B210" s="160"/>
      <c r="D210" s="161" t="s">
        <v>126</v>
      </c>
      <c r="E210" s="162" t="s">
        <v>1</v>
      </c>
      <c r="F210" s="163" t="s">
        <v>269</v>
      </c>
      <c r="H210" s="164">
        <v>5.0979999999999999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126</v>
      </c>
      <c r="AU210" s="162" t="s">
        <v>81</v>
      </c>
      <c r="AV210" s="13" t="s">
        <v>81</v>
      </c>
      <c r="AW210" s="13" t="s">
        <v>29</v>
      </c>
      <c r="AX210" s="13" t="s">
        <v>72</v>
      </c>
      <c r="AY210" s="162" t="s">
        <v>118</v>
      </c>
    </row>
    <row r="211" spans="1:65" s="13" customFormat="1">
      <c r="B211" s="160"/>
      <c r="D211" s="161" t="s">
        <v>126</v>
      </c>
      <c r="E211" s="162" t="s">
        <v>1</v>
      </c>
      <c r="F211" s="163" t="s">
        <v>270</v>
      </c>
      <c r="H211" s="164">
        <v>45.54</v>
      </c>
      <c r="I211" s="165"/>
      <c r="L211" s="160"/>
      <c r="M211" s="166"/>
      <c r="N211" s="167"/>
      <c r="O211" s="167"/>
      <c r="P211" s="167"/>
      <c r="Q211" s="167"/>
      <c r="R211" s="167"/>
      <c r="S211" s="167"/>
      <c r="T211" s="168"/>
      <c r="AT211" s="162" t="s">
        <v>126</v>
      </c>
      <c r="AU211" s="162" t="s">
        <v>81</v>
      </c>
      <c r="AV211" s="13" t="s">
        <v>81</v>
      </c>
      <c r="AW211" s="13" t="s">
        <v>29</v>
      </c>
      <c r="AX211" s="13" t="s">
        <v>72</v>
      </c>
      <c r="AY211" s="162" t="s">
        <v>118</v>
      </c>
    </row>
    <row r="212" spans="1:65" s="13" customFormat="1">
      <c r="B212" s="160"/>
      <c r="D212" s="161" t="s">
        <v>126</v>
      </c>
      <c r="E212" s="162" t="s">
        <v>1</v>
      </c>
      <c r="F212" s="163" t="s">
        <v>271</v>
      </c>
      <c r="H212" s="164">
        <v>4.5</v>
      </c>
      <c r="I212" s="165"/>
      <c r="L212" s="160"/>
      <c r="M212" s="166"/>
      <c r="N212" s="167"/>
      <c r="O212" s="167"/>
      <c r="P212" s="167"/>
      <c r="Q212" s="167"/>
      <c r="R212" s="167"/>
      <c r="S212" s="167"/>
      <c r="T212" s="168"/>
      <c r="AT212" s="162" t="s">
        <v>126</v>
      </c>
      <c r="AU212" s="162" t="s">
        <v>81</v>
      </c>
      <c r="AV212" s="13" t="s">
        <v>81</v>
      </c>
      <c r="AW212" s="13" t="s">
        <v>29</v>
      </c>
      <c r="AX212" s="13" t="s">
        <v>72</v>
      </c>
      <c r="AY212" s="162" t="s">
        <v>118</v>
      </c>
    </row>
    <row r="213" spans="1:65" s="13" customFormat="1">
      <c r="B213" s="160"/>
      <c r="D213" s="161" t="s">
        <v>126</v>
      </c>
      <c r="E213" s="162" t="s">
        <v>1</v>
      </c>
      <c r="F213" s="163" t="s">
        <v>272</v>
      </c>
      <c r="H213" s="164">
        <v>15.75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126</v>
      </c>
      <c r="AU213" s="162" t="s">
        <v>81</v>
      </c>
      <c r="AV213" s="13" t="s">
        <v>81</v>
      </c>
      <c r="AW213" s="13" t="s">
        <v>29</v>
      </c>
      <c r="AX213" s="13" t="s">
        <v>72</v>
      </c>
      <c r="AY213" s="162" t="s">
        <v>118</v>
      </c>
    </row>
    <row r="214" spans="1:65" s="13" customFormat="1">
      <c r="B214" s="160"/>
      <c r="D214" s="161" t="s">
        <v>126</v>
      </c>
      <c r="E214" s="162" t="s">
        <v>1</v>
      </c>
      <c r="F214" s="163" t="s">
        <v>273</v>
      </c>
      <c r="H214" s="164">
        <v>5.2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126</v>
      </c>
      <c r="AU214" s="162" t="s">
        <v>81</v>
      </c>
      <c r="AV214" s="13" t="s">
        <v>81</v>
      </c>
      <c r="AW214" s="13" t="s">
        <v>29</v>
      </c>
      <c r="AX214" s="13" t="s">
        <v>72</v>
      </c>
      <c r="AY214" s="162" t="s">
        <v>118</v>
      </c>
    </row>
    <row r="215" spans="1:65" s="14" customFormat="1">
      <c r="B215" s="169"/>
      <c r="D215" s="161" t="s">
        <v>126</v>
      </c>
      <c r="E215" s="170" t="s">
        <v>1</v>
      </c>
      <c r="F215" s="171" t="s">
        <v>130</v>
      </c>
      <c r="H215" s="172">
        <v>286.27</v>
      </c>
      <c r="I215" s="173"/>
      <c r="L215" s="169"/>
      <c r="M215" s="174"/>
      <c r="N215" s="175"/>
      <c r="O215" s="175"/>
      <c r="P215" s="175"/>
      <c r="Q215" s="175"/>
      <c r="R215" s="175"/>
      <c r="S215" s="175"/>
      <c r="T215" s="176"/>
      <c r="AT215" s="170" t="s">
        <v>126</v>
      </c>
      <c r="AU215" s="170" t="s">
        <v>81</v>
      </c>
      <c r="AV215" s="14" t="s">
        <v>124</v>
      </c>
      <c r="AW215" s="14" t="s">
        <v>29</v>
      </c>
      <c r="AX215" s="14" t="s">
        <v>79</v>
      </c>
      <c r="AY215" s="170" t="s">
        <v>118</v>
      </c>
    </row>
    <row r="216" spans="1:65" s="2" customFormat="1" ht="16.5" customHeight="1">
      <c r="A216" s="33"/>
      <c r="B216" s="145"/>
      <c r="C216" s="192" t="s">
        <v>274</v>
      </c>
      <c r="D216" s="192" t="s">
        <v>259</v>
      </c>
      <c r="E216" s="193" t="s">
        <v>275</v>
      </c>
      <c r="F216" s="194" t="s">
        <v>276</v>
      </c>
      <c r="G216" s="195" t="s">
        <v>246</v>
      </c>
      <c r="H216" s="196">
        <v>515.28599999999994</v>
      </c>
      <c r="I216" s="197"/>
      <c r="J216" s="198">
        <f>ROUND(I216*H216,2)</f>
        <v>0</v>
      </c>
      <c r="K216" s="199"/>
      <c r="L216" s="200"/>
      <c r="M216" s="201" t="s">
        <v>1</v>
      </c>
      <c r="N216" s="202" t="s">
        <v>37</v>
      </c>
      <c r="O216" s="59"/>
      <c r="P216" s="156">
        <f>O216*H216</f>
        <v>0</v>
      </c>
      <c r="Q216" s="156">
        <v>1</v>
      </c>
      <c r="R216" s="156">
        <f>Q216*H216</f>
        <v>515.28599999999994</v>
      </c>
      <c r="S216" s="156">
        <v>0</v>
      </c>
      <c r="T216" s="15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8" t="s">
        <v>174</v>
      </c>
      <c r="AT216" s="158" t="s">
        <v>259</v>
      </c>
      <c r="AU216" s="158" t="s">
        <v>81</v>
      </c>
      <c r="AY216" s="18" t="s">
        <v>118</v>
      </c>
      <c r="BE216" s="159">
        <f>IF(N216="základní",J216,0)</f>
        <v>0</v>
      </c>
      <c r="BF216" s="159">
        <f>IF(N216="snížená",J216,0)</f>
        <v>0</v>
      </c>
      <c r="BG216" s="159">
        <f>IF(N216="zákl. přenesená",J216,0)</f>
        <v>0</v>
      </c>
      <c r="BH216" s="159">
        <f>IF(N216="sníž. přenesená",J216,0)</f>
        <v>0</v>
      </c>
      <c r="BI216" s="159">
        <f>IF(N216="nulová",J216,0)</f>
        <v>0</v>
      </c>
      <c r="BJ216" s="18" t="s">
        <v>79</v>
      </c>
      <c r="BK216" s="159">
        <f>ROUND(I216*H216,2)</f>
        <v>0</v>
      </c>
      <c r="BL216" s="18" t="s">
        <v>124</v>
      </c>
      <c r="BM216" s="158" t="s">
        <v>277</v>
      </c>
    </row>
    <row r="217" spans="1:65" s="13" customFormat="1">
      <c r="B217" s="160"/>
      <c r="D217" s="161" t="s">
        <v>126</v>
      </c>
      <c r="E217" s="162" t="s">
        <v>1</v>
      </c>
      <c r="F217" s="163" t="s">
        <v>278</v>
      </c>
      <c r="H217" s="164">
        <v>515.28599999999994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126</v>
      </c>
      <c r="AU217" s="162" t="s">
        <v>81</v>
      </c>
      <c r="AV217" s="13" t="s">
        <v>81</v>
      </c>
      <c r="AW217" s="13" t="s">
        <v>29</v>
      </c>
      <c r="AX217" s="13" t="s">
        <v>79</v>
      </c>
      <c r="AY217" s="162" t="s">
        <v>118</v>
      </c>
    </row>
    <row r="218" spans="1:65" s="12" customFormat="1" ht="22.9" customHeight="1">
      <c r="B218" s="132"/>
      <c r="D218" s="133" t="s">
        <v>71</v>
      </c>
      <c r="E218" s="143" t="s">
        <v>81</v>
      </c>
      <c r="F218" s="143" t="s">
        <v>279</v>
      </c>
      <c r="I218" s="135"/>
      <c r="J218" s="144">
        <f>BK218</f>
        <v>0</v>
      </c>
      <c r="L218" s="132"/>
      <c r="M218" s="137"/>
      <c r="N218" s="138"/>
      <c r="O218" s="138"/>
      <c r="P218" s="139">
        <f>P219</f>
        <v>0</v>
      </c>
      <c r="Q218" s="138"/>
      <c r="R218" s="139">
        <f>R219</f>
        <v>71.775849600000001</v>
      </c>
      <c r="S218" s="138"/>
      <c r="T218" s="140">
        <f>T219</f>
        <v>0</v>
      </c>
      <c r="AR218" s="133" t="s">
        <v>79</v>
      </c>
      <c r="AT218" s="141" t="s">
        <v>71</v>
      </c>
      <c r="AU218" s="141" t="s">
        <v>79</v>
      </c>
      <c r="AY218" s="133" t="s">
        <v>118</v>
      </c>
      <c r="BK218" s="142">
        <f>BK219</f>
        <v>0</v>
      </c>
    </row>
    <row r="219" spans="1:65" s="2" customFormat="1" ht="33" customHeight="1">
      <c r="A219" s="33"/>
      <c r="B219" s="145"/>
      <c r="C219" s="146" t="s">
        <v>280</v>
      </c>
      <c r="D219" s="146" t="s">
        <v>120</v>
      </c>
      <c r="E219" s="147" t="s">
        <v>281</v>
      </c>
      <c r="F219" s="148" t="s">
        <v>282</v>
      </c>
      <c r="G219" s="149" t="s">
        <v>196</v>
      </c>
      <c r="H219" s="150">
        <v>351</v>
      </c>
      <c r="I219" s="151"/>
      <c r="J219" s="152">
        <f>ROUND(I219*H219,2)</f>
        <v>0</v>
      </c>
      <c r="K219" s="153"/>
      <c r="L219" s="34"/>
      <c r="M219" s="154" t="s">
        <v>1</v>
      </c>
      <c r="N219" s="155" t="s">
        <v>37</v>
      </c>
      <c r="O219" s="59"/>
      <c r="P219" s="156">
        <f>O219*H219</f>
        <v>0</v>
      </c>
      <c r="Q219" s="156">
        <v>0.20448959999999999</v>
      </c>
      <c r="R219" s="156">
        <f>Q219*H219</f>
        <v>71.775849600000001</v>
      </c>
      <c r="S219" s="156">
        <v>0</v>
      </c>
      <c r="T219" s="15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8" t="s">
        <v>124</v>
      </c>
      <c r="AT219" s="158" t="s">
        <v>120</v>
      </c>
      <c r="AU219" s="158" t="s">
        <v>81</v>
      </c>
      <c r="AY219" s="18" t="s">
        <v>118</v>
      </c>
      <c r="BE219" s="159">
        <f>IF(N219="základní",J219,0)</f>
        <v>0</v>
      </c>
      <c r="BF219" s="159">
        <f>IF(N219="snížená",J219,0)</f>
        <v>0</v>
      </c>
      <c r="BG219" s="159">
        <f>IF(N219="zákl. přenesená",J219,0)</f>
        <v>0</v>
      </c>
      <c r="BH219" s="159">
        <f>IF(N219="sníž. přenesená",J219,0)</f>
        <v>0</v>
      </c>
      <c r="BI219" s="159">
        <f>IF(N219="nulová",J219,0)</f>
        <v>0</v>
      </c>
      <c r="BJ219" s="18" t="s">
        <v>79</v>
      </c>
      <c r="BK219" s="159">
        <f>ROUND(I219*H219,2)</f>
        <v>0</v>
      </c>
      <c r="BL219" s="18" t="s">
        <v>124</v>
      </c>
      <c r="BM219" s="158" t="s">
        <v>283</v>
      </c>
    </row>
    <row r="220" spans="1:65" s="12" customFormat="1" ht="22.9" customHeight="1">
      <c r="B220" s="132"/>
      <c r="D220" s="133" t="s">
        <v>71</v>
      </c>
      <c r="E220" s="143" t="s">
        <v>140</v>
      </c>
      <c r="F220" s="143" t="s">
        <v>284</v>
      </c>
      <c r="I220" s="135"/>
      <c r="J220" s="144">
        <f>BK220</f>
        <v>0</v>
      </c>
      <c r="L220" s="132"/>
      <c r="M220" s="137"/>
      <c r="N220" s="138"/>
      <c r="O220" s="138"/>
      <c r="P220" s="139">
        <f>P221</f>
        <v>0</v>
      </c>
      <c r="Q220" s="138"/>
      <c r="R220" s="139">
        <f>R221</f>
        <v>0</v>
      </c>
      <c r="S220" s="138"/>
      <c r="T220" s="140">
        <f>T221</f>
        <v>0</v>
      </c>
      <c r="AR220" s="133" t="s">
        <v>79</v>
      </c>
      <c r="AT220" s="141" t="s">
        <v>71</v>
      </c>
      <c r="AU220" s="141" t="s">
        <v>79</v>
      </c>
      <c r="AY220" s="133" t="s">
        <v>118</v>
      </c>
      <c r="BK220" s="142">
        <f>BK221</f>
        <v>0</v>
      </c>
    </row>
    <row r="221" spans="1:65" s="2" customFormat="1" ht="21.75" customHeight="1">
      <c r="A221" s="33"/>
      <c r="B221" s="145"/>
      <c r="C221" s="146" t="s">
        <v>285</v>
      </c>
      <c r="D221" s="146" t="s">
        <v>120</v>
      </c>
      <c r="E221" s="147" t="s">
        <v>286</v>
      </c>
      <c r="F221" s="148" t="s">
        <v>287</v>
      </c>
      <c r="G221" s="149" t="s">
        <v>196</v>
      </c>
      <c r="H221" s="150">
        <v>351</v>
      </c>
      <c r="I221" s="151"/>
      <c r="J221" s="152">
        <f>ROUND(I221*H221,2)</f>
        <v>0</v>
      </c>
      <c r="K221" s="153"/>
      <c r="L221" s="34"/>
      <c r="M221" s="154" t="s">
        <v>1</v>
      </c>
      <c r="N221" s="155" t="s">
        <v>37</v>
      </c>
      <c r="O221" s="59"/>
      <c r="P221" s="156">
        <f>O221*H221</f>
        <v>0</v>
      </c>
      <c r="Q221" s="156">
        <v>0</v>
      </c>
      <c r="R221" s="156">
        <f>Q221*H221</f>
        <v>0</v>
      </c>
      <c r="S221" s="156">
        <v>0</v>
      </c>
      <c r="T221" s="15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8" t="s">
        <v>124</v>
      </c>
      <c r="AT221" s="158" t="s">
        <v>120</v>
      </c>
      <c r="AU221" s="158" t="s">
        <v>81</v>
      </c>
      <c r="AY221" s="18" t="s">
        <v>118</v>
      </c>
      <c r="BE221" s="159">
        <f>IF(N221="základní",J221,0)</f>
        <v>0</v>
      </c>
      <c r="BF221" s="159">
        <f>IF(N221="snížená",J221,0)</f>
        <v>0</v>
      </c>
      <c r="BG221" s="159">
        <f>IF(N221="zákl. přenesená",J221,0)</f>
        <v>0</v>
      </c>
      <c r="BH221" s="159">
        <f>IF(N221="sníž. přenesená",J221,0)</f>
        <v>0</v>
      </c>
      <c r="BI221" s="159">
        <f>IF(N221="nulová",J221,0)</f>
        <v>0</v>
      </c>
      <c r="BJ221" s="18" t="s">
        <v>79</v>
      </c>
      <c r="BK221" s="159">
        <f>ROUND(I221*H221,2)</f>
        <v>0</v>
      </c>
      <c r="BL221" s="18" t="s">
        <v>124</v>
      </c>
      <c r="BM221" s="158" t="s">
        <v>288</v>
      </c>
    </row>
    <row r="222" spans="1:65" s="12" customFormat="1" ht="22.9" customHeight="1">
      <c r="B222" s="132"/>
      <c r="D222" s="133" t="s">
        <v>71</v>
      </c>
      <c r="E222" s="143" t="s">
        <v>124</v>
      </c>
      <c r="F222" s="143" t="s">
        <v>289</v>
      </c>
      <c r="I222" s="135"/>
      <c r="J222" s="144">
        <f>BK222</f>
        <v>0</v>
      </c>
      <c r="L222" s="132"/>
      <c r="M222" s="137"/>
      <c r="N222" s="138"/>
      <c r="O222" s="138"/>
      <c r="P222" s="139">
        <f>SUM(P223:P242)</f>
        <v>0</v>
      </c>
      <c r="Q222" s="138"/>
      <c r="R222" s="139">
        <f>SUM(R223:R242)</f>
        <v>110.08708810000003</v>
      </c>
      <c r="S222" s="138"/>
      <c r="T222" s="140">
        <f>SUM(T223:T242)</f>
        <v>0</v>
      </c>
      <c r="AR222" s="133" t="s">
        <v>79</v>
      </c>
      <c r="AT222" s="141" t="s">
        <v>71</v>
      </c>
      <c r="AU222" s="141" t="s">
        <v>79</v>
      </c>
      <c r="AY222" s="133" t="s">
        <v>118</v>
      </c>
      <c r="BK222" s="142">
        <f>SUM(BK223:BK242)</f>
        <v>0</v>
      </c>
    </row>
    <row r="223" spans="1:65" s="2" customFormat="1" ht="16.5" customHeight="1">
      <c r="A223" s="33"/>
      <c r="B223" s="145"/>
      <c r="C223" s="146" t="s">
        <v>290</v>
      </c>
      <c r="D223" s="146" t="s">
        <v>120</v>
      </c>
      <c r="E223" s="147" t="s">
        <v>291</v>
      </c>
      <c r="F223" s="148" t="s">
        <v>292</v>
      </c>
      <c r="G223" s="149" t="s">
        <v>215</v>
      </c>
      <c r="H223" s="150">
        <v>2.7</v>
      </c>
      <c r="I223" s="151"/>
      <c r="J223" s="152">
        <f>ROUND(I223*H223,2)</f>
        <v>0</v>
      </c>
      <c r="K223" s="153"/>
      <c r="L223" s="34"/>
      <c r="M223" s="154" t="s">
        <v>1</v>
      </c>
      <c r="N223" s="155" t="s">
        <v>37</v>
      </c>
      <c r="O223" s="59"/>
      <c r="P223" s="156">
        <f>O223*H223</f>
        <v>0</v>
      </c>
      <c r="Q223" s="156">
        <v>1.7034</v>
      </c>
      <c r="R223" s="156">
        <f>Q223*H223</f>
        <v>4.5991800000000005</v>
      </c>
      <c r="S223" s="156">
        <v>0</v>
      </c>
      <c r="T223" s="15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8" t="s">
        <v>124</v>
      </c>
      <c r="AT223" s="158" t="s">
        <v>120</v>
      </c>
      <c r="AU223" s="158" t="s">
        <v>81</v>
      </c>
      <c r="AY223" s="18" t="s">
        <v>118</v>
      </c>
      <c r="BE223" s="159">
        <f>IF(N223="základní",J223,0)</f>
        <v>0</v>
      </c>
      <c r="BF223" s="159">
        <f>IF(N223="snížená",J223,0)</f>
        <v>0</v>
      </c>
      <c r="BG223" s="159">
        <f>IF(N223="zákl. přenesená",J223,0)</f>
        <v>0</v>
      </c>
      <c r="BH223" s="159">
        <f>IF(N223="sníž. přenesená",J223,0)</f>
        <v>0</v>
      </c>
      <c r="BI223" s="159">
        <f>IF(N223="nulová",J223,0)</f>
        <v>0</v>
      </c>
      <c r="BJ223" s="18" t="s">
        <v>79</v>
      </c>
      <c r="BK223" s="159">
        <f>ROUND(I223*H223,2)</f>
        <v>0</v>
      </c>
      <c r="BL223" s="18" t="s">
        <v>124</v>
      </c>
      <c r="BM223" s="158" t="s">
        <v>293</v>
      </c>
    </row>
    <row r="224" spans="1:65" s="13" customFormat="1">
      <c r="B224" s="160"/>
      <c r="D224" s="161" t="s">
        <v>126</v>
      </c>
      <c r="E224" s="162" t="s">
        <v>1</v>
      </c>
      <c r="F224" s="163" t="s">
        <v>294</v>
      </c>
      <c r="H224" s="164">
        <v>2.7</v>
      </c>
      <c r="I224" s="165"/>
      <c r="L224" s="160"/>
      <c r="M224" s="166"/>
      <c r="N224" s="167"/>
      <c r="O224" s="167"/>
      <c r="P224" s="167"/>
      <c r="Q224" s="167"/>
      <c r="R224" s="167"/>
      <c r="S224" s="167"/>
      <c r="T224" s="168"/>
      <c r="AT224" s="162" t="s">
        <v>126</v>
      </c>
      <c r="AU224" s="162" t="s">
        <v>81</v>
      </c>
      <c r="AV224" s="13" t="s">
        <v>81</v>
      </c>
      <c r="AW224" s="13" t="s">
        <v>29</v>
      </c>
      <c r="AX224" s="13" t="s">
        <v>79</v>
      </c>
      <c r="AY224" s="162" t="s">
        <v>118</v>
      </c>
    </row>
    <row r="225" spans="1:65" s="2" customFormat="1" ht="16.5" customHeight="1">
      <c r="A225" s="33"/>
      <c r="B225" s="145"/>
      <c r="C225" s="146" t="s">
        <v>295</v>
      </c>
      <c r="D225" s="146" t="s">
        <v>120</v>
      </c>
      <c r="E225" s="147" t="s">
        <v>296</v>
      </c>
      <c r="F225" s="148" t="s">
        <v>297</v>
      </c>
      <c r="G225" s="149" t="s">
        <v>215</v>
      </c>
      <c r="H225" s="150">
        <v>48.53</v>
      </c>
      <c r="I225" s="151"/>
      <c r="J225" s="152">
        <f>ROUND(I225*H225,2)</f>
        <v>0</v>
      </c>
      <c r="K225" s="153"/>
      <c r="L225" s="34"/>
      <c r="M225" s="154" t="s">
        <v>1</v>
      </c>
      <c r="N225" s="155" t="s">
        <v>37</v>
      </c>
      <c r="O225" s="59"/>
      <c r="P225" s="156">
        <f>O225*H225</f>
        <v>0</v>
      </c>
      <c r="Q225" s="156">
        <v>1.8907700000000001</v>
      </c>
      <c r="R225" s="156">
        <f>Q225*H225</f>
        <v>91.759068100000007</v>
      </c>
      <c r="S225" s="156">
        <v>0</v>
      </c>
      <c r="T225" s="15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8" t="s">
        <v>124</v>
      </c>
      <c r="AT225" s="158" t="s">
        <v>120</v>
      </c>
      <c r="AU225" s="158" t="s">
        <v>81</v>
      </c>
      <c r="AY225" s="18" t="s">
        <v>118</v>
      </c>
      <c r="BE225" s="159">
        <f>IF(N225="základní",J225,0)</f>
        <v>0</v>
      </c>
      <c r="BF225" s="159">
        <f>IF(N225="snížená",J225,0)</f>
        <v>0</v>
      </c>
      <c r="BG225" s="159">
        <f>IF(N225="zákl. přenesená",J225,0)</f>
        <v>0</v>
      </c>
      <c r="BH225" s="159">
        <f>IF(N225="sníž. přenesená",J225,0)</f>
        <v>0</v>
      </c>
      <c r="BI225" s="159">
        <f>IF(N225="nulová",J225,0)</f>
        <v>0</v>
      </c>
      <c r="BJ225" s="18" t="s">
        <v>79</v>
      </c>
      <c r="BK225" s="159">
        <f>ROUND(I225*H225,2)</f>
        <v>0</v>
      </c>
      <c r="BL225" s="18" t="s">
        <v>124</v>
      </c>
      <c r="BM225" s="158" t="s">
        <v>298</v>
      </c>
    </row>
    <row r="226" spans="1:65" s="13" customFormat="1">
      <c r="B226" s="160"/>
      <c r="D226" s="161" t="s">
        <v>126</v>
      </c>
      <c r="E226" s="162" t="s">
        <v>1</v>
      </c>
      <c r="F226" s="163" t="s">
        <v>299</v>
      </c>
      <c r="H226" s="164">
        <v>34.44</v>
      </c>
      <c r="I226" s="165"/>
      <c r="L226" s="160"/>
      <c r="M226" s="166"/>
      <c r="N226" s="167"/>
      <c r="O226" s="167"/>
      <c r="P226" s="167"/>
      <c r="Q226" s="167"/>
      <c r="R226" s="167"/>
      <c r="S226" s="167"/>
      <c r="T226" s="168"/>
      <c r="AT226" s="162" t="s">
        <v>126</v>
      </c>
      <c r="AU226" s="162" t="s">
        <v>81</v>
      </c>
      <c r="AV226" s="13" t="s">
        <v>81</v>
      </c>
      <c r="AW226" s="13" t="s">
        <v>29</v>
      </c>
      <c r="AX226" s="13" t="s">
        <v>72</v>
      </c>
      <c r="AY226" s="162" t="s">
        <v>118</v>
      </c>
    </row>
    <row r="227" spans="1:65" s="13" customFormat="1">
      <c r="B227" s="160"/>
      <c r="D227" s="161" t="s">
        <v>126</v>
      </c>
      <c r="E227" s="162" t="s">
        <v>1</v>
      </c>
      <c r="F227" s="163" t="s">
        <v>300</v>
      </c>
      <c r="H227" s="164">
        <v>7.59</v>
      </c>
      <c r="I227" s="165"/>
      <c r="L227" s="160"/>
      <c r="M227" s="166"/>
      <c r="N227" s="167"/>
      <c r="O227" s="167"/>
      <c r="P227" s="167"/>
      <c r="Q227" s="167"/>
      <c r="R227" s="167"/>
      <c r="S227" s="167"/>
      <c r="T227" s="168"/>
      <c r="AT227" s="162" t="s">
        <v>126</v>
      </c>
      <c r="AU227" s="162" t="s">
        <v>81</v>
      </c>
      <c r="AV227" s="13" t="s">
        <v>81</v>
      </c>
      <c r="AW227" s="13" t="s">
        <v>29</v>
      </c>
      <c r="AX227" s="13" t="s">
        <v>72</v>
      </c>
      <c r="AY227" s="162" t="s">
        <v>118</v>
      </c>
    </row>
    <row r="228" spans="1:65" s="13" customFormat="1">
      <c r="B228" s="160"/>
      <c r="D228" s="161" t="s">
        <v>126</v>
      </c>
      <c r="E228" s="162" t="s">
        <v>1</v>
      </c>
      <c r="F228" s="163" t="s">
        <v>301</v>
      </c>
      <c r="H228" s="164">
        <v>6.5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126</v>
      </c>
      <c r="AU228" s="162" t="s">
        <v>81</v>
      </c>
      <c r="AV228" s="13" t="s">
        <v>81</v>
      </c>
      <c r="AW228" s="13" t="s">
        <v>29</v>
      </c>
      <c r="AX228" s="13" t="s">
        <v>72</v>
      </c>
      <c r="AY228" s="162" t="s">
        <v>118</v>
      </c>
    </row>
    <row r="229" spans="1:65" s="14" customFormat="1">
      <c r="B229" s="169"/>
      <c r="D229" s="161" t="s">
        <v>126</v>
      </c>
      <c r="E229" s="170" t="s">
        <v>1</v>
      </c>
      <c r="F229" s="171" t="s">
        <v>130</v>
      </c>
      <c r="H229" s="172">
        <v>48.53</v>
      </c>
      <c r="I229" s="173"/>
      <c r="L229" s="169"/>
      <c r="M229" s="174"/>
      <c r="N229" s="175"/>
      <c r="O229" s="175"/>
      <c r="P229" s="175"/>
      <c r="Q229" s="175"/>
      <c r="R229" s="175"/>
      <c r="S229" s="175"/>
      <c r="T229" s="176"/>
      <c r="AT229" s="170" t="s">
        <v>126</v>
      </c>
      <c r="AU229" s="170" t="s">
        <v>81</v>
      </c>
      <c r="AV229" s="14" t="s">
        <v>124</v>
      </c>
      <c r="AW229" s="14" t="s">
        <v>29</v>
      </c>
      <c r="AX229" s="14" t="s">
        <v>79</v>
      </c>
      <c r="AY229" s="170" t="s">
        <v>118</v>
      </c>
    </row>
    <row r="230" spans="1:65" s="2" customFormat="1" ht="21.75" customHeight="1">
      <c r="A230" s="33"/>
      <c r="B230" s="145"/>
      <c r="C230" s="146" t="s">
        <v>302</v>
      </c>
      <c r="D230" s="146" t="s">
        <v>120</v>
      </c>
      <c r="E230" s="147" t="s">
        <v>303</v>
      </c>
      <c r="F230" s="148" t="s">
        <v>304</v>
      </c>
      <c r="G230" s="149" t="s">
        <v>305</v>
      </c>
      <c r="H230" s="150">
        <v>7</v>
      </c>
      <c r="I230" s="151"/>
      <c r="J230" s="152">
        <f t="shared" ref="J230:J237" si="0">ROUND(I230*H230,2)</f>
        <v>0</v>
      </c>
      <c r="K230" s="153"/>
      <c r="L230" s="34"/>
      <c r="M230" s="154" t="s">
        <v>1</v>
      </c>
      <c r="N230" s="155" t="s">
        <v>37</v>
      </c>
      <c r="O230" s="59"/>
      <c r="P230" s="156">
        <f t="shared" ref="P230:P237" si="1">O230*H230</f>
        <v>0</v>
      </c>
      <c r="Q230" s="156">
        <v>6.6E-3</v>
      </c>
      <c r="R230" s="156">
        <f t="shared" ref="R230:R237" si="2">Q230*H230</f>
        <v>4.6199999999999998E-2</v>
      </c>
      <c r="S230" s="156">
        <v>0</v>
      </c>
      <c r="T230" s="157">
        <f t="shared" ref="T230:T237" si="3"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8" t="s">
        <v>124</v>
      </c>
      <c r="AT230" s="158" t="s">
        <v>120</v>
      </c>
      <c r="AU230" s="158" t="s">
        <v>81</v>
      </c>
      <c r="AY230" s="18" t="s">
        <v>118</v>
      </c>
      <c r="BE230" s="159">
        <f t="shared" ref="BE230:BE237" si="4">IF(N230="základní",J230,0)</f>
        <v>0</v>
      </c>
      <c r="BF230" s="159">
        <f t="shared" ref="BF230:BF237" si="5">IF(N230="snížená",J230,0)</f>
        <v>0</v>
      </c>
      <c r="BG230" s="159">
        <f t="shared" ref="BG230:BG237" si="6">IF(N230="zákl. přenesená",J230,0)</f>
        <v>0</v>
      </c>
      <c r="BH230" s="159">
        <f t="shared" ref="BH230:BH237" si="7">IF(N230="sníž. přenesená",J230,0)</f>
        <v>0</v>
      </c>
      <c r="BI230" s="159">
        <f t="shared" ref="BI230:BI237" si="8">IF(N230="nulová",J230,0)</f>
        <v>0</v>
      </c>
      <c r="BJ230" s="18" t="s">
        <v>79</v>
      </c>
      <c r="BK230" s="159">
        <f t="shared" ref="BK230:BK237" si="9">ROUND(I230*H230,2)</f>
        <v>0</v>
      </c>
      <c r="BL230" s="18" t="s">
        <v>124</v>
      </c>
      <c r="BM230" s="158" t="s">
        <v>306</v>
      </c>
    </row>
    <row r="231" spans="1:65" s="2" customFormat="1" ht="21.75" customHeight="1">
      <c r="A231" s="33"/>
      <c r="B231" s="145"/>
      <c r="C231" s="192" t="s">
        <v>307</v>
      </c>
      <c r="D231" s="192" t="s">
        <v>259</v>
      </c>
      <c r="E231" s="193" t="s">
        <v>308</v>
      </c>
      <c r="F231" s="194" t="s">
        <v>309</v>
      </c>
      <c r="G231" s="195" t="s">
        <v>305</v>
      </c>
      <c r="H231" s="196">
        <v>3</v>
      </c>
      <c r="I231" s="197"/>
      <c r="J231" s="198">
        <f t="shared" si="0"/>
        <v>0</v>
      </c>
      <c r="K231" s="199"/>
      <c r="L231" s="200"/>
      <c r="M231" s="201" t="s">
        <v>1</v>
      </c>
      <c r="N231" s="202" t="s">
        <v>37</v>
      </c>
      <c r="O231" s="59"/>
      <c r="P231" s="156">
        <f t="shared" si="1"/>
        <v>0</v>
      </c>
      <c r="Q231" s="156">
        <v>2.3E-2</v>
      </c>
      <c r="R231" s="156">
        <f t="shared" si="2"/>
        <v>6.9000000000000006E-2</v>
      </c>
      <c r="S231" s="156">
        <v>0</v>
      </c>
      <c r="T231" s="157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8" t="s">
        <v>174</v>
      </c>
      <c r="AT231" s="158" t="s">
        <v>259</v>
      </c>
      <c r="AU231" s="158" t="s">
        <v>81</v>
      </c>
      <c r="AY231" s="18" t="s">
        <v>118</v>
      </c>
      <c r="BE231" s="159">
        <f t="shared" si="4"/>
        <v>0</v>
      </c>
      <c r="BF231" s="159">
        <f t="shared" si="5"/>
        <v>0</v>
      </c>
      <c r="BG231" s="159">
        <f t="shared" si="6"/>
        <v>0</v>
      </c>
      <c r="BH231" s="159">
        <f t="shared" si="7"/>
        <v>0</v>
      </c>
      <c r="BI231" s="159">
        <f t="shared" si="8"/>
        <v>0</v>
      </c>
      <c r="BJ231" s="18" t="s">
        <v>79</v>
      </c>
      <c r="BK231" s="159">
        <f t="shared" si="9"/>
        <v>0</v>
      </c>
      <c r="BL231" s="18" t="s">
        <v>124</v>
      </c>
      <c r="BM231" s="158" t="s">
        <v>310</v>
      </c>
    </row>
    <row r="232" spans="1:65" s="2" customFormat="1" ht="21.75" customHeight="1">
      <c r="A232" s="33"/>
      <c r="B232" s="145"/>
      <c r="C232" s="192" t="s">
        <v>311</v>
      </c>
      <c r="D232" s="192" t="s">
        <v>259</v>
      </c>
      <c r="E232" s="193" t="s">
        <v>312</v>
      </c>
      <c r="F232" s="194" t="s">
        <v>313</v>
      </c>
      <c r="G232" s="195" t="s">
        <v>305</v>
      </c>
      <c r="H232" s="196">
        <v>2</v>
      </c>
      <c r="I232" s="197"/>
      <c r="J232" s="198">
        <f t="shared" si="0"/>
        <v>0</v>
      </c>
      <c r="K232" s="199"/>
      <c r="L232" s="200"/>
      <c r="M232" s="201" t="s">
        <v>1</v>
      </c>
      <c r="N232" s="202" t="s">
        <v>37</v>
      </c>
      <c r="O232" s="59"/>
      <c r="P232" s="156">
        <f t="shared" si="1"/>
        <v>0</v>
      </c>
      <c r="Q232" s="156">
        <v>3.3000000000000002E-2</v>
      </c>
      <c r="R232" s="156">
        <f t="shared" si="2"/>
        <v>6.6000000000000003E-2</v>
      </c>
      <c r="S232" s="156">
        <v>0</v>
      </c>
      <c r="T232" s="157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8" t="s">
        <v>174</v>
      </c>
      <c r="AT232" s="158" t="s">
        <v>259</v>
      </c>
      <c r="AU232" s="158" t="s">
        <v>81</v>
      </c>
      <c r="AY232" s="18" t="s">
        <v>118</v>
      </c>
      <c r="BE232" s="159">
        <f t="shared" si="4"/>
        <v>0</v>
      </c>
      <c r="BF232" s="159">
        <f t="shared" si="5"/>
        <v>0</v>
      </c>
      <c r="BG232" s="159">
        <f t="shared" si="6"/>
        <v>0</v>
      </c>
      <c r="BH232" s="159">
        <f t="shared" si="7"/>
        <v>0</v>
      </c>
      <c r="BI232" s="159">
        <f t="shared" si="8"/>
        <v>0</v>
      </c>
      <c r="BJ232" s="18" t="s">
        <v>79</v>
      </c>
      <c r="BK232" s="159">
        <f t="shared" si="9"/>
        <v>0</v>
      </c>
      <c r="BL232" s="18" t="s">
        <v>124</v>
      </c>
      <c r="BM232" s="158" t="s">
        <v>314</v>
      </c>
    </row>
    <row r="233" spans="1:65" s="2" customFormat="1" ht="21.75" customHeight="1">
      <c r="A233" s="33"/>
      <c r="B233" s="145"/>
      <c r="C233" s="192" t="s">
        <v>315</v>
      </c>
      <c r="D233" s="192" t="s">
        <v>259</v>
      </c>
      <c r="E233" s="193" t="s">
        <v>316</v>
      </c>
      <c r="F233" s="194" t="s">
        <v>317</v>
      </c>
      <c r="G233" s="195" t="s">
        <v>305</v>
      </c>
      <c r="H233" s="196">
        <v>1</v>
      </c>
      <c r="I233" s="197"/>
      <c r="J233" s="198">
        <f t="shared" si="0"/>
        <v>0</v>
      </c>
      <c r="K233" s="199"/>
      <c r="L233" s="200"/>
      <c r="M233" s="201" t="s">
        <v>1</v>
      </c>
      <c r="N233" s="202" t="s">
        <v>37</v>
      </c>
      <c r="O233" s="59"/>
      <c r="P233" s="156">
        <f t="shared" si="1"/>
        <v>0</v>
      </c>
      <c r="Q233" s="156">
        <v>4.3999999999999997E-2</v>
      </c>
      <c r="R233" s="156">
        <f t="shared" si="2"/>
        <v>4.3999999999999997E-2</v>
      </c>
      <c r="S233" s="156">
        <v>0</v>
      </c>
      <c r="T233" s="157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8" t="s">
        <v>174</v>
      </c>
      <c r="AT233" s="158" t="s">
        <v>259</v>
      </c>
      <c r="AU233" s="158" t="s">
        <v>81</v>
      </c>
      <c r="AY233" s="18" t="s">
        <v>118</v>
      </c>
      <c r="BE233" s="159">
        <f t="shared" si="4"/>
        <v>0</v>
      </c>
      <c r="BF233" s="159">
        <f t="shared" si="5"/>
        <v>0</v>
      </c>
      <c r="BG233" s="159">
        <f t="shared" si="6"/>
        <v>0</v>
      </c>
      <c r="BH233" s="159">
        <f t="shared" si="7"/>
        <v>0</v>
      </c>
      <c r="BI233" s="159">
        <f t="shared" si="8"/>
        <v>0</v>
      </c>
      <c r="BJ233" s="18" t="s">
        <v>79</v>
      </c>
      <c r="BK233" s="159">
        <f t="shared" si="9"/>
        <v>0</v>
      </c>
      <c r="BL233" s="18" t="s">
        <v>124</v>
      </c>
      <c r="BM233" s="158" t="s">
        <v>318</v>
      </c>
    </row>
    <row r="234" spans="1:65" s="2" customFormat="1" ht="21.75" customHeight="1">
      <c r="A234" s="33"/>
      <c r="B234" s="145"/>
      <c r="C234" s="192" t="s">
        <v>319</v>
      </c>
      <c r="D234" s="192" t="s">
        <v>259</v>
      </c>
      <c r="E234" s="193" t="s">
        <v>320</v>
      </c>
      <c r="F234" s="194" t="s">
        <v>321</v>
      </c>
      <c r="G234" s="195" t="s">
        <v>305</v>
      </c>
      <c r="H234" s="196">
        <v>1</v>
      </c>
      <c r="I234" s="197"/>
      <c r="J234" s="198">
        <f t="shared" si="0"/>
        <v>0</v>
      </c>
      <c r="K234" s="199"/>
      <c r="L234" s="200"/>
      <c r="M234" s="201" t="s">
        <v>1</v>
      </c>
      <c r="N234" s="202" t="s">
        <v>37</v>
      </c>
      <c r="O234" s="59"/>
      <c r="P234" s="156">
        <f t="shared" si="1"/>
        <v>0</v>
      </c>
      <c r="Q234" s="156">
        <v>5.5E-2</v>
      </c>
      <c r="R234" s="156">
        <f t="shared" si="2"/>
        <v>5.5E-2</v>
      </c>
      <c r="S234" s="156">
        <v>0</v>
      </c>
      <c r="T234" s="157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8" t="s">
        <v>174</v>
      </c>
      <c r="AT234" s="158" t="s">
        <v>259</v>
      </c>
      <c r="AU234" s="158" t="s">
        <v>81</v>
      </c>
      <c r="AY234" s="18" t="s">
        <v>118</v>
      </c>
      <c r="BE234" s="159">
        <f t="shared" si="4"/>
        <v>0</v>
      </c>
      <c r="BF234" s="159">
        <f t="shared" si="5"/>
        <v>0</v>
      </c>
      <c r="BG234" s="159">
        <f t="shared" si="6"/>
        <v>0</v>
      </c>
      <c r="BH234" s="159">
        <f t="shared" si="7"/>
        <v>0</v>
      </c>
      <c r="BI234" s="159">
        <f t="shared" si="8"/>
        <v>0</v>
      </c>
      <c r="BJ234" s="18" t="s">
        <v>79</v>
      </c>
      <c r="BK234" s="159">
        <f t="shared" si="9"/>
        <v>0</v>
      </c>
      <c r="BL234" s="18" t="s">
        <v>124</v>
      </c>
      <c r="BM234" s="158" t="s">
        <v>322</v>
      </c>
    </row>
    <row r="235" spans="1:65" s="2" customFormat="1" ht="21.75" customHeight="1">
      <c r="A235" s="33"/>
      <c r="B235" s="145"/>
      <c r="C235" s="146" t="s">
        <v>323</v>
      </c>
      <c r="D235" s="146" t="s">
        <v>120</v>
      </c>
      <c r="E235" s="147" t="s">
        <v>324</v>
      </c>
      <c r="F235" s="148" t="s">
        <v>325</v>
      </c>
      <c r="G235" s="149" t="s">
        <v>305</v>
      </c>
      <c r="H235" s="150">
        <v>8</v>
      </c>
      <c r="I235" s="151"/>
      <c r="J235" s="152">
        <f t="shared" si="0"/>
        <v>0</v>
      </c>
      <c r="K235" s="153"/>
      <c r="L235" s="34"/>
      <c r="M235" s="154" t="s">
        <v>1</v>
      </c>
      <c r="N235" s="155" t="s">
        <v>37</v>
      </c>
      <c r="O235" s="59"/>
      <c r="P235" s="156">
        <f t="shared" si="1"/>
        <v>0</v>
      </c>
      <c r="Q235" s="156">
        <v>6.6E-3</v>
      </c>
      <c r="R235" s="156">
        <f t="shared" si="2"/>
        <v>5.28E-2</v>
      </c>
      <c r="S235" s="156">
        <v>0</v>
      </c>
      <c r="T235" s="157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8" t="s">
        <v>124</v>
      </c>
      <c r="AT235" s="158" t="s">
        <v>120</v>
      </c>
      <c r="AU235" s="158" t="s">
        <v>81</v>
      </c>
      <c r="AY235" s="18" t="s">
        <v>118</v>
      </c>
      <c r="BE235" s="159">
        <f t="shared" si="4"/>
        <v>0</v>
      </c>
      <c r="BF235" s="159">
        <f t="shared" si="5"/>
        <v>0</v>
      </c>
      <c r="BG235" s="159">
        <f t="shared" si="6"/>
        <v>0</v>
      </c>
      <c r="BH235" s="159">
        <f t="shared" si="7"/>
        <v>0</v>
      </c>
      <c r="BI235" s="159">
        <f t="shared" si="8"/>
        <v>0</v>
      </c>
      <c r="BJ235" s="18" t="s">
        <v>79</v>
      </c>
      <c r="BK235" s="159">
        <f t="shared" si="9"/>
        <v>0</v>
      </c>
      <c r="BL235" s="18" t="s">
        <v>124</v>
      </c>
      <c r="BM235" s="158" t="s">
        <v>326</v>
      </c>
    </row>
    <row r="236" spans="1:65" s="2" customFormat="1" ht="21.75" customHeight="1">
      <c r="A236" s="33"/>
      <c r="B236" s="145"/>
      <c r="C236" s="192" t="s">
        <v>327</v>
      </c>
      <c r="D236" s="192" t="s">
        <v>259</v>
      </c>
      <c r="E236" s="193" t="s">
        <v>328</v>
      </c>
      <c r="F236" s="194" t="s">
        <v>329</v>
      </c>
      <c r="G236" s="195" t="s">
        <v>305</v>
      </c>
      <c r="H236" s="196">
        <v>8</v>
      </c>
      <c r="I236" s="197"/>
      <c r="J236" s="198">
        <f t="shared" si="0"/>
        <v>0</v>
      </c>
      <c r="K236" s="199"/>
      <c r="L236" s="200"/>
      <c r="M236" s="201" t="s">
        <v>1</v>
      </c>
      <c r="N236" s="202" t="s">
        <v>37</v>
      </c>
      <c r="O236" s="59"/>
      <c r="P236" s="156">
        <f t="shared" si="1"/>
        <v>0</v>
      </c>
      <c r="Q236" s="156">
        <v>6.6000000000000003E-2</v>
      </c>
      <c r="R236" s="156">
        <f t="shared" si="2"/>
        <v>0.52800000000000002</v>
      </c>
      <c r="S236" s="156">
        <v>0</v>
      </c>
      <c r="T236" s="157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8" t="s">
        <v>174</v>
      </c>
      <c r="AT236" s="158" t="s">
        <v>259</v>
      </c>
      <c r="AU236" s="158" t="s">
        <v>81</v>
      </c>
      <c r="AY236" s="18" t="s">
        <v>118</v>
      </c>
      <c r="BE236" s="159">
        <f t="shared" si="4"/>
        <v>0</v>
      </c>
      <c r="BF236" s="159">
        <f t="shared" si="5"/>
        <v>0</v>
      </c>
      <c r="BG236" s="159">
        <f t="shared" si="6"/>
        <v>0</v>
      </c>
      <c r="BH236" s="159">
        <f t="shared" si="7"/>
        <v>0</v>
      </c>
      <c r="BI236" s="159">
        <f t="shared" si="8"/>
        <v>0</v>
      </c>
      <c r="BJ236" s="18" t="s">
        <v>79</v>
      </c>
      <c r="BK236" s="159">
        <f t="shared" si="9"/>
        <v>0</v>
      </c>
      <c r="BL236" s="18" t="s">
        <v>124</v>
      </c>
      <c r="BM236" s="158" t="s">
        <v>330</v>
      </c>
    </row>
    <row r="237" spans="1:65" s="2" customFormat="1" ht="21.75" customHeight="1">
      <c r="A237" s="33"/>
      <c r="B237" s="145"/>
      <c r="C237" s="146" t="s">
        <v>331</v>
      </c>
      <c r="D237" s="146" t="s">
        <v>120</v>
      </c>
      <c r="E237" s="147" t="s">
        <v>332</v>
      </c>
      <c r="F237" s="148" t="s">
        <v>333</v>
      </c>
      <c r="G237" s="149" t="s">
        <v>215</v>
      </c>
      <c r="H237" s="150">
        <v>5.76</v>
      </c>
      <c r="I237" s="151"/>
      <c r="J237" s="152">
        <f t="shared" si="0"/>
        <v>0</v>
      </c>
      <c r="K237" s="153"/>
      <c r="L237" s="34"/>
      <c r="M237" s="154" t="s">
        <v>1</v>
      </c>
      <c r="N237" s="155" t="s">
        <v>37</v>
      </c>
      <c r="O237" s="59"/>
      <c r="P237" s="156">
        <f t="shared" si="1"/>
        <v>0</v>
      </c>
      <c r="Q237" s="156">
        <v>2.234</v>
      </c>
      <c r="R237" s="156">
        <f t="shared" si="2"/>
        <v>12.867839999999999</v>
      </c>
      <c r="S237" s="156">
        <v>0</v>
      </c>
      <c r="T237" s="157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8" t="s">
        <v>124</v>
      </c>
      <c r="AT237" s="158" t="s">
        <v>120</v>
      </c>
      <c r="AU237" s="158" t="s">
        <v>81</v>
      </c>
      <c r="AY237" s="18" t="s">
        <v>118</v>
      </c>
      <c r="BE237" s="159">
        <f t="shared" si="4"/>
        <v>0</v>
      </c>
      <c r="BF237" s="159">
        <f t="shared" si="5"/>
        <v>0</v>
      </c>
      <c r="BG237" s="159">
        <f t="shared" si="6"/>
        <v>0</v>
      </c>
      <c r="BH237" s="159">
        <f t="shared" si="7"/>
        <v>0</v>
      </c>
      <c r="BI237" s="159">
        <f t="shared" si="8"/>
        <v>0</v>
      </c>
      <c r="BJ237" s="18" t="s">
        <v>79</v>
      </c>
      <c r="BK237" s="159">
        <f t="shared" si="9"/>
        <v>0</v>
      </c>
      <c r="BL237" s="18" t="s">
        <v>124</v>
      </c>
      <c r="BM237" s="158" t="s">
        <v>334</v>
      </c>
    </row>
    <row r="238" spans="1:65" s="13" customFormat="1">
      <c r="B238" s="160"/>
      <c r="D238" s="161" t="s">
        <v>126</v>
      </c>
      <c r="E238" s="162" t="s">
        <v>1</v>
      </c>
      <c r="F238" s="163" t="s">
        <v>335</v>
      </c>
      <c r="H238" s="164">
        <v>1.8</v>
      </c>
      <c r="I238" s="165"/>
      <c r="L238" s="160"/>
      <c r="M238" s="166"/>
      <c r="N238" s="167"/>
      <c r="O238" s="167"/>
      <c r="P238" s="167"/>
      <c r="Q238" s="167"/>
      <c r="R238" s="167"/>
      <c r="S238" s="167"/>
      <c r="T238" s="168"/>
      <c r="AT238" s="162" t="s">
        <v>126</v>
      </c>
      <c r="AU238" s="162" t="s">
        <v>81</v>
      </c>
      <c r="AV238" s="13" t="s">
        <v>81</v>
      </c>
      <c r="AW238" s="13" t="s">
        <v>29</v>
      </c>
      <c r="AX238" s="13" t="s">
        <v>72</v>
      </c>
      <c r="AY238" s="162" t="s">
        <v>118</v>
      </c>
    </row>
    <row r="239" spans="1:65" s="13" customFormat="1">
      <c r="B239" s="160"/>
      <c r="D239" s="161" t="s">
        <v>126</v>
      </c>
      <c r="E239" s="162" t="s">
        <v>1</v>
      </c>
      <c r="F239" s="163" t="s">
        <v>336</v>
      </c>
      <c r="H239" s="164">
        <v>3.96</v>
      </c>
      <c r="I239" s="165"/>
      <c r="L239" s="160"/>
      <c r="M239" s="166"/>
      <c r="N239" s="167"/>
      <c r="O239" s="167"/>
      <c r="P239" s="167"/>
      <c r="Q239" s="167"/>
      <c r="R239" s="167"/>
      <c r="S239" s="167"/>
      <c r="T239" s="168"/>
      <c r="AT239" s="162" t="s">
        <v>126</v>
      </c>
      <c r="AU239" s="162" t="s">
        <v>81</v>
      </c>
      <c r="AV239" s="13" t="s">
        <v>81</v>
      </c>
      <c r="AW239" s="13" t="s">
        <v>29</v>
      </c>
      <c r="AX239" s="13" t="s">
        <v>72</v>
      </c>
      <c r="AY239" s="162" t="s">
        <v>118</v>
      </c>
    </row>
    <row r="240" spans="1:65" s="14" customFormat="1">
      <c r="B240" s="169"/>
      <c r="D240" s="161" t="s">
        <v>126</v>
      </c>
      <c r="E240" s="170" t="s">
        <v>1</v>
      </c>
      <c r="F240" s="171" t="s">
        <v>130</v>
      </c>
      <c r="H240" s="172">
        <v>5.76</v>
      </c>
      <c r="I240" s="173"/>
      <c r="L240" s="169"/>
      <c r="M240" s="174"/>
      <c r="N240" s="175"/>
      <c r="O240" s="175"/>
      <c r="P240" s="175"/>
      <c r="Q240" s="175"/>
      <c r="R240" s="175"/>
      <c r="S240" s="175"/>
      <c r="T240" s="176"/>
      <c r="AT240" s="170" t="s">
        <v>126</v>
      </c>
      <c r="AU240" s="170" t="s">
        <v>81</v>
      </c>
      <c r="AV240" s="14" t="s">
        <v>124</v>
      </c>
      <c r="AW240" s="14" t="s">
        <v>29</v>
      </c>
      <c r="AX240" s="14" t="s">
        <v>79</v>
      </c>
      <c r="AY240" s="170" t="s">
        <v>118</v>
      </c>
    </row>
    <row r="241" spans="1:65" s="2" customFormat="1" ht="21.75" customHeight="1">
      <c r="A241" s="33"/>
      <c r="B241" s="145"/>
      <c r="C241" s="146" t="s">
        <v>337</v>
      </c>
      <c r="D241" s="146" t="s">
        <v>120</v>
      </c>
      <c r="E241" s="147" t="s">
        <v>338</v>
      </c>
      <c r="F241" s="148" t="s">
        <v>339</v>
      </c>
      <c r="G241" s="149" t="s">
        <v>215</v>
      </c>
      <c r="H241" s="150">
        <v>21.216999999999999</v>
      </c>
      <c r="I241" s="151"/>
      <c r="J241" s="152">
        <f>ROUND(I241*H241,2)</f>
        <v>0</v>
      </c>
      <c r="K241" s="153"/>
      <c r="L241" s="34"/>
      <c r="M241" s="154" t="s">
        <v>1</v>
      </c>
      <c r="N241" s="155" t="s">
        <v>37</v>
      </c>
      <c r="O241" s="59"/>
      <c r="P241" s="156">
        <f>O241*H241</f>
        <v>0</v>
      </c>
      <c r="Q241" s="156">
        <v>0</v>
      </c>
      <c r="R241" s="156">
        <f>Q241*H241</f>
        <v>0</v>
      </c>
      <c r="S241" s="156">
        <v>0</v>
      </c>
      <c r="T241" s="15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8" t="s">
        <v>124</v>
      </c>
      <c r="AT241" s="158" t="s">
        <v>120</v>
      </c>
      <c r="AU241" s="158" t="s">
        <v>81</v>
      </c>
      <c r="AY241" s="18" t="s">
        <v>118</v>
      </c>
      <c r="BE241" s="159">
        <f>IF(N241="základní",J241,0)</f>
        <v>0</v>
      </c>
      <c r="BF241" s="159">
        <f>IF(N241="snížená",J241,0)</f>
        <v>0</v>
      </c>
      <c r="BG241" s="159">
        <f>IF(N241="zákl. přenesená",J241,0)</f>
        <v>0</v>
      </c>
      <c r="BH241" s="159">
        <f>IF(N241="sníž. přenesená",J241,0)</f>
        <v>0</v>
      </c>
      <c r="BI241" s="159">
        <f>IF(N241="nulová",J241,0)</f>
        <v>0</v>
      </c>
      <c r="BJ241" s="18" t="s">
        <v>79</v>
      </c>
      <c r="BK241" s="159">
        <f>ROUND(I241*H241,2)</f>
        <v>0</v>
      </c>
      <c r="BL241" s="18" t="s">
        <v>124</v>
      </c>
      <c r="BM241" s="158" t="s">
        <v>340</v>
      </c>
    </row>
    <row r="242" spans="1:65" s="13" customFormat="1">
      <c r="B242" s="160"/>
      <c r="D242" s="161" t="s">
        <v>126</v>
      </c>
      <c r="E242" s="162" t="s">
        <v>1</v>
      </c>
      <c r="F242" s="163" t="s">
        <v>341</v>
      </c>
      <c r="H242" s="164">
        <v>21.216999999999999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2" t="s">
        <v>126</v>
      </c>
      <c r="AU242" s="162" t="s">
        <v>81</v>
      </c>
      <c r="AV242" s="13" t="s">
        <v>81</v>
      </c>
      <c r="AW242" s="13" t="s">
        <v>29</v>
      </c>
      <c r="AX242" s="13" t="s">
        <v>79</v>
      </c>
      <c r="AY242" s="162" t="s">
        <v>118</v>
      </c>
    </row>
    <row r="243" spans="1:65" s="12" customFormat="1" ht="22.9" customHeight="1">
      <c r="B243" s="132"/>
      <c r="D243" s="133" t="s">
        <v>71</v>
      </c>
      <c r="E243" s="143" t="s">
        <v>158</v>
      </c>
      <c r="F243" s="143" t="s">
        <v>342</v>
      </c>
      <c r="I243" s="135"/>
      <c r="J243" s="144">
        <f>BK243</f>
        <v>0</v>
      </c>
      <c r="L243" s="132"/>
      <c r="M243" s="137"/>
      <c r="N243" s="138"/>
      <c r="O243" s="138"/>
      <c r="P243" s="139">
        <f>SUM(P244:P299)</f>
        <v>0</v>
      </c>
      <c r="Q243" s="138"/>
      <c r="R243" s="139">
        <f>SUM(R244:R299)</f>
        <v>650.06871354000009</v>
      </c>
      <c r="S243" s="138"/>
      <c r="T243" s="140">
        <f>SUM(T244:T299)</f>
        <v>0</v>
      </c>
      <c r="AR243" s="133" t="s">
        <v>79</v>
      </c>
      <c r="AT243" s="141" t="s">
        <v>71</v>
      </c>
      <c r="AU243" s="141" t="s">
        <v>79</v>
      </c>
      <c r="AY243" s="133" t="s">
        <v>118</v>
      </c>
      <c r="BK243" s="142">
        <f>SUM(BK244:BK299)</f>
        <v>0</v>
      </c>
    </row>
    <row r="244" spans="1:65" s="2" customFormat="1" ht="21.75" customHeight="1">
      <c r="A244" s="33"/>
      <c r="B244" s="145"/>
      <c r="C244" s="146" t="s">
        <v>343</v>
      </c>
      <c r="D244" s="146" t="s">
        <v>120</v>
      </c>
      <c r="E244" s="147" t="s">
        <v>344</v>
      </c>
      <c r="F244" s="148" t="s">
        <v>345</v>
      </c>
      <c r="G244" s="149" t="s">
        <v>123</v>
      </c>
      <c r="H244" s="150">
        <v>701.6</v>
      </c>
      <c r="I244" s="151"/>
      <c r="J244" s="152">
        <f>ROUND(I244*H244,2)</f>
        <v>0</v>
      </c>
      <c r="K244" s="153"/>
      <c r="L244" s="34"/>
      <c r="M244" s="154" t="s">
        <v>1</v>
      </c>
      <c r="N244" s="155" t="s">
        <v>37</v>
      </c>
      <c r="O244" s="59"/>
      <c r="P244" s="156">
        <f>O244*H244</f>
        <v>0</v>
      </c>
      <c r="Q244" s="156">
        <v>9.1999999999999998E-2</v>
      </c>
      <c r="R244" s="156">
        <f>Q244*H244</f>
        <v>64.547200000000004</v>
      </c>
      <c r="S244" s="156">
        <v>0</v>
      </c>
      <c r="T244" s="15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8" t="s">
        <v>124</v>
      </c>
      <c r="AT244" s="158" t="s">
        <v>120</v>
      </c>
      <c r="AU244" s="158" t="s">
        <v>81</v>
      </c>
      <c r="AY244" s="18" t="s">
        <v>118</v>
      </c>
      <c r="BE244" s="159">
        <f>IF(N244="základní",J244,0)</f>
        <v>0</v>
      </c>
      <c r="BF244" s="159">
        <f>IF(N244="snížená",J244,0)</f>
        <v>0</v>
      </c>
      <c r="BG244" s="159">
        <f>IF(N244="zákl. přenesená",J244,0)</f>
        <v>0</v>
      </c>
      <c r="BH244" s="159">
        <f>IF(N244="sníž. přenesená",J244,0)</f>
        <v>0</v>
      </c>
      <c r="BI244" s="159">
        <f>IF(N244="nulová",J244,0)</f>
        <v>0</v>
      </c>
      <c r="BJ244" s="18" t="s">
        <v>79</v>
      </c>
      <c r="BK244" s="159">
        <f>ROUND(I244*H244,2)</f>
        <v>0</v>
      </c>
      <c r="BL244" s="18" t="s">
        <v>124</v>
      </c>
      <c r="BM244" s="158" t="s">
        <v>346</v>
      </c>
    </row>
    <row r="245" spans="1:65" s="13" customFormat="1">
      <c r="B245" s="160"/>
      <c r="D245" s="161" t="s">
        <v>126</v>
      </c>
      <c r="E245" s="162" t="s">
        <v>1</v>
      </c>
      <c r="F245" s="163" t="s">
        <v>347</v>
      </c>
      <c r="H245" s="164">
        <v>454.1</v>
      </c>
      <c r="I245" s="165"/>
      <c r="L245" s="160"/>
      <c r="M245" s="166"/>
      <c r="N245" s="167"/>
      <c r="O245" s="167"/>
      <c r="P245" s="167"/>
      <c r="Q245" s="167"/>
      <c r="R245" s="167"/>
      <c r="S245" s="167"/>
      <c r="T245" s="168"/>
      <c r="AT245" s="162" t="s">
        <v>126</v>
      </c>
      <c r="AU245" s="162" t="s">
        <v>81</v>
      </c>
      <c r="AV245" s="13" t="s">
        <v>81</v>
      </c>
      <c r="AW245" s="13" t="s">
        <v>29</v>
      </c>
      <c r="AX245" s="13" t="s">
        <v>72</v>
      </c>
      <c r="AY245" s="162" t="s">
        <v>118</v>
      </c>
    </row>
    <row r="246" spans="1:65" s="13" customFormat="1">
      <c r="B246" s="160"/>
      <c r="D246" s="161" t="s">
        <v>126</v>
      </c>
      <c r="E246" s="162" t="s">
        <v>1</v>
      </c>
      <c r="F246" s="163" t="s">
        <v>348</v>
      </c>
      <c r="H246" s="164">
        <v>168</v>
      </c>
      <c r="I246" s="165"/>
      <c r="L246" s="160"/>
      <c r="M246" s="166"/>
      <c r="N246" s="167"/>
      <c r="O246" s="167"/>
      <c r="P246" s="167"/>
      <c r="Q246" s="167"/>
      <c r="R246" s="167"/>
      <c r="S246" s="167"/>
      <c r="T246" s="168"/>
      <c r="AT246" s="162" t="s">
        <v>126</v>
      </c>
      <c r="AU246" s="162" t="s">
        <v>81</v>
      </c>
      <c r="AV246" s="13" t="s">
        <v>81</v>
      </c>
      <c r="AW246" s="13" t="s">
        <v>29</v>
      </c>
      <c r="AX246" s="13" t="s">
        <v>72</v>
      </c>
      <c r="AY246" s="162" t="s">
        <v>118</v>
      </c>
    </row>
    <row r="247" spans="1:65" s="13" customFormat="1">
      <c r="B247" s="160"/>
      <c r="D247" s="161" t="s">
        <v>126</v>
      </c>
      <c r="E247" s="162" t="s">
        <v>1</v>
      </c>
      <c r="F247" s="163" t="s">
        <v>349</v>
      </c>
      <c r="H247" s="164">
        <v>79.5</v>
      </c>
      <c r="I247" s="165"/>
      <c r="L247" s="160"/>
      <c r="M247" s="166"/>
      <c r="N247" s="167"/>
      <c r="O247" s="167"/>
      <c r="P247" s="167"/>
      <c r="Q247" s="167"/>
      <c r="R247" s="167"/>
      <c r="S247" s="167"/>
      <c r="T247" s="168"/>
      <c r="AT247" s="162" t="s">
        <v>126</v>
      </c>
      <c r="AU247" s="162" t="s">
        <v>81</v>
      </c>
      <c r="AV247" s="13" t="s">
        <v>81</v>
      </c>
      <c r="AW247" s="13" t="s">
        <v>29</v>
      </c>
      <c r="AX247" s="13" t="s">
        <v>72</v>
      </c>
      <c r="AY247" s="162" t="s">
        <v>118</v>
      </c>
    </row>
    <row r="248" spans="1:65" s="14" customFormat="1">
      <c r="B248" s="169"/>
      <c r="D248" s="161" t="s">
        <v>126</v>
      </c>
      <c r="E248" s="170" t="s">
        <v>1</v>
      </c>
      <c r="F248" s="171" t="s">
        <v>130</v>
      </c>
      <c r="H248" s="172">
        <v>701.6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126</v>
      </c>
      <c r="AU248" s="170" t="s">
        <v>81</v>
      </c>
      <c r="AV248" s="14" t="s">
        <v>124</v>
      </c>
      <c r="AW248" s="14" t="s">
        <v>29</v>
      </c>
      <c r="AX248" s="14" t="s">
        <v>79</v>
      </c>
      <c r="AY248" s="170" t="s">
        <v>118</v>
      </c>
    </row>
    <row r="249" spans="1:65" s="2" customFormat="1" ht="16.5" customHeight="1">
      <c r="A249" s="33"/>
      <c r="B249" s="145"/>
      <c r="C249" s="146" t="s">
        <v>350</v>
      </c>
      <c r="D249" s="146" t="s">
        <v>120</v>
      </c>
      <c r="E249" s="147" t="s">
        <v>351</v>
      </c>
      <c r="F249" s="148" t="s">
        <v>352</v>
      </c>
      <c r="G249" s="149" t="s">
        <v>123</v>
      </c>
      <c r="H249" s="150">
        <v>524.9</v>
      </c>
      <c r="I249" s="151"/>
      <c r="J249" s="152">
        <f>ROUND(I249*H249,2)</f>
        <v>0</v>
      </c>
      <c r="K249" s="153"/>
      <c r="L249" s="34"/>
      <c r="M249" s="154" t="s">
        <v>1</v>
      </c>
      <c r="N249" s="155" t="s">
        <v>37</v>
      </c>
      <c r="O249" s="59"/>
      <c r="P249" s="156">
        <f>O249*H249</f>
        <v>0</v>
      </c>
      <c r="Q249" s="156">
        <v>0.46</v>
      </c>
      <c r="R249" s="156">
        <f>Q249*H249</f>
        <v>241.45400000000001</v>
      </c>
      <c r="S249" s="156">
        <v>0</v>
      </c>
      <c r="T249" s="15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8" t="s">
        <v>124</v>
      </c>
      <c r="AT249" s="158" t="s">
        <v>120</v>
      </c>
      <c r="AU249" s="158" t="s">
        <v>81</v>
      </c>
      <c r="AY249" s="18" t="s">
        <v>118</v>
      </c>
      <c r="BE249" s="159">
        <f>IF(N249="základní",J249,0)</f>
        <v>0</v>
      </c>
      <c r="BF249" s="159">
        <f>IF(N249="snížená",J249,0)</f>
        <v>0</v>
      </c>
      <c r="BG249" s="159">
        <f>IF(N249="zákl. přenesená",J249,0)</f>
        <v>0</v>
      </c>
      <c r="BH249" s="159">
        <f>IF(N249="sníž. přenesená",J249,0)</f>
        <v>0</v>
      </c>
      <c r="BI249" s="159">
        <f>IF(N249="nulová",J249,0)</f>
        <v>0</v>
      </c>
      <c r="BJ249" s="18" t="s">
        <v>79</v>
      </c>
      <c r="BK249" s="159">
        <f>ROUND(I249*H249,2)</f>
        <v>0</v>
      </c>
      <c r="BL249" s="18" t="s">
        <v>124</v>
      </c>
      <c r="BM249" s="158" t="s">
        <v>353</v>
      </c>
    </row>
    <row r="250" spans="1:65" s="13" customFormat="1">
      <c r="B250" s="160"/>
      <c r="D250" s="161" t="s">
        <v>126</v>
      </c>
      <c r="E250" s="162" t="s">
        <v>1</v>
      </c>
      <c r="F250" s="163" t="s">
        <v>354</v>
      </c>
      <c r="H250" s="164">
        <v>53</v>
      </c>
      <c r="I250" s="165"/>
      <c r="L250" s="160"/>
      <c r="M250" s="166"/>
      <c r="N250" s="167"/>
      <c r="O250" s="167"/>
      <c r="P250" s="167"/>
      <c r="Q250" s="167"/>
      <c r="R250" s="167"/>
      <c r="S250" s="167"/>
      <c r="T250" s="168"/>
      <c r="AT250" s="162" t="s">
        <v>126</v>
      </c>
      <c r="AU250" s="162" t="s">
        <v>81</v>
      </c>
      <c r="AV250" s="13" t="s">
        <v>81</v>
      </c>
      <c r="AW250" s="13" t="s">
        <v>29</v>
      </c>
      <c r="AX250" s="13" t="s">
        <v>72</v>
      </c>
      <c r="AY250" s="162" t="s">
        <v>118</v>
      </c>
    </row>
    <row r="251" spans="1:65" s="15" customFormat="1">
      <c r="B251" s="177"/>
      <c r="D251" s="161" t="s">
        <v>126</v>
      </c>
      <c r="E251" s="178" t="s">
        <v>1</v>
      </c>
      <c r="F251" s="179" t="s">
        <v>355</v>
      </c>
      <c r="H251" s="178" t="s">
        <v>1</v>
      </c>
      <c r="I251" s="180"/>
      <c r="L251" s="177"/>
      <c r="M251" s="181"/>
      <c r="N251" s="182"/>
      <c r="O251" s="182"/>
      <c r="P251" s="182"/>
      <c r="Q251" s="182"/>
      <c r="R251" s="182"/>
      <c r="S251" s="182"/>
      <c r="T251" s="183"/>
      <c r="AT251" s="178" t="s">
        <v>126</v>
      </c>
      <c r="AU251" s="178" t="s">
        <v>81</v>
      </c>
      <c r="AV251" s="15" t="s">
        <v>79</v>
      </c>
      <c r="AW251" s="15" t="s">
        <v>29</v>
      </c>
      <c r="AX251" s="15" t="s">
        <v>72</v>
      </c>
      <c r="AY251" s="178" t="s">
        <v>118</v>
      </c>
    </row>
    <row r="252" spans="1:65" s="13" customFormat="1">
      <c r="B252" s="160"/>
      <c r="D252" s="161" t="s">
        <v>126</v>
      </c>
      <c r="E252" s="162" t="s">
        <v>1</v>
      </c>
      <c r="F252" s="163" t="s">
        <v>153</v>
      </c>
      <c r="H252" s="164">
        <v>9.8000000000000007</v>
      </c>
      <c r="I252" s="165"/>
      <c r="L252" s="160"/>
      <c r="M252" s="166"/>
      <c r="N252" s="167"/>
      <c r="O252" s="167"/>
      <c r="P252" s="167"/>
      <c r="Q252" s="167"/>
      <c r="R252" s="167"/>
      <c r="S252" s="167"/>
      <c r="T252" s="168"/>
      <c r="AT252" s="162" t="s">
        <v>126</v>
      </c>
      <c r="AU252" s="162" t="s">
        <v>81</v>
      </c>
      <c r="AV252" s="13" t="s">
        <v>81</v>
      </c>
      <c r="AW252" s="13" t="s">
        <v>29</v>
      </c>
      <c r="AX252" s="13" t="s">
        <v>72</v>
      </c>
      <c r="AY252" s="162" t="s">
        <v>118</v>
      </c>
    </row>
    <row r="253" spans="1:65" s="13" customFormat="1">
      <c r="B253" s="160"/>
      <c r="D253" s="161" t="s">
        <v>126</v>
      </c>
      <c r="E253" s="162" t="s">
        <v>1</v>
      </c>
      <c r="F253" s="163" t="s">
        <v>137</v>
      </c>
      <c r="H253" s="164">
        <v>334.6</v>
      </c>
      <c r="I253" s="165"/>
      <c r="L253" s="160"/>
      <c r="M253" s="166"/>
      <c r="N253" s="167"/>
      <c r="O253" s="167"/>
      <c r="P253" s="167"/>
      <c r="Q253" s="167"/>
      <c r="R253" s="167"/>
      <c r="S253" s="167"/>
      <c r="T253" s="168"/>
      <c r="AT253" s="162" t="s">
        <v>126</v>
      </c>
      <c r="AU253" s="162" t="s">
        <v>81</v>
      </c>
      <c r="AV253" s="13" t="s">
        <v>81</v>
      </c>
      <c r="AW253" s="13" t="s">
        <v>29</v>
      </c>
      <c r="AX253" s="13" t="s">
        <v>72</v>
      </c>
      <c r="AY253" s="162" t="s">
        <v>118</v>
      </c>
    </row>
    <row r="254" spans="1:65" s="13" customFormat="1">
      <c r="B254" s="160"/>
      <c r="D254" s="161" t="s">
        <v>126</v>
      </c>
      <c r="E254" s="162" t="s">
        <v>1</v>
      </c>
      <c r="F254" s="163" t="s">
        <v>138</v>
      </c>
      <c r="H254" s="164">
        <v>115.5</v>
      </c>
      <c r="I254" s="165"/>
      <c r="L254" s="160"/>
      <c r="M254" s="166"/>
      <c r="N254" s="167"/>
      <c r="O254" s="167"/>
      <c r="P254" s="167"/>
      <c r="Q254" s="167"/>
      <c r="R254" s="167"/>
      <c r="S254" s="167"/>
      <c r="T254" s="168"/>
      <c r="AT254" s="162" t="s">
        <v>126</v>
      </c>
      <c r="AU254" s="162" t="s">
        <v>81</v>
      </c>
      <c r="AV254" s="13" t="s">
        <v>81</v>
      </c>
      <c r="AW254" s="13" t="s">
        <v>29</v>
      </c>
      <c r="AX254" s="13" t="s">
        <v>72</v>
      </c>
      <c r="AY254" s="162" t="s">
        <v>118</v>
      </c>
    </row>
    <row r="255" spans="1:65" s="16" customFormat="1">
      <c r="B255" s="184"/>
      <c r="D255" s="161" t="s">
        <v>126</v>
      </c>
      <c r="E255" s="185" t="s">
        <v>1</v>
      </c>
      <c r="F255" s="186" t="s">
        <v>139</v>
      </c>
      <c r="H255" s="187">
        <v>512.90000000000009</v>
      </c>
      <c r="I255" s="188"/>
      <c r="L255" s="184"/>
      <c r="M255" s="189"/>
      <c r="N255" s="190"/>
      <c r="O255" s="190"/>
      <c r="P255" s="190"/>
      <c r="Q255" s="190"/>
      <c r="R255" s="190"/>
      <c r="S255" s="190"/>
      <c r="T255" s="191"/>
      <c r="AT255" s="185" t="s">
        <v>126</v>
      </c>
      <c r="AU255" s="185" t="s">
        <v>81</v>
      </c>
      <c r="AV255" s="16" t="s">
        <v>140</v>
      </c>
      <c r="AW255" s="16" t="s">
        <v>29</v>
      </c>
      <c r="AX255" s="16" t="s">
        <v>72</v>
      </c>
      <c r="AY255" s="185" t="s">
        <v>118</v>
      </c>
    </row>
    <row r="256" spans="1:65" s="13" customFormat="1">
      <c r="B256" s="160"/>
      <c r="D256" s="161" t="s">
        <v>126</v>
      </c>
      <c r="E256" s="162" t="s">
        <v>1</v>
      </c>
      <c r="F256" s="163" t="s">
        <v>356</v>
      </c>
      <c r="H256" s="164">
        <v>12</v>
      </c>
      <c r="I256" s="165"/>
      <c r="L256" s="160"/>
      <c r="M256" s="166"/>
      <c r="N256" s="167"/>
      <c r="O256" s="167"/>
      <c r="P256" s="167"/>
      <c r="Q256" s="167"/>
      <c r="R256" s="167"/>
      <c r="S256" s="167"/>
      <c r="T256" s="168"/>
      <c r="AT256" s="162" t="s">
        <v>126</v>
      </c>
      <c r="AU256" s="162" t="s">
        <v>81</v>
      </c>
      <c r="AV256" s="13" t="s">
        <v>81</v>
      </c>
      <c r="AW256" s="13" t="s">
        <v>29</v>
      </c>
      <c r="AX256" s="13" t="s">
        <v>72</v>
      </c>
      <c r="AY256" s="162" t="s">
        <v>118</v>
      </c>
    </row>
    <row r="257" spans="1:65" s="14" customFormat="1">
      <c r="B257" s="169"/>
      <c r="D257" s="161" t="s">
        <v>126</v>
      </c>
      <c r="E257" s="170" t="s">
        <v>1</v>
      </c>
      <c r="F257" s="171" t="s">
        <v>130</v>
      </c>
      <c r="H257" s="172">
        <v>524.90000000000009</v>
      </c>
      <c r="I257" s="173"/>
      <c r="L257" s="169"/>
      <c r="M257" s="174"/>
      <c r="N257" s="175"/>
      <c r="O257" s="175"/>
      <c r="P257" s="175"/>
      <c r="Q257" s="175"/>
      <c r="R257" s="175"/>
      <c r="S257" s="175"/>
      <c r="T257" s="176"/>
      <c r="AT257" s="170" t="s">
        <v>126</v>
      </c>
      <c r="AU257" s="170" t="s">
        <v>81</v>
      </c>
      <c r="AV257" s="14" t="s">
        <v>124</v>
      </c>
      <c r="AW257" s="14" t="s">
        <v>29</v>
      </c>
      <c r="AX257" s="14" t="s">
        <v>79</v>
      </c>
      <c r="AY257" s="170" t="s">
        <v>118</v>
      </c>
    </row>
    <row r="258" spans="1:65" s="2" customFormat="1" ht="16.5" customHeight="1">
      <c r="A258" s="33"/>
      <c r="B258" s="145"/>
      <c r="C258" s="146" t="s">
        <v>357</v>
      </c>
      <c r="D258" s="146" t="s">
        <v>120</v>
      </c>
      <c r="E258" s="147" t="s">
        <v>358</v>
      </c>
      <c r="F258" s="148" t="s">
        <v>359</v>
      </c>
      <c r="G258" s="149" t="s">
        <v>123</v>
      </c>
      <c r="H258" s="150">
        <v>21.8</v>
      </c>
      <c r="I258" s="151"/>
      <c r="J258" s="152">
        <f>ROUND(I258*H258,2)</f>
        <v>0</v>
      </c>
      <c r="K258" s="153"/>
      <c r="L258" s="34"/>
      <c r="M258" s="154" t="s">
        <v>1</v>
      </c>
      <c r="N258" s="155" t="s">
        <v>37</v>
      </c>
      <c r="O258" s="59"/>
      <c r="P258" s="156">
        <f>O258*H258</f>
        <v>0</v>
      </c>
      <c r="Q258" s="156">
        <v>0.55200000000000005</v>
      </c>
      <c r="R258" s="156">
        <f>Q258*H258</f>
        <v>12.033600000000002</v>
      </c>
      <c r="S258" s="156">
        <v>0</v>
      </c>
      <c r="T258" s="15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8" t="s">
        <v>124</v>
      </c>
      <c r="AT258" s="158" t="s">
        <v>120</v>
      </c>
      <c r="AU258" s="158" t="s">
        <v>81</v>
      </c>
      <c r="AY258" s="18" t="s">
        <v>118</v>
      </c>
      <c r="BE258" s="159">
        <f>IF(N258="základní",J258,0)</f>
        <v>0</v>
      </c>
      <c r="BF258" s="159">
        <f>IF(N258="snížená",J258,0)</f>
        <v>0</v>
      </c>
      <c r="BG258" s="159">
        <f>IF(N258="zákl. přenesená",J258,0)</f>
        <v>0</v>
      </c>
      <c r="BH258" s="159">
        <f>IF(N258="sníž. přenesená",J258,0)</f>
        <v>0</v>
      </c>
      <c r="BI258" s="159">
        <f>IF(N258="nulová",J258,0)</f>
        <v>0</v>
      </c>
      <c r="BJ258" s="18" t="s">
        <v>79</v>
      </c>
      <c r="BK258" s="159">
        <f>ROUND(I258*H258,2)</f>
        <v>0</v>
      </c>
      <c r="BL258" s="18" t="s">
        <v>124</v>
      </c>
      <c r="BM258" s="158" t="s">
        <v>360</v>
      </c>
    </row>
    <row r="259" spans="1:65" s="15" customFormat="1">
      <c r="B259" s="177"/>
      <c r="D259" s="161" t="s">
        <v>126</v>
      </c>
      <c r="E259" s="178" t="s">
        <v>1</v>
      </c>
      <c r="F259" s="179" t="s">
        <v>146</v>
      </c>
      <c r="H259" s="178" t="s">
        <v>1</v>
      </c>
      <c r="I259" s="180"/>
      <c r="L259" s="177"/>
      <c r="M259" s="181"/>
      <c r="N259" s="182"/>
      <c r="O259" s="182"/>
      <c r="P259" s="182"/>
      <c r="Q259" s="182"/>
      <c r="R259" s="182"/>
      <c r="S259" s="182"/>
      <c r="T259" s="183"/>
      <c r="AT259" s="178" t="s">
        <v>126</v>
      </c>
      <c r="AU259" s="178" t="s">
        <v>81</v>
      </c>
      <c r="AV259" s="15" t="s">
        <v>79</v>
      </c>
      <c r="AW259" s="15" t="s">
        <v>29</v>
      </c>
      <c r="AX259" s="15" t="s">
        <v>72</v>
      </c>
      <c r="AY259" s="178" t="s">
        <v>118</v>
      </c>
    </row>
    <row r="260" spans="1:65" s="13" customFormat="1">
      <c r="B260" s="160"/>
      <c r="D260" s="161" t="s">
        <v>126</v>
      </c>
      <c r="E260" s="162" t="s">
        <v>1</v>
      </c>
      <c r="F260" s="163" t="s">
        <v>361</v>
      </c>
      <c r="H260" s="164">
        <v>9.8000000000000007</v>
      </c>
      <c r="I260" s="165"/>
      <c r="L260" s="160"/>
      <c r="M260" s="166"/>
      <c r="N260" s="167"/>
      <c r="O260" s="167"/>
      <c r="P260" s="167"/>
      <c r="Q260" s="167"/>
      <c r="R260" s="167"/>
      <c r="S260" s="167"/>
      <c r="T260" s="168"/>
      <c r="AT260" s="162" t="s">
        <v>126</v>
      </c>
      <c r="AU260" s="162" t="s">
        <v>81</v>
      </c>
      <c r="AV260" s="13" t="s">
        <v>81</v>
      </c>
      <c r="AW260" s="13" t="s">
        <v>29</v>
      </c>
      <c r="AX260" s="13" t="s">
        <v>72</v>
      </c>
      <c r="AY260" s="162" t="s">
        <v>118</v>
      </c>
    </row>
    <row r="261" spans="1:65" s="13" customFormat="1">
      <c r="B261" s="160"/>
      <c r="D261" s="161" t="s">
        <v>126</v>
      </c>
      <c r="E261" s="162" t="s">
        <v>1</v>
      </c>
      <c r="F261" s="163" t="s">
        <v>141</v>
      </c>
      <c r="H261" s="164">
        <v>12</v>
      </c>
      <c r="I261" s="165"/>
      <c r="L261" s="160"/>
      <c r="M261" s="166"/>
      <c r="N261" s="167"/>
      <c r="O261" s="167"/>
      <c r="P261" s="167"/>
      <c r="Q261" s="167"/>
      <c r="R261" s="167"/>
      <c r="S261" s="167"/>
      <c r="T261" s="168"/>
      <c r="AT261" s="162" t="s">
        <v>126</v>
      </c>
      <c r="AU261" s="162" t="s">
        <v>81</v>
      </c>
      <c r="AV261" s="13" t="s">
        <v>81</v>
      </c>
      <c r="AW261" s="13" t="s">
        <v>29</v>
      </c>
      <c r="AX261" s="13" t="s">
        <v>72</v>
      </c>
      <c r="AY261" s="162" t="s">
        <v>118</v>
      </c>
    </row>
    <row r="262" spans="1:65" s="14" customFormat="1">
      <c r="B262" s="169"/>
      <c r="D262" s="161" t="s">
        <v>126</v>
      </c>
      <c r="E262" s="170" t="s">
        <v>1</v>
      </c>
      <c r="F262" s="171" t="s">
        <v>130</v>
      </c>
      <c r="H262" s="172">
        <v>21.8</v>
      </c>
      <c r="I262" s="173"/>
      <c r="L262" s="169"/>
      <c r="M262" s="174"/>
      <c r="N262" s="175"/>
      <c r="O262" s="175"/>
      <c r="P262" s="175"/>
      <c r="Q262" s="175"/>
      <c r="R262" s="175"/>
      <c r="S262" s="175"/>
      <c r="T262" s="176"/>
      <c r="AT262" s="170" t="s">
        <v>126</v>
      </c>
      <c r="AU262" s="170" t="s">
        <v>81</v>
      </c>
      <c r="AV262" s="14" t="s">
        <v>124</v>
      </c>
      <c r="AW262" s="14" t="s">
        <v>29</v>
      </c>
      <c r="AX262" s="14" t="s">
        <v>79</v>
      </c>
      <c r="AY262" s="170" t="s">
        <v>118</v>
      </c>
    </row>
    <row r="263" spans="1:65" s="2" customFormat="1" ht="33" customHeight="1">
      <c r="A263" s="33"/>
      <c r="B263" s="145"/>
      <c r="C263" s="146" t="s">
        <v>362</v>
      </c>
      <c r="D263" s="146" t="s">
        <v>120</v>
      </c>
      <c r="E263" s="147" t="s">
        <v>363</v>
      </c>
      <c r="F263" s="148" t="s">
        <v>364</v>
      </c>
      <c r="G263" s="149" t="s">
        <v>123</v>
      </c>
      <c r="H263" s="150">
        <v>21.8</v>
      </c>
      <c r="I263" s="151"/>
      <c r="J263" s="152">
        <f>ROUND(I263*H263,2)</f>
        <v>0</v>
      </c>
      <c r="K263" s="153"/>
      <c r="L263" s="34"/>
      <c r="M263" s="154" t="s">
        <v>1</v>
      </c>
      <c r="N263" s="155" t="s">
        <v>37</v>
      </c>
      <c r="O263" s="59"/>
      <c r="P263" s="156">
        <f>O263*H263</f>
        <v>0</v>
      </c>
      <c r="Q263" s="156">
        <v>0</v>
      </c>
      <c r="R263" s="156">
        <f>Q263*H263</f>
        <v>0</v>
      </c>
      <c r="S263" s="156">
        <v>0</v>
      </c>
      <c r="T263" s="15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8" t="s">
        <v>124</v>
      </c>
      <c r="AT263" s="158" t="s">
        <v>120</v>
      </c>
      <c r="AU263" s="158" t="s">
        <v>81</v>
      </c>
      <c r="AY263" s="18" t="s">
        <v>118</v>
      </c>
      <c r="BE263" s="159">
        <f>IF(N263="základní",J263,0)</f>
        <v>0</v>
      </c>
      <c r="BF263" s="159">
        <f>IF(N263="snížená",J263,0)</f>
        <v>0</v>
      </c>
      <c r="BG263" s="159">
        <f>IF(N263="zákl. přenesená",J263,0)</f>
        <v>0</v>
      </c>
      <c r="BH263" s="159">
        <f>IF(N263="sníž. přenesená",J263,0)</f>
        <v>0</v>
      </c>
      <c r="BI263" s="159">
        <f>IF(N263="nulová",J263,0)</f>
        <v>0</v>
      </c>
      <c r="BJ263" s="18" t="s">
        <v>79</v>
      </c>
      <c r="BK263" s="159">
        <f>ROUND(I263*H263,2)</f>
        <v>0</v>
      </c>
      <c r="BL263" s="18" t="s">
        <v>124</v>
      </c>
      <c r="BM263" s="158" t="s">
        <v>365</v>
      </c>
    </row>
    <row r="264" spans="1:65" s="15" customFormat="1">
      <c r="B264" s="177"/>
      <c r="D264" s="161" t="s">
        <v>126</v>
      </c>
      <c r="E264" s="178" t="s">
        <v>1</v>
      </c>
      <c r="F264" s="179" t="s">
        <v>366</v>
      </c>
      <c r="H264" s="178" t="s">
        <v>1</v>
      </c>
      <c r="I264" s="180"/>
      <c r="L264" s="177"/>
      <c r="M264" s="181"/>
      <c r="N264" s="182"/>
      <c r="O264" s="182"/>
      <c r="P264" s="182"/>
      <c r="Q264" s="182"/>
      <c r="R264" s="182"/>
      <c r="S264" s="182"/>
      <c r="T264" s="183"/>
      <c r="AT264" s="178" t="s">
        <v>126</v>
      </c>
      <c r="AU264" s="178" t="s">
        <v>81</v>
      </c>
      <c r="AV264" s="15" t="s">
        <v>79</v>
      </c>
      <c r="AW264" s="15" t="s">
        <v>29</v>
      </c>
      <c r="AX264" s="15" t="s">
        <v>72</v>
      </c>
      <c r="AY264" s="178" t="s">
        <v>118</v>
      </c>
    </row>
    <row r="265" spans="1:65" s="13" customFormat="1">
      <c r="B265" s="160"/>
      <c r="D265" s="161" t="s">
        <v>126</v>
      </c>
      <c r="E265" s="162" t="s">
        <v>1</v>
      </c>
      <c r="F265" s="163" t="s">
        <v>153</v>
      </c>
      <c r="H265" s="164">
        <v>9.8000000000000007</v>
      </c>
      <c r="I265" s="165"/>
      <c r="L265" s="160"/>
      <c r="M265" s="166"/>
      <c r="N265" s="167"/>
      <c r="O265" s="167"/>
      <c r="P265" s="167"/>
      <c r="Q265" s="167"/>
      <c r="R265" s="167"/>
      <c r="S265" s="167"/>
      <c r="T265" s="168"/>
      <c r="AT265" s="162" t="s">
        <v>126</v>
      </c>
      <c r="AU265" s="162" t="s">
        <v>81</v>
      </c>
      <c r="AV265" s="13" t="s">
        <v>81</v>
      </c>
      <c r="AW265" s="13" t="s">
        <v>29</v>
      </c>
      <c r="AX265" s="13" t="s">
        <v>72</v>
      </c>
      <c r="AY265" s="162" t="s">
        <v>118</v>
      </c>
    </row>
    <row r="266" spans="1:65" s="13" customFormat="1">
      <c r="B266" s="160"/>
      <c r="D266" s="161" t="s">
        <v>126</v>
      </c>
      <c r="E266" s="162" t="s">
        <v>1</v>
      </c>
      <c r="F266" s="163" t="s">
        <v>141</v>
      </c>
      <c r="H266" s="164">
        <v>12</v>
      </c>
      <c r="I266" s="165"/>
      <c r="L266" s="160"/>
      <c r="M266" s="166"/>
      <c r="N266" s="167"/>
      <c r="O266" s="167"/>
      <c r="P266" s="167"/>
      <c r="Q266" s="167"/>
      <c r="R266" s="167"/>
      <c r="S266" s="167"/>
      <c r="T266" s="168"/>
      <c r="AT266" s="162" t="s">
        <v>126</v>
      </c>
      <c r="AU266" s="162" t="s">
        <v>81</v>
      </c>
      <c r="AV266" s="13" t="s">
        <v>81</v>
      </c>
      <c r="AW266" s="13" t="s">
        <v>29</v>
      </c>
      <c r="AX266" s="13" t="s">
        <v>72</v>
      </c>
      <c r="AY266" s="162" t="s">
        <v>118</v>
      </c>
    </row>
    <row r="267" spans="1:65" s="14" customFormat="1">
      <c r="B267" s="169"/>
      <c r="D267" s="161" t="s">
        <v>126</v>
      </c>
      <c r="E267" s="170" t="s">
        <v>1</v>
      </c>
      <c r="F267" s="171" t="s">
        <v>130</v>
      </c>
      <c r="H267" s="172">
        <v>21.8</v>
      </c>
      <c r="I267" s="173"/>
      <c r="L267" s="169"/>
      <c r="M267" s="174"/>
      <c r="N267" s="175"/>
      <c r="O267" s="175"/>
      <c r="P267" s="175"/>
      <c r="Q267" s="175"/>
      <c r="R267" s="175"/>
      <c r="S267" s="175"/>
      <c r="T267" s="176"/>
      <c r="AT267" s="170" t="s">
        <v>126</v>
      </c>
      <c r="AU267" s="170" t="s">
        <v>81</v>
      </c>
      <c r="AV267" s="14" t="s">
        <v>124</v>
      </c>
      <c r="AW267" s="14" t="s">
        <v>29</v>
      </c>
      <c r="AX267" s="14" t="s">
        <v>79</v>
      </c>
      <c r="AY267" s="170" t="s">
        <v>118</v>
      </c>
    </row>
    <row r="268" spans="1:65" s="2" customFormat="1" ht="21.75" customHeight="1">
      <c r="A268" s="33"/>
      <c r="B268" s="145"/>
      <c r="C268" s="146" t="s">
        <v>367</v>
      </c>
      <c r="D268" s="146" t="s">
        <v>120</v>
      </c>
      <c r="E268" s="147" t="s">
        <v>368</v>
      </c>
      <c r="F268" s="148" t="s">
        <v>369</v>
      </c>
      <c r="G268" s="149" t="s">
        <v>123</v>
      </c>
      <c r="H268" s="150">
        <v>701.6</v>
      </c>
      <c r="I268" s="151"/>
      <c r="J268" s="152">
        <f>ROUND(I268*H268,2)</f>
        <v>0</v>
      </c>
      <c r="K268" s="153"/>
      <c r="L268" s="34"/>
      <c r="M268" s="154" t="s">
        <v>1</v>
      </c>
      <c r="N268" s="155" t="s">
        <v>37</v>
      </c>
      <c r="O268" s="59"/>
      <c r="P268" s="156">
        <f>O268*H268</f>
        <v>0</v>
      </c>
      <c r="Q268" s="156">
        <v>0.30651479999999998</v>
      </c>
      <c r="R268" s="156">
        <f>Q268*H268</f>
        <v>215.05078368</v>
      </c>
      <c r="S268" s="156">
        <v>0</v>
      </c>
      <c r="T268" s="15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8" t="s">
        <v>124</v>
      </c>
      <c r="AT268" s="158" t="s">
        <v>120</v>
      </c>
      <c r="AU268" s="158" t="s">
        <v>81</v>
      </c>
      <c r="AY268" s="18" t="s">
        <v>118</v>
      </c>
      <c r="BE268" s="159">
        <f>IF(N268="základní",J268,0)</f>
        <v>0</v>
      </c>
      <c r="BF268" s="159">
        <f>IF(N268="snížená",J268,0)</f>
        <v>0</v>
      </c>
      <c r="BG268" s="159">
        <f>IF(N268="zákl. přenesená",J268,0)</f>
        <v>0</v>
      </c>
      <c r="BH268" s="159">
        <f>IF(N268="sníž. přenesená",J268,0)</f>
        <v>0</v>
      </c>
      <c r="BI268" s="159">
        <f>IF(N268="nulová",J268,0)</f>
        <v>0</v>
      </c>
      <c r="BJ268" s="18" t="s">
        <v>79</v>
      </c>
      <c r="BK268" s="159">
        <f>ROUND(I268*H268,2)</f>
        <v>0</v>
      </c>
      <c r="BL268" s="18" t="s">
        <v>124</v>
      </c>
      <c r="BM268" s="158" t="s">
        <v>370</v>
      </c>
    </row>
    <row r="269" spans="1:65" s="13" customFormat="1">
      <c r="B269" s="160"/>
      <c r="D269" s="161" t="s">
        <v>126</v>
      </c>
      <c r="E269" s="162" t="s">
        <v>1</v>
      </c>
      <c r="F269" s="163" t="s">
        <v>371</v>
      </c>
      <c r="H269" s="164">
        <v>454.1</v>
      </c>
      <c r="I269" s="165"/>
      <c r="L269" s="160"/>
      <c r="M269" s="166"/>
      <c r="N269" s="167"/>
      <c r="O269" s="167"/>
      <c r="P269" s="167"/>
      <c r="Q269" s="167"/>
      <c r="R269" s="167"/>
      <c r="S269" s="167"/>
      <c r="T269" s="168"/>
      <c r="AT269" s="162" t="s">
        <v>126</v>
      </c>
      <c r="AU269" s="162" t="s">
        <v>81</v>
      </c>
      <c r="AV269" s="13" t="s">
        <v>81</v>
      </c>
      <c r="AW269" s="13" t="s">
        <v>29</v>
      </c>
      <c r="AX269" s="13" t="s">
        <v>72</v>
      </c>
      <c r="AY269" s="162" t="s">
        <v>118</v>
      </c>
    </row>
    <row r="270" spans="1:65" s="13" customFormat="1">
      <c r="B270" s="160"/>
      <c r="D270" s="161" t="s">
        <v>126</v>
      </c>
      <c r="E270" s="162" t="s">
        <v>1</v>
      </c>
      <c r="F270" s="163" t="s">
        <v>372</v>
      </c>
      <c r="H270" s="164">
        <v>168</v>
      </c>
      <c r="I270" s="165"/>
      <c r="L270" s="160"/>
      <c r="M270" s="166"/>
      <c r="N270" s="167"/>
      <c r="O270" s="167"/>
      <c r="P270" s="167"/>
      <c r="Q270" s="167"/>
      <c r="R270" s="167"/>
      <c r="S270" s="167"/>
      <c r="T270" s="168"/>
      <c r="AT270" s="162" t="s">
        <v>126</v>
      </c>
      <c r="AU270" s="162" t="s">
        <v>81</v>
      </c>
      <c r="AV270" s="13" t="s">
        <v>81</v>
      </c>
      <c r="AW270" s="13" t="s">
        <v>29</v>
      </c>
      <c r="AX270" s="13" t="s">
        <v>72</v>
      </c>
      <c r="AY270" s="162" t="s">
        <v>118</v>
      </c>
    </row>
    <row r="271" spans="1:65" s="13" customFormat="1">
      <c r="B271" s="160"/>
      <c r="D271" s="161" t="s">
        <v>126</v>
      </c>
      <c r="E271" s="162" t="s">
        <v>1</v>
      </c>
      <c r="F271" s="163" t="s">
        <v>373</v>
      </c>
      <c r="H271" s="164">
        <v>79.5</v>
      </c>
      <c r="I271" s="165"/>
      <c r="L271" s="160"/>
      <c r="M271" s="166"/>
      <c r="N271" s="167"/>
      <c r="O271" s="167"/>
      <c r="P271" s="167"/>
      <c r="Q271" s="167"/>
      <c r="R271" s="167"/>
      <c r="S271" s="167"/>
      <c r="T271" s="168"/>
      <c r="AT271" s="162" t="s">
        <v>126</v>
      </c>
      <c r="AU271" s="162" t="s">
        <v>81</v>
      </c>
      <c r="AV271" s="13" t="s">
        <v>81</v>
      </c>
      <c r="AW271" s="13" t="s">
        <v>29</v>
      </c>
      <c r="AX271" s="13" t="s">
        <v>72</v>
      </c>
      <c r="AY271" s="162" t="s">
        <v>118</v>
      </c>
    </row>
    <row r="272" spans="1:65" s="14" customFormat="1">
      <c r="B272" s="169"/>
      <c r="D272" s="161" t="s">
        <v>126</v>
      </c>
      <c r="E272" s="170" t="s">
        <v>1</v>
      </c>
      <c r="F272" s="171" t="s">
        <v>130</v>
      </c>
      <c r="H272" s="172">
        <v>701.6</v>
      </c>
      <c r="I272" s="173"/>
      <c r="L272" s="169"/>
      <c r="M272" s="174"/>
      <c r="N272" s="175"/>
      <c r="O272" s="175"/>
      <c r="P272" s="175"/>
      <c r="Q272" s="175"/>
      <c r="R272" s="175"/>
      <c r="S272" s="175"/>
      <c r="T272" s="176"/>
      <c r="AT272" s="170" t="s">
        <v>126</v>
      </c>
      <c r="AU272" s="170" t="s">
        <v>81</v>
      </c>
      <c r="AV272" s="14" t="s">
        <v>124</v>
      </c>
      <c r="AW272" s="14" t="s">
        <v>29</v>
      </c>
      <c r="AX272" s="14" t="s">
        <v>79</v>
      </c>
      <c r="AY272" s="170" t="s">
        <v>118</v>
      </c>
    </row>
    <row r="273" spans="1:65" s="2" customFormat="1" ht="21.75" customHeight="1">
      <c r="A273" s="33"/>
      <c r="B273" s="145"/>
      <c r="C273" s="146" t="s">
        <v>374</v>
      </c>
      <c r="D273" s="146" t="s">
        <v>120</v>
      </c>
      <c r="E273" s="147" t="s">
        <v>375</v>
      </c>
      <c r="F273" s="148" t="s">
        <v>376</v>
      </c>
      <c r="G273" s="149" t="s">
        <v>123</v>
      </c>
      <c r="H273" s="150">
        <v>21.8</v>
      </c>
      <c r="I273" s="151"/>
      <c r="J273" s="152">
        <f>ROUND(I273*H273,2)</f>
        <v>0</v>
      </c>
      <c r="K273" s="153"/>
      <c r="L273" s="34"/>
      <c r="M273" s="154" t="s">
        <v>1</v>
      </c>
      <c r="N273" s="155" t="s">
        <v>37</v>
      </c>
      <c r="O273" s="59"/>
      <c r="P273" s="156">
        <f>O273*H273</f>
        <v>0</v>
      </c>
      <c r="Q273" s="156">
        <v>0.33205770000000001</v>
      </c>
      <c r="R273" s="156">
        <f>Q273*H273</f>
        <v>7.2388578600000004</v>
      </c>
      <c r="S273" s="156">
        <v>0</v>
      </c>
      <c r="T273" s="15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8" t="s">
        <v>124</v>
      </c>
      <c r="AT273" s="158" t="s">
        <v>120</v>
      </c>
      <c r="AU273" s="158" t="s">
        <v>81</v>
      </c>
      <c r="AY273" s="18" t="s">
        <v>118</v>
      </c>
      <c r="BE273" s="159">
        <f>IF(N273="základní",J273,0)</f>
        <v>0</v>
      </c>
      <c r="BF273" s="159">
        <f>IF(N273="snížená",J273,0)</f>
        <v>0</v>
      </c>
      <c r="BG273" s="159">
        <f>IF(N273="zákl. přenesená",J273,0)</f>
        <v>0</v>
      </c>
      <c r="BH273" s="159">
        <f>IF(N273="sníž. přenesená",J273,0)</f>
        <v>0</v>
      </c>
      <c r="BI273" s="159">
        <f>IF(N273="nulová",J273,0)</f>
        <v>0</v>
      </c>
      <c r="BJ273" s="18" t="s">
        <v>79</v>
      </c>
      <c r="BK273" s="159">
        <f>ROUND(I273*H273,2)</f>
        <v>0</v>
      </c>
      <c r="BL273" s="18" t="s">
        <v>124</v>
      </c>
      <c r="BM273" s="158" t="s">
        <v>377</v>
      </c>
    </row>
    <row r="274" spans="1:65" s="15" customFormat="1">
      <c r="B274" s="177"/>
      <c r="D274" s="161" t="s">
        <v>126</v>
      </c>
      <c r="E274" s="178" t="s">
        <v>1</v>
      </c>
      <c r="F274" s="179" t="s">
        <v>378</v>
      </c>
      <c r="H274" s="178" t="s">
        <v>1</v>
      </c>
      <c r="I274" s="180"/>
      <c r="L274" s="177"/>
      <c r="M274" s="181"/>
      <c r="N274" s="182"/>
      <c r="O274" s="182"/>
      <c r="P274" s="182"/>
      <c r="Q274" s="182"/>
      <c r="R274" s="182"/>
      <c r="S274" s="182"/>
      <c r="T274" s="183"/>
      <c r="AT274" s="178" t="s">
        <v>126</v>
      </c>
      <c r="AU274" s="178" t="s">
        <v>81</v>
      </c>
      <c r="AV274" s="15" t="s">
        <v>79</v>
      </c>
      <c r="AW274" s="15" t="s">
        <v>29</v>
      </c>
      <c r="AX274" s="15" t="s">
        <v>72</v>
      </c>
      <c r="AY274" s="178" t="s">
        <v>118</v>
      </c>
    </row>
    <row r="275" spans="1:65" s="13" customFormat="1">
      <c r="B275" s="160"/>
      <c r="D275" s="161" t="s">
        <v>126</v>
      </c>
      <c r="E275" s="162" t="s">
        <v>1</v>
      </c>
      <c r="F275" s="163" t="s">
        <v>361</v>
      </c>
      <c r="H275" s="164">
        <v>9.8000000000000007</v>
      </c>
      <c r="I275" s="165"/>
      <c r="L275" s="160"/>
      <c r="M275" s="166"/>
      <c r="N275" s="167"/>
      <c r="O275" s="167"/>
      <c r="P275" s="167"/>
      <c r="Q275" s="167"/>
      <c r="R275" s="167"/>
      <c r="S275" s="167"/>
      <c r="T275" s="168"/>
      <c r="AT275" s="162" t="s">
        <v>126</v>
      </c>
      <c r="AU275" s="162" t="s">
        <v>81</v>
      </c>
      <c r="AV275" s="13" t="s">
        <v>81</v>
      </c>
      <c r="AW275" s="13" t="s">
        <v>29</v>
      </c>
      <c r="AX275" s="13" t="s">
        <v>72</v>
      </c>
      <c r="AY275" s="162" t="s">
        <v>118</v>
      </c>
    </row>
    <row r="276" spans="1:65" s="13" customFormat="1">
      <c r="B276" s="160"/>
      <c r="D276" s="161" t="s">
        <v>126</v>
      </c>
      <c r="E276" s="162" t="s">
        <v>1</v>
      </c>
      <c r="F276" s="163" t="s">
        <v>141</v>
      </c>
      <c r="H276" s="164">
        <v>12</v>
      </c>
      <c r="I276" s="165"/>
      <c r="L276" s="160"/>
      <c r="M276" s="166"/>
      <c r="N276" s="167"/>
      <c r="O276" s="167"/>
      <c r="P276" s="167"/>
      <c r="Q276" s="167"/>
      <c r="R276" s="167"/>
      <c r="S276" s="167"/>
      <c r="T276" s="168"/>
      <c r="AT276" s="162" t="s">
        <v>126</v>
      </c>
      <c r="AU276" s="162" t="s">
        <v>81</v>
      </c>
      <c r="AV276" s="13" t="s">
        <v>81</v>
      </c>
      <c r="AW276" s="13" t="s">
        <v>29</v>
      </c>
      <c r="AX276" s="13" t="s">
        <v>72</v>
      </c>
      <c r="AY276" s="162" t="s">
        <v>118</v>
      </c>
    </row>
    <row r="277" spans="1:65" s="14" customFormat="1">
      <c r="B277" s="169"/>
      <c r="D277" s="161" t="s">
        <v>126</v>
      </c>
      <c r="E277" s="170" t="s">
        <v>1</v>
      </c>
      <c r="F277" s="171" t="s">
        <v>130</v>
      </c>
      <c r="H277" s="172">
        <v>21.8</v>
      </c>
      <c r="I277" s="173"/>
      <c r="L277" s="169"/>
      <c r="M277" s="174"/>
      <c r="N277" s="175"/>
      <c r="O277" s="175"/>
      <c r="P277" s="175"/>
      <c r="Q277" s="175"/>
      <c r="R277" s="175"/>
      <c r="S277" s="175"/>
      <c r="T277" s="176"/>
      <c r="AT277" s="170" t="s">
        <v>126</v>
      </c>
      <c r="AU277" s="170" t="s">
        <v>81</v>
      </c>
      <c r="AV277" s="14" t="s">
        <v>124</v>
      </c>
      <c r="AW277" s="14" t="s">
        <v>29</v>
      </c>
      <c r="AX277" s="14" t="s">
        <v>79</v>
      </c>
      <c r="AY277" s="170" t="s">
        <v>118</v>
      </c>
    </row>
    <row r="278" spans="1:65" s="2" customFormat="1" ht="21.75" customHeight="1">
      <c r="A278" s="33"/>
      <c r="B278" s="145"/>
      <c r="C278" s="146" t="s">
        <v>379</v>
      </c>
      <c r="D278" s="146" t="s">
        <v>120</v>
      </c>
      <c r="E278" s="147" t="s">
        <v>380</v>
      </c>
      <c r="F278" s="148" t="s">
        <v>381</v>
      </c>
      <c r="G278" s="149" t="s">
        <v>123</v>
      </c>
      <c r="H278" s="150">
        <v>21.8</v>
      </c>
      <c r="I278" s="151"/>
      <c r="J278" s="152">
        <f>ROUND(I278*H278,2)</f>
        <v>0</v>
      </c>
      <c r="K278" s="153"/>
      <c r="L278" s="34"/>
      <c r="M278" s="154" t="s">
        <v>1</v>
      </c>
      <c r="N278" s="155" t="s">
        <v>37</v>
      </c>
      <c r="O278" s="59"/>
      <c r="P278" s="156">
        <f>O278*H278</f>
        <v>0</v>
      </c>
      <c r="Q278" s="156">
        <v>0</v>
      </c>
      <c r="R278" s="156">
        <f>Q278*H278</f>
        <v>0</v>
      </c>
      <c r="S278" s="156">
        <v>0</v>
      </c>
      <c r="T278" s="15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8" t="s">
        <v>124</v>
      </c>
      <c r="AT278" s="158" t="s">
        <v>120</v>
      </c>
      <c r="AU278" s="158" t="s">
        <v>81</v>
      </c>
      <c r="AY278" s="18" t="s">
        <v>118</v>
      </c>
      <c r="BE278" s="159">
        <f>IF(N278="základní",J278,0)</f>
        <v>0</v>
      </c>
      <c r="BF278" s="159">
        <f>IF(N278="snížená",J278,0)</f>
        <v>0</v>
      </c>
      <c r="BG278" s="159">
        <f>IF(N278="zákl. přenesená",J278,0)</f>
        <v>0</v>
      </c>
      <c r="BH278" s="159">
        <f>IF(N278="sníž. přenesená",J278,0)</f>
        <v>0</v>
      </c>
      <c r="BI278" s="159">
        <f>IF(N278="nulová",J278,0)</f>
        <v>0</v>
      </c>
      <c r="BJ278" s="18" t="s">
        <v>79</v>
      </c>
      <c r="BK278" s="159">
        <f>ROUND(I278*H278,2)</f>
        <v>0</v>
      </c>
      <c r="BL278" s="18" t="s">
        <v>124</v>
      </c>
      <c r="BM278" s="158" t="s">
        <v>382</v>
      </c>
    </row>
    <row r="279" spans="1:65" s="15" customFormat="1">
      <c r="B279" s="177"/>
      <c r="D279" s="161" t="s">
        <v>126</v>
      </c>
      <c r="E279" s="178" t="s">
        <v>1</v>
      </c>
      <c r="F279" s="179" t="s">
        <v>378</v>
      </c>
      <c r="H279" s="178" t="s">
        <v>1</v>
      </c>
      <c r="I279" s="180"/>
      <c r="L279" s="177"/>
      <c r="M279" s="181"/>
      <c r="N279" s="182"/>
      <c r="O279" s="182"/>
      <c r="P279" s="182"/>
      <c r="Q279" s="182"/>
      <c r="R279" s="182"/>
      <c r="S279" s="182"/>
      <c r="T279" s="183"/>
      <c r="AT279" s="178" t="s">
        <v>126</v>
      </c>
      <c r="AU279" s="178" t="s">
        <v>81</v>
      </c>
      <c r="AV279" s="15" t="s">
        <v>79</v>
      </c>
      <c r="AW279" s="15" t="s">
        <v>29</v>
      </c>
      <c r="AX279" s="15" t="s">
        <v>72</v>
      </c>
      <c r="AY279" s="178" t="s">
        <v>118</v>
      </c>
    </row>
    <row r="280" spans="1:65" s="13" customFormat="1">
      <c r="B280" s="160"/>
      <c r="D280" s="161" t="s">
        <v>126</v>
      </c>
      <c r="E280" s="162" t="s">
        <v>1</v>
      </c>
      <c r="F280" s="163" t="s">
        <v>361</v>
      </c>
      <c r="H280" s="164">
        <v>9.8000000000000007</v>
      </c>
      <c r="I280" s="165"/>
      <c r="L280" s="160"/>
      <c r="M280" s="166"/>
      <c r="N280" s="167"/>
      <c r="O280" s="167"/>
      <c r="P280" s="167"/>
      <c r="Q280" s="167"/>
      <c r="R280" s="167"/>
      <c r="S280" s="167"/>
      <c r="T280" s="168"/>
      <c r="AT280" s="162" t="s">
        <v>126</v>
      </c>
      <c r="AU280" s="162" t="s">
        <v>81</v>
      </c>
      <c r="AV280" s="13" t="s">
        <v>81</v>
      </c>
      <c r="AW280" s="13" t="s">
        <v>29</v>
      </c>
      <c r="AX280" s="13" t="s">
        <v>72</v>
      </c>
      <c r="AY280" s="162" t="s">
        <v>118</v>
      </c>
    </row>
    <row r="281" spans="1:65" s="13" customFormat="1">
      <c r="B281" s="160"/>
      <c r="D281" s="161" t="s">
        <v>126</v>
      </c>
      <c r="E281" s="162" t="s">
        <v>1</v>
      </c>
      <c r="F281" s="163" t="s">
        <v>383</v>
      </c>
      <c r="H281" s="164">
        <v>12</v>
      </c>
      <c r="I281" s="165"/>
      <c r="L281" s="160"/>
      <c r="M281" s="166"/>
      <c r="N281" s="167"/>
      <c r="O281" s="167"/>
      <c r="P281" s="167"/>
      <c r="Q281" s="167"/>
      <c r="R281" s="167"/>
      <c r="S281" s="167"/>
      <c r="T281" s="168"/>
      <c r="AT281" s="162" t="s">
        <v>126</v>
      </c>
      <c r="AU281" s="162" t="s">
        <v>81</v>
      </c>
      <c r="AV281" s="13" t="s">
        <v>81</v>
      </c>
      <c r="AW281" s="13" t="s">
        <v>29</v>
      </c>
      <c r="AX281" s="13" t="s">
        <v>72</v>
      </c>
      <c r="AY281" s="162" t="s">
        <v>118</v>
      </c>
    </row>
    <row r="282" spans="1:65" s="14" customFormat="1">
      <c r="B282" s="169"/>
      <c r="D282" s="161" t="s">
        <v>126</v>
      </c>
      <c r="E282" s="170" t="s">
        <v>1</v>
      </c>
      <c r="F282" s="171" t="s">
        <v>130</v>
      </c>
      <c r="H282" s="172">
        <v>21.8</v>
      </c>
      <c r="I282" s="173"/>
      <c r="L282" s="169"/>
      <c r="M282" s="174"/>
      <c r="N282" s="175"/>
      <c r="O282" s="175"/>
      <c r="P282" s="175"/>
      <c r="Q282" s="175"/>
      <c r="R282" s="175"/>
      <c r="S282" s="175"/>
      <c r="T282" s="176"/>
      <c r="AT282" s="170" t="s">
        <v>126</v>
      </c>
      <c r="AU282" s="170" t="s">
        <v>81</v>
      </c>
      <c r="AV282" s="14" t="s">
        <v>124</v>
      </c>
      <c r="AW282" s="14" t="s">
        <v>29</v>
      </c>
      <c r="AX282" s="14" t="s">
        <v>79</v>
      </c>
      <c r="AY282" s="170" t="s">
        <v>118</v>
      </c>
    </row>
    <row r="283" spans="1:65" s="2" customFormat="1" ht="21.75" customHeight="1">
      <c r="A283" s="33"/>
      <c r="B283" s="145"/>
      <c r="C283" s="146" t="s">
        <v>384</v>
      </c>
      <c r="D283" s="146" t="s">
        <v>120</v>
      </c>
      <c r="E283" s="147" t="s">
        <v>385</v>
      </c>
      <c r="F283" s="148" t="s">
        <v>386</v>
      </c>
      <c r="G283" s="149" t="s">
        <v>123</v>
      </c>
      <c r="H283" s="150">
        <v>28.76</v>
      </c>
      <c r="I283" s="151"/>
      <c r="J283" s="152">
        <f>ROUND(I283*H283,2)</f>
        <v>0</v>
      </c>
      <c r="K283" s="153"/>
      <c r="L283" s="34"/>
      <c r="M283" s="154" t="s">
        <v>1</v>
      </c>
      <c r="N283" s="155" t="s">
        <v>37</v>
      </c>
      <c r="O283" s="59"/>
      <c r="P283" s="156">
        <f>O283*H283</f>
        <v>0</v>
      </c>
      <c r="Q283" s="156">
        <v>0</v>
      </c>
      <c r="R283" s="156">
        <f>Q283*H283</f>
        <v>0</v>
      </c>
      <c r="S283" s="156">
        <v>0</v>
      </c>
      <c r="T283" s="15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8" t="s">
        <v>124</v>
      </c>
      <c r="AT283" s="158" t="s">
        <v>120</v>
      </c>
      <c r="AU283" s="158" t="s">
        <v>81</v>
      </c>
      <c r="AY283" s="18" t="s">
        <v>118</v>
      </c>
      <c r="BE283" s="159">
        <f>IF(N283="základní",J283,0)</f>
        <v>0</v>
      </c>
      <c r="BF283" s="159">
        <f>IF(N283="snížená",J283,0)</f>
        <v>0</v>
      </c>
      <c r="BG283" s="159">
        <f>IF(N283="zákl. přenesená",J283,0)</f>
        <v>0</v>
      </c>
      <c r="BH283" s="159">
        <f>IF(N283="sníž. přenesená",J283,0)</f>
        <v>0</v>
      </c>
      <c r="BI283" s="159">
        <f>IF(N283="nulová",J283,0)</f>
        <v>0</v>
      </c>
      <c r="BJ283" s="18" t="s">
        <v>79</v>
      </c>
      <c r="BK283" s="159">
        <f>ROUND(I283*H283,2)</f>
        <v>0</v>
      </c>
      <c r="BL283" s="18" t="s">
        <v>124</v>
      </c>
      <c r="BM283" s="158" t="s">
        <v>387</v>
      </c>
    </row>
    <row r="284" spans="1:65" s="15" customFormat="1">
      <c r="B284" s="177"/>
      <c r="D284" s="161" t="s">
        <v>126</v>
      </c>
      <c r="E284" s="178" t="s">
        <v>1</v>
      </c>
      <c r="F284" s="179" t="s">
        <v>378</v>
      </c>
      <c r="H284" s="178" t="s">
        <v>1</v>
      </c>
      <c r="I284" s="180"/>
      <c r="L284" s="177"/>
      <c r="M284" s="181"/>
      <c r="N284" s="182"/>
      <c r="O284" s="182"/>
      <c r="P284" s="182"/>
      <c r="Q284" s="182"/>
      <c r="R284" s="182"/>
      <c r="S284" s="182"/>
      <c r="T284" s="183"/>
      <c r="AT284" s="178" t="s">
        <v>126</v>
      </c>
      <c r="AU284" s="178" t="s">
        <v>81</v>
      </c>
      <c r="AV284" s="15" t="s">
        <v>79</v>
      </c>
      <c r="AW284" s="15" t="s">
        <v>29</v>
      </c>
      <c r="AX284" s="15" t="s">
        <v>72</v>
      </c>
      <c r="AY284" s="178" t="s">
        <v>118</v>
      </c>
    </row>
    <row r="285" spans="1:65" s="13" customFormat="1">
      <c r="B285" s="160"/>
      <c r="D285" s="161" t="s">
        <v>126</v>
      </c>
      <c r="E285" s="162" t="s">
        <v>1</v>
      </c>
      <c r="F285" s="163" t="s">
        <v>388</v>
      </c>
      <c r="H285" s="164">
        <v>12.6</v>
      </c>
      <c r="I285" s="165"/>
      <c r="L285" s="160"/>
      <c r="M285" s="166"/>
      <c r="N285" s="167"/>
      <c r="O285" s="167"/>
      <c r="P285" s="167"/>
      <c r="Q285" s="167"/>
      <c r="R285" s="167"/>
      <c r="S285" s="167"/>
      <c r="T285" s="168"/>
      <c r="AT285" s="162" t="s">
        <v>126</v>
      </c>
      <c r="AU285" s="162" t="s">
        <v>81</v>
      </c>
      <c r="AV285" s="13" t="s">
        <v>81</v>
      </c>
      <c r="AW285" s="13" t="s">
        <v>29</v>
      </c>
      <c r="AX285" s="13" t="s">
        <v>72</v>
      </c>
      <c r="AY285" s="162" t="s">
        <v>118</v>
      </c>
    </row>
    <row r="286" spans="1:65" s="13" customFormat="1">
      <c r="B286" s="160"/>
      <c r="D286" s="161" t="s">
        <v>126</v>
      </c>
      <c r="E286" s="162" t="s">
        <v>1</v>
      </c>
      <c r="F286" s="163" t="s">
        <v>389</v>
      </c>
      <c r="H286" s="164">
        <v>16.16</v>
      </c>
      <c r="I286" s="165"/>
      <c r="L286" s="160"/>
      <c r="M286" s="166"/>
      <c r="N286" s="167"/>
      <c r="O286" s="167"/>
      <c r="P286" s="167"/>
      <c r="Q286" s="167"/>
      <c r="R286" s="167"/>
      <c r="S286" s="167"/>
      <c r="T286" s="168"/>
      <c r="AT286" s="162" t="s">
        <v>126</v>
      </c>
      <c r="AU286" s="162" t="s">
        <v>81</v>
      </c>
      <c r="AV286" s="13" t="s">
        <v>81</v>
      </c>
      <c r="AW286" s="13" t="s">
        <v>29</v>
      </c>
      <c r="AX286" s="13" t="s">
        <v>72</v>
      </c>
      <c r="AY286" s="162" t="s">
        <v>118</v>
      </c>
    </row>
    <row r="287" spans="1:65" s="14" customFormat="1">
      <c r="B287" s="169"/>
      <c r="D287" s="161" t="s">
        <v>126</v>
      </c>
      <c r="E287" s="170" t="s">
        <v>1</v>
      </c>
      <c r="F287" s="171" t="s">
        <v>130</v>
      </c>
      <c r="H287" s="172">
        <v>28.759999999999998</v>
      </c>
      <c r="I287" s="173"/>
      <c r="L287" s="169"/>
      <c r="M287" s="174"/>
      <c r="N287" s="175"/>
      <c r="O287" s="175"/>
      <c r="P287" s="175"/>
      <c r="Q287" s="175"/>
      <c r="R287" s="175"/>
      <c r="S287" s="175"/>
      <c r="T287" s="176"/>
      <c r="AT287" s="170" t="s">
        <v>126</v>
      </c>
      <c r="AU287" s="170" t="s">
        <v>81</v>
      </c>
      <c r="AV287" s="14" t="s">
        <v>124</v>
      </c>
      <c r="AW287" s="14" t="s">
        <v>29</v>
      </c>
      <c r="AX287" s="14" t="s">
        <v>79</v>
      </c>
      <c r="AY287" s="170" t="s">
        <v>118</v>
      </c>
    </row>
    <row r="288" spans="1:65" s="2" customFormat="1" ht="33" customHeight="1">
      <c r="A288" s="33"/>
      <c r="B288" s="145"/>
      <c r="C288" s="146" t="s">
        <v>390</v>
      </c>
      <c r="D288" s="146" t="s">
        <v>120</v>
      </c>
      <c r="E288" s="147" t="s">
        <v>391</v>
      </c>
      <c r="F288" s="148" t="s">
        <v>392</v>
      </c>
      <c r="G288" s="149" t="s">
        <v>123</v>
      </c>
      <c r="H288" s="150">
        <v>16.16</v>
      </c>
      <c r="I288" s="151"/>
      <c r="J288" s="152">
        <f>ROUND(I288*H288,2)</f>
        <v>0</v>
      </c>
      <c r="K288" s="153"/>
      <c r="L288" s="34"/>
      <c r="M288" s="154" t="s">
        <v>1</v>
      </c>
      <c r="N288" s="155" t="s">
        <v>37</v>
      </c>
      <c r="O288" s="59"/>
      <c r="P288" s="156">
        <f>O288*H288</f>
        <v>0</v>
      </c>
      <c r="Q288" s="156">
        <v>0</v>
      </c>
      <c r="R288" s="156">
        <f>Q288*H288</f>
        <v>0</v>
      </c>
      <c r="S288" s="156">
        <v>0</v>
      </c>
      <c r="T288" s="15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8" t="s">
        <v>124</v>
      </c>
      <c r="AT288" s="158" t="s">
        <v>120</v>
      </c>
      <c r="AU288" s="158" t="s">
        <v>81</v>
      </c>
      <c r="AY288" s="18" t="s">
        <v>118</v>
      </c>
      <c r="BE288" s="159">
        <f>IF(N288="základní",J288,0)</f>
        <v>0</v>
      </c>
      <c r="BF288" s="159">
        <f>IF(N288="snížená",J288,0)</f>
        <v>0</v>
      </c>
      <c r="BG288" s="159">
        <f>IF(N288="zákl. přenesená",J288,0)</f>
        <v>0</v>
      </c>
      <c r="BH288" s="159">
        <f>IF(N288="sníž. přenesená",J288,0)</f>
        <v>0</v>
      </c>
      <c r="BI288" s="159">
        <f>IF(N288="nulová",J288,0)</f>
        <v>0</v>
      </c>
      <c r="BJ288" s="18" t="s">
        <v>79</v>
      </c>
      <c r="BK288" s="159">
        <f>ROUND(I288*H288,2)</f>
        <v>0</v>
      </c>
      <c r="BL288" s="18" t="s">
        <v>124</v>
      </c>
      <c r="BM288" s="158" t="s">
        <v>393</v>
      </c>
    </row>
    <row r="289" spans="1:65" s="13" customFormat="1">
      <c r="B289" s="160"/>
      <c r="D289" s="161" t="s">
        <v>126</v>
      </c>
      <c r="E289" s="162" t="s">
        <v>1</v>
      </c>
      <c r="F289" s="163" t="s">
        <v>389</v>
      </c>
      <c r="H289" s="164">
        <v>16.16</v>
      </c>
      <c r="I289" s="165"/>
      <c r="L289" s="160"/>
      <c r="M289" s="166"/>
      <c r="N289" s="167"/>
      <c r="O289" s="167"/>
      <c r="P289" s="167"/>
      <c r="Q289" s="167"/>
      <c r="R289" s="167"/>
      <c r="S289" s="167"/>
      <c r="T289" s="168"/>
      <c r="AT289" s="162" t="s">
        <v>126</v>
      </c>
      <c r="AU289" s="162" t="s">
        <v>81</v>
      </c>
      <c r="AV289" s="13" t="s">
        <v>81</v>
      </c>
      <c r="AW289" s="13" t="s">
        <v>29</v>
      </c>
      <c r="AX289" s="13" t="s">
        <v>79</v>
      </c>
      <c r="AY289" s="162" t="s">
        <v>118</v>
      </c>
    </row>
    <row r="290" spans="1:65" s="2" customFormat="1" ht="33" customHeight="1">
      <c r="A290" s="33"/>
      <c r="B290" s="145"/>
      <c r="C290" s="146" t="s">
        <v>394</v>
      </c>
      <c r="D290" s="146" t="s">
        <v>120</v>
      </c>
      <c r="E290" s="147" t="s">
        <v>395</v>
      </c>
      <c r="F290" s="148" t="s">
        <v>396</v>
      </c>
      <c r="G290" s="149" t="s">
        <v>123</v>
      </c>
      <c r="H290" s="150">
        <v>12.6</v>
      </c>
      <c r="I290" s="151"/>
      <c r="J290" s="152">
        <f>ROUND(I290*H290,2)</f>
        <v>0</v>
      </c>
      <c r="K290" s="153"/>
      <c r="L290" s="34"/>
      <c r="M290" s="154" t="s">
        <v>1</v>
      </c>
      <c r="N290" s="155" t="s">
        <v>37</v>
      </c>
      <c r="O290" s="59"/>
      <c r="P290" s="156">
        <f>O290*H290</f>
        <v>0</v>
      </c>
      <c r="Q290" s="156">
        <v>0</v>
      </c>
      <c r="R290" s="156">
        <f>Q290*H290</f>
        <v>0</v>
      </c>
      <c r="S290" s="156">
        <v>0</v>
      </c>
      <c r="T290" s="15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8" t="s">
        <v>124</v>
      </c>
      <c r="AT290" s="158" t="s">
        <v>120</v>
      </c>
      <c r="AU290" s="158" t="s">
        <v>81</v>
      </c>
      <c r="AY290" s="18" t="s">
        <v>118</v>
      </c>
      <c r="BE290" s="159">
        <f>IF(N290="základní",J290,0)</f>
        <v>0</v>
      </c>
      <c r="BF290" s="159">
        <f>IF(N290="snížená",J290,0)</f>
        <v>0</v>
      </c>
      <c r="BG290" s="159">
        <f>IF(N290="zákl. přenesená",J290,0)</f>
        <v>0</v>
      </c>
      <c r="BH290" s="159">
        <f>IF(N290="sníž. přenesená",J290,0)</f>
        <v>0</v>
      </c>
      <c r="BI290" s="159">
        <f>IF(N290="nulová",J290,0)</f>
        <v>0</v>
      </c>
      <c r="BJ290" s="18" t="s">
        <v>79</v>
      </c>
      <c r="BK290" s="159">
        <f>ROUND(I290*H290,2)</f>
        <v>0</v>
      </c>
      <c r="BL290" s="18" t="s">
        <v>124</v>
      </c>
      <c r="BM290" s="158" t="s">
        <v>397</v>
      </c>
    </row>
    <row r="291" spans="1:65" s="15" customFormat="1">
      <c r="B291" s="177"/>
      <c r="D291" s="161" t="s">
        <v>126</v>
      </c>
      <c r="E291" s="178" t="s">
        <v>1</v>
      </c>
      <c r="F291" s="179" t="s">
        <v>378</v>
      </c>
      <c r="H291" s="178" t="s">
        <v>1</v>
      </c>
      <c r="I291" s="180"/>
      <c r="L291" s="177"/>
      <c r="M291" s="181"/>
      <c r="N291" s="182"/>
      <c r="O291" s="182"/>
      <c r="P291" s="182"/>
      <c r="Q291" s="182"/>
      <c r="R291" s="182"/>
      <c r="S291" s="182"/>
      <c r="T291" s="183"/>
      <c r="AT291" s="178" t="s">
        <v>126</v>
      </c>
      <c r="AU291" s="178" t="s">
        <v>81</v>
      </c>
      <c r="AV291" s="15" t="s">
        <v>79</v>
      </c>
      <c r="AW291" s="15" t="s">
        <v>29</v>
      </c>
      <c r="AX291" s="15" t="s">
        <v>72</v>
      </c>
      <c r="AY291" s="178" t="s">
        <v>118</v>
      </c>
    </row>
    <row r="292" spans="1:65" s="13" customFormat="1">
      <c r="B292" s="160"/>
      <c r="D292" s="161" t="s">
        <v>126</v>
      </c>
      <c r="E292" s="162" t="s">
        <v>1</v>
      </c>
      <c r="F292" s="163" t="s">
        <v>398</v>
      </c>
      <c r="H292" s="164">
        <v>12.6</v>
      </c>
      <c r="I292" s="165"/>
      <c r="L292" s="160"/>
      <c r="M292" s="166"/>
      <c r="N292" s="167"/>
      <c r="O292" s="167"/>
      <c r="P292" s="167"/>
      <c r="Q292" s="167"/>
      <c r="R292" s="167"/>
      <c r="S292" s="167"/>
      <c r="T292" s="168"/>
      <c r="AT292" s="162" t="s">
        <v>126</v>
      </c>
      <c r="AU292" s="162" t="s">
        <v>81</v>
      </c>
      <c r="AV292" s="13" t="s">
        <v>81</v>
      </c>
      <c r="AW292" s="13" t="s">
        <v>29</v>
      </c>
      <c r="AX292" s="13" t="s">
        <v>79</v>
      </c>
      <c r="AY292" s="162" t="s">
        <v>118</v>
      </c>
    </row>
    <row r="293" spans="1:65" s="2" customFormat="1" ht="21.75" customHeight="1">
      <c r="A293" s="33"/>
      <c r="B293" s="145"/>
      <c r="C293" s="146" t="s">
        <v>399</v>
      </c>
      <c r="D293" s="146" t="s">
        <v>120</v>
      </c>
      <c r="E293" s="147" t="s">
        <v>400</v>
      </c>
      <c r="F293" s="148" t="s">
        <v>401</v>
      </c>
      <c r="G293" s="149" t="s">
        <v>123</v>
      </c>
      <c r="H293" s="150">
        <v>701.6</v>
      </c>
      <c r="I293" s="151"/>
      <c r="J293" s="152">
        <f>ROUND(I293*H293,2)</f>
        <v>0</v>
      </c>
      <c r="K293" s="153"/>
      <c r="L293" s="34"/>
      <c r="M293" s="154" t="s">
        <v>1</v>
      </c>
      <c r="N293" s="155" t="s">
        <v>37</v>
      </c>
      <c r="O293" s="59"/>
      <c r="P293" s="156">
        <f>O293*H293</f>
        <v>0</v>
      </c>
      <c r="Q293" s="156">
        <v>0.10362</v>
      </c>
      <c r="R293" s="156">
        <f>Q293*H293</f>
        <v>72.699792000000002</v>
      </c>
      <c r="S293" s="156">
        <v>0</v>
      </c>
      <c r="T293" s="15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8" t="s">
        <v>124</v>
      </c>
      <c r="AT293" s="158" t="s">
        <v>120</v>
      </c>
      <c r="AU293" s="158" t="s">
        <v>81</v>
      </c>
      <c r="AY293" s="18" t="s">
        <v>118</v>
      </c>
      <c r="BE293" s="159">
        <f>IF(N293="základní",J293,0)</f>
        <v>0</v>
      </c>
      <c r="BF293" s="159">
        <f>IF(N293="snížená",J293,0)</f>
        <v>0</v>
      </c>
      <c r="BG293" s="159">
        <f>IF(N293="zákl. přenesená",J293,0)</f>
        <v>0</v>
      </c>
      <c r="BH293" s="159">
        <f>IF(N293="sníž. přenesená",J293,0)</f>
        <v>0</v>
      </c>
      <c r="BI293" s="159">
        <f>IF(N293="nulová",J293,0)</f>
        <v>0</v>
      </c>
      <c r="BJ293" s="18" t="s">
        <v>79</v>
      </c>
      <c r="BK293" s="159">
        <f>ROUND(I293*H293,2)</f>
        <v>0</v>
      </c>
      <c r="BL293" s="18" t="s">
        <v>124</v>
      </c>
      <c r="BM293" s="158" t="s">
        <v>402</v>
      </c>
    </row>
    <row r="294" spans="1:65" s="13" customFormat="1">
      <c r="B294" s="160"/>
      <c r="D294" s="161" t="s">
        <v>126</v>
      </c>
      <c r="E294" s="162" t="s">
        <v>1</v>
      </c>
      <c r="F294" s="163" t="s">
        <v>403</v>
      </c>
      <c r="H294" s="164">
        <v>79.5</v>
      </c>
      <c r="I294" s="165"/>
      <c r="L294" s="160"/>
      <c r="M294" s="166"/>
      <c r="N294" s="167"/>
      <c r="O294" s="167"/>
      <c r="P294" s="167"/>
      <c r="Q294" s="167"/>
      <c r="R294" s="167"/>
      <c r="S294" s="167"/>
      <c r="T294" s="168"/>
      <c r="AT294" s="162" t="s">
        <v>126</v>
      </c>
      <c r="AU294" s="162" t="s">
        <v>81</v>
      </c>
      <c r="AV294" s="13" t="s">
        <v>81</v>
      </c>
      <c r="AW294" s="13" t="s">
        <v>29</v>
      </c>
      <c r="AX294" s="13" t="s">
        <v>72</v>
      </c>
      <c r="AY294" s="162" t="s">
        <v>118</v>
      </c>
    </row>
    <row r="295" spans="1:65" s="13" customFormat="1">
      <c r="B295" s="160"/>
      <c r="D295" s="161" t="s">
        <v>126</v>
      </c>
      <c r="E295" s="162" t="s">
        <v>1</v>
      </c>
      <c r="F295" s="163" t="s">
        <v>404</v>
      </c>
      <c r="H295" s="164">
        <v>454.1</v>
      </c>
      <c r="I295" s="165"/>
      <c r="L295" s="160"/>
      <c r="M295" s="166"/>
      <c r="N295" s="167"/>
      <c r="O295" s="167"/>
      <c r="P295" s="167"/>
      <c r="Q295" s="167"/>
      <c r="R295" s="167"/>
      <c r="S295" s="167"/>
      <c r="T295" s="168"/>
      <c r="AT295" s="162" t="s">
        <v>126</v>
      </c>
      <c r="AU295" s="162" t="s">
        <v>81</v>
      </c>
      <c r="AV295" s="13" t="s">
        <v>81</v>
      </c>
      <c r="AW295" s="13" t="s">
        <v>29</v>
      </c>
      <c r="AX295" s="13" t="s">
        <v>72</v>
      </c>
      <c r="AY295" s="162" t="s">
        <v>118</v>
      </c>
    </row>
    <row r="296" spans="1:65" s="13" customFormat="1">
      <c r="B296" s="160"/>
      <c r="D296" s="161" t="s">
        <v>126</v>
      </c>
      <c r="E296" s="162" t="s">
        <v>1</v>
      </c>
      <c r="F296" s="163" t="s">
        <v>405</v>
      </c>
      <c r="H296" s="164">
        <v>168</v>
      </c>
      <c r="I296" s="165"/>
      <c r="L296" s="160"/>
      <c r="M296" s="166"/>
      <c r="N296" s="167"/>
      <c r="O296" s="167"/>
      <c r="P296" s="167"/>
      <c r="Q296" s="167"/>
      <c r="R296" s="167"/>
      <c r="S296" s="167"/>
      <c r="T296" s="168"/>
      <c r="AT296" s="162" t="s">
        <v>126</v>
      </c>
      <c r="AU296" s="162" t="s">
        <v>81</v>
      </c>
      <c r="AV296" s="13" t="s">
        <v>81</v>
      </c>
      <c r="AW296" s="13" t="s">
        <v>29</v>
      </c>
      <c r="AX296" s="13" t="s">
        <v>72</v>
      </c>
      <c r="AY296" s="162" t="s">
        <v>118</v>
      </c>
    </row>
    <row r="297" spans="1:65" s="14" customFormat="1">
      <c r="B297" s="169"/>
      <c r="D297" s="161" t="s">
        <v>126</v>
      </c>
      <c r="E297" s="170" t="s">
        <v>1</v>
      </c>
      <c r="F297" s="171" t="s">
        <v>130</v>
      </c>
      <c r="H297" s="172">
        <v>701.6</v>
      </c>
      <c r="I297" s="173"/>
      <c r="L297" s="169"/>
      <c r="M297" s="174"/>
      <c r="N297" s="175"/>
      <c r="O297" s="175"/>
      <c r="P297" s="175"/>
      <c r="Q297" s="175"/>
      <c r="R297" s="175"/>
      <c r="S297" s="175"/>
      <c r="T297" s="176"/>
      <c r="AT297" s="170" t="s">
        <v>126</v>
      </c>
      <c r="AU297" s="170" t="s">
        <v>81</v>
      </c>
      <c r="AV297" s="14" t="s">
        <v>124</v>
      </c>
      <c r="AW297" s="14" t="s">
        <v>29</v>
      </c>
      <c r="AX297" s="14" t="s">
        <v>79</v>
      </c>
      <c r="AY297" s="170" t="s">
        <v>118</v>
      </c>
    </row>
    <row r="298" spans="1:65" s="2" customFormat="1" ht="16.5" customHeight="1">
      <c r="A298" s="33"/>
      <c r="B298" s="145"/>
      <c r="C298" s="192" t="s">
        <v>406</v>
      </c>
      <c r="D298" s="192" t="s">
        <v>259</v>
      </c>
      <c r="E298" s="193" t="s">
        <v>407</v>
      </c>
      <c r="F298" s="194" t="s">
        <v>408</v>
      </c>
      <c r="G298" s="195" t="s">
        <v>123</v>
      </c>
      <c r="H298" s="196">
        <v>210.48</v>
      </c>
      <c r="I298" s="197"/>
      <c r="J298" s="198">
        <f>ROUND(I298*H298,2)</f>
        <v>0</v>
      </c>
      <c r="K298" s="199"/>
      <c r="L298" s="200"/>
      <c r="M298" s="201" t="s">
        <v>1</v>
      </c>
      <c r="N298" s="202" t="s">
        <v>37</v>
      </c>
      <c r="O298" s="59"/>
      <c r="P298" s="156">
        <f>O298*H298</f>
        <v>0</v>
      </c>
      <c r="Q298" s="156">
        <v>0.17599999999999999</v>
      </c>
      <c r="R298" s="156">
        <f>Q298*H298</f>
        <v>37.044479999999993</v>
      </c>
      <c r="S298" s="156">
        <v>0</v>
      </c>
      <c r="T298" s="157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8" t="s">
        <v>174</v>
      </c>
      <c r="AT298" s="158" t="s">
        <v>259</v>
      </c>
      <c r="AU298" s="158" t="s">
        <v>81</v>
      </c>
      <c r="AY298" s="18" t="s">
        <v>118</v>
      </c>
      <c r="BE298" s="159">
        <f>IF(N298="základní",J298,0)</f>
        <v>0</v>
      </c>
      <c r="BF298" s="159">
        <f>IF(N298="snížená",J298,0)</f>
        <v>0</v>
      </c>
      <c r="BG298" s="159">
        <f>IF(N298="zákl. přenesená",J298,0)</f>
        <v>0</v>
      </c>
      <c r="BH298" s="159">
        <f>IF(N298="sníž. přenesená",J298,0)</f>
        <v>0</v>
      </c>
      <c r="BI298" s="159">
        <f>IF(N298="nulová",J298,0)</f>
        <v>0</v>
      </c>
      <c r="BJ298" s="18" t="s">
        <v>79</v>
      </c>
      <c r="BK298" s="159">
        <f>ROUND(I298*H298,2)</f>
        <v>0</v>
      </c>
      <c r="BL298" s="18" t="s">
        <v>124</v>
      </c>
      <c r="BM298" s="158" t="s">
        <v>409</v>
      </c>
    </row>
    <row r="299" spans="1:65" s="13" customFormat="1">
      <c r="B299" s="160"/>
      <c r="D299" s="161" t="s">
        <v>126</v>
      </c>
      <c r="E299" s="162" t="s">
        <v>1</v>
      </c>
      <c r="F299" s="163" t="s">
        <v>410</v>
      </c>
      <c r="H299" s="164">
        <v>210.48</v>
      </c>
      <c r="I299" s="165"/>
      <c r="L299" s="160"/>
      <c r="M299" s="166"/>
      <c r="N299" s="167"/>
      <c r="O299" s="167"/>
      <c r="P299" s="167"/>
      <c r="Q299" s="167"/>
      <c r="R299" s="167"/>
      <c r="S299" s="167"/>
      <c r="T299" s="168"/>
      <c r="AT299" s="162" t="s">
        <v>126</v>
      </c>
      <c r="AU299" s="162" t="s">
        <v>81</v>
      </c>
      <c r="AV299" s="13" t="s">
        <v>81</v>
      </c>
      <c r="AW299" s="13" t="s">
        <v>29</v>
      </c>
      <c r="AX299" s="13" t="s">
        <v>79</v>
      </c>
      <c r="AY299" s="162" t="s">
        <v>118</v>
      </c>
    </row>
    <row r="300" spans="1:65" s="12" customFormat="1" ht="22.9" customHeight="1">
      <c r="B300" s="132"/>
      <c r="D300" s="133" t="s">
        <v>71</v>
      </c>
      <c r="E300" s="143" t="s">
        <v>174</v>
      </c>
      <c r="F300" s="143" t="s">
        <v>411</v>
      </c>
      <c r="I300" s="135"/>
      <c r="J300" s="144">
        <f>BK300</f>
        <v>0</v>
      </c>
      <c r="L300" s="132"/>
      <c r="M300" s="137"/>
      <c r="N300" s="138"/>
      <c r="O300" s="138"/>
      <c r="P300" s="139">
        <f>SUM(P301:P382)</f>
        <v>0</v>
      </c>
      <c r="Q300" s="138"/>
      <c r="R300" s="139">
        <f>SUM(R301:R382)</f>
        <v>107.20407483699999</v>
      </c>
      <c r="S300" s="138"/>
      <c r="T300" s="140">
        <f>SUM(T301:T382)</f>
        <v>151.04000000000002</v>
      </c>
      <c r="AR300" s="133" t="s">
        <v>79</v>
      </c>
      <c r="AT300" s="141" t="s">
        <v>71</v>
      </c>
      <c r="AU300" s="141" t="s">
        <v>79</v>
      </c>
      <c r="AY300" s="133" t="s">
        <v>118</v>
      </c>
      <c r="BK300" s="142">
        <f>SUM(BK301:BK382)</f>
        <v>0</v>
      </c>
    </row>
    <row r="301" spans="1:65" s="2" customFormat="1" ht="16.5" customHeight="1">
      <c r="A301" s="33"/>
      <c r="B301" s="145"/>
      <c r="C301" s="146" t="s">
        <v>412</v>
      </c>
      <c r="D301" s="146" t="s">
        <v>120</v>
      </c>
      <c r="E301" s="147" t="s">
        <v>413</v>
      </c>
      <c r="F301" s="148" t="s">
        <v>414</v>
      </c>
      <c r="G301" s="149" t="s">
        <v>196</v>
      </c>
      <c r="H301" s="150">
        <v>116</v>
      </c>
      <c r="I301" s="151"/>
      <c r="J301" s="152">
        <f>ROUND(I301*H301,2)</f>
        <v>0</v>
      </c>
      <c r="K301" s="153"/>
      <c r="L301" s="34"/>
      <c r="M301" s="154" t="s">
        <v>1</v>
      </c>
      <c r="N301" s="155" t="s">
        <v>37</v>
      </c>
      <c r="O301" s="59"/>
      <c r="P301" s="156">
        <f>O301*H301</f>
        <v>0</v>
      </c>
      <c r="Q301" s="156">
        <v>0</v>
      </c>
      <c r="R301" s="156">
        <f>Q301*H301</f>
        <v>0</v>
      </c>
      <c r="S301" s="156">
        <v>0.18</v>
      </c>
      <c r="T301" s="157">
        <f>S301*H301</f>
        <v>20.88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8" t="s">
        <v>124</v>
      </c>
      <c r="AT301" s="158" t="s">
        <v>120</v>
      </c>
      <c r="AU301" s="158" t="s">
        <v>81</v>
      </c>
      <c r="AY301" s="18" t="s">
        <v>118</v>
      </c>
      <c r="BE301" s="159">
        <f>IF(N301="základní",J301,0)</f>
        <v>0</v>
      </c>
      <c r="BF301" s="159">
        <f>IF(N301="snížená",J301,0)</f>
        <v>0</v>
      </c>
      <c r="BG301" s="159">
        <f>IF(N301="zákl. přenesená",J301,0)</f>
        <v>0</v>
      </c>
      <c r="BH301" s="159">
        <f>IF(N301="sníž. přenesená",J301,0)</f>
        <v>0</v>
      </c>
      <c r="BI301" s="159">
        <f>IF(N301="nulová",J301,0)</f>
        <v>0</v>
      </c>
      <c r="BJ301" s="18" t="s">
        <v>79</v>
      </c>
      <c r="BK301" s="159">
        <f>ROUND(I301*H301,2)</f>
        <v>0</v>
      </c>
      <c r="BL301" s="18" t="s">
        <v>124</v>
      </c>
      <c r="BM301" s="158" t="s">
        <v>415</v>
      </c>
    </row>
    <row r="302" spans="1:65" s="13" customFormat="1">
      <c r="B302" s="160"/>
      <c r="D302" s="161" t="s">
        <v>126</v>
      </c>
      <c r="E302" s="162" t="s">
        <v>1</v>
      </c>
      <c r="F302" s="163" t="s">
        <v>416</v>
      </c>
      <c r="H302" s="164">
        <v>116</v>
      </c>
      <c r="I302" s="165"/>
      <c r="L302" s="160"/>
      <c r="M302" s="166"/>
      <c r="N302" s="167"/>
      <c r="O302" s="167"/>
      <c r="P302" s="167"/>
      <c r="Q302" s="167"/>
      <c r="R302" s="167"/>
      <c r="S302" s="167"/>
      <c r="T302" s="168"/>
      <c r="AT302" s="162" t="s">
        <v>126</v>
      </c>
      <c r="AU302" s="162" t="s">
        <v>81</v>
      </c>
      <c r="AV302" s="13" t="s">
        <v>81</v>
      </c>
      <c r="AW302" s="13" t="s">
        <v>29</v>
      </c>
      <c r="AX302" s="13" t="s">
        <v>79</v>
      </c>
      <c r="AY302" s="162" t="s">
        <v>118</v>
      </c>
    </row>
    <row r="303" spans="1:65" s="2" customFormat="1" ht="21.75" customHeight="1">
      <c r="A303" s="33"/>
      <c r="B303" s="145"/>
      <c r="C303" s="146" t="s">
        <v>417</v>
      </c>
      <c r="D303" s="146" t="s">
        <v>120</v>
      </c>
      <c r="E303" s="147" t="s">
        <v>418</v>
      </c>
      <c r="F303" s="148" t="s">
        <v>419</v>
      </c>
      <c r="G303" s="149" t="s">
        <v>196</v>
      </c>
      <c r="H303" s="150">
        <v>351</v>
      </c>
      <c r="I303" s="151"/>
      <c r="J303" s="152">
        <f>ROUND(I303*H303,2)</f>
        <v>0</v>
      </c>
      <c r="K303" s="153"/>
      <c r="L303" s="34"/>
      <c r="M303" s="154" t="s">
        <v>1</v>
      </c>
      <c r="N303" s="155" t="s">
        <v>37</v>
      </c>
      <c r="O303" s="59"/>
      <c r="P303" s="156">
        <f>O303*H303</f>
        <v>0</v>
      </c>
      <c r="Q303" s="156">
        <v>0</v>
      </c>
      <c r="R303" s="156">
        <f>Q303*H303</f>
        <v>0</v>
      </c>
      <c r="S303" s="156">
        <v>0.32</v>
      </c>
      <c r="T303" s="157">
        <f>S303*H303</f>
        <v>112.32000000000001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58" t="s">
        <v>124</v>
      </c>
      <c r="AT303" s="158" t="s">
        <v>120</v>
      </c>
      <c r="AU303" s="158" t="s">
        <v>81</v>
      </c>
      <c r="AY303" s="18" t="s">
        <v>118</v>
      </c>
      <c r="BE303" s="159">
        <f>IF(N303="základní",J303,0)</f>
        <v>0</v>
      </c>
      <c r="BF303" s="159">
        <f>IF(N303="snížená",J303,0)</f>
        <v>0</v>
      </c>
      <c r="BG303" s="159">
        <f>IF(N303="zákl. přenesená",J303,0)</f>
        <v>0</v>
      </c>
      <c r="BH303" s="159">
        <f>IF(N303="sníž. přenesená",J303,0)</f>
        <v>0</v>
      </c>
      <c r="BI303" s="159">
        <f>IF(N303="nulová",J303,0)</f>
        <v>0</v>
      </c>
      <c r="BJ303" s="18" t="s">
        <v>79</v>
      </c>
      <c r="BK303" s="159">
        <f>ROUND(I303*H303,2)</f>
        <v>0</v>
      </c>
      <c r="BL303" s="18" t="s">
        <v>124</v>
      </c>
      <c r="BM303" s="158" t="s">
        <v>420</v>
      </c>
    </row>
    <row r="304" spans="1:65" s="13" customFormat="1">
      <c r="B304" s="160"/>
      <c r="D304" s="161" t="s">
        <v>126</v>
      </c>
      <c r="E304" s="162" t="s">
        <v>1</v>
      </c>
      <c r="F304" s="163" t="s">
        <v>421</v>
      </c>
      <c r="H304" s="164">
        <v>65</v>
      </c>
      <c r="I304" s="165"/>
      <c r="L304" s="160"/>
      <c r="M304" s="166"/>
      <c r="N304" s="167"/>
      <c r="O304" s="167"/>
      <c r="P304" s="167"/>
      <c r="Q304" s="167"/>
      <c r="R304" s="167"/>
      <c r="S304" s="167"/>
      <c r="T304" s="168"/>
      <c r="AT304" s="162" t="s">
        <v>126</v>
      </c>
      <c r="AU304" s="162" t="s">
        <v>81</v>
      </c>
      <c r="AV304" s="13" t="s">
        <v>81</v>
      </c>
      <c r="AW304" s="13" t="s">
        <v>29</v>
      </c>
      <c r="AX304" s="13" t="s">
        <v>72</v>
      </c>
      <c r="AY304" s="162" t="s">
        <v>118</v>
      </c>
    </row>
    <row r="305" spans="1:65" s="13" customFormat="1">
      <c r="B305" s="160"/>
      <c r="D305" s="161" t="s">
        <v>126</v>
      </c>
      <c r="E305" s="162" t="s">
        <v>1</v>
      </c>
      <c r="F305" s="163" t="s">
        <v>422</v>
      </c>
      <c r="H305" s="164">
        <v>7</v>
      </c>
      <c r="I305" s="165"/>
      <c r="L305" s="160"/>
      <c r="M305" s="166"/>
      <c r="N305" s="167"/>
      <c r="O305" s="167"/>
      <c r="P305" s="167"/>
      <c r="Q305" s="167"/>
      <c r="R305" s="167"/>
      <c r="S305" s="167"/>
      <c r="T305" s="168"/>
      <c r="AT305" s="162" t="s">
        <v>126</v>
      </c>
      <c r="AU305" s="162" t="s">
        <v>81</v>
      </c>
      <c r="AV305" s="13" t="s">
        <v>81</v>
      </c>
      <c r="AW305" s="13" t="s">
        <v>29</v>
      </c>
      <c r="AX305" s="13" t="s">
        <v>72</v>
      </c>
      <c r="AY305" s="162" t="s">
        <v>118</v>
      </c>
    </row>
    <row r="306" spans="1:65" s="13" customFormat="1">
      <c r="B306" s="160"/>
      <c r="D306" s="161" t="s">
        <v>126</v>
      </c>
      <c r="E306" s="162" t="s">
        <v>1</v>
      </c>
      <c r="F306" s="163" t="s">
        <v>423</v>
      </c>
      <c r="H306" s="164">
        <v>279</v>
      </c>
      <c r="I306" s="165"/>
      <c r="L306" s="160"/>
      <c r="M306" s="166"/>
      <c r="N306" s="167"/>
      <c r="O306" s="167"/>
      <c r="P306" s="167"/>
      <c r="Q306" s="167"/>
      <c r="R306" s="167"/>
      <c r="S306" s="167"/>
      <c r="T306" s="168"/>
      <c r="AT306" s="162" t="s">
        <v>126</v>
      </c>
      <c r="AU306" s="162" t="s">
        <v>81</v>
      </c>
      <c r="AV306" s="13" t="s">
        <v>81</v>
      </c>
      <c r="AW306" s="13" t="s">
        <v>29</v>
      </c>
      <c r="AX306" s="13" t="s">
        <v>72</v>
      </c>
      <c r="AY306" s="162" t="s">
        <v>118</v>
      </c>
    </row>
    <row r="307" spans="1:65" s="14" customFormat="1">
      <c r="B307" s="169"/>
      <c r="D307" s="161" t="s">
        <v>126</v>
      </c>
      <c r="E307" s="170" t="s">
        <v>1</v>
      </c>
      <c r="F307" s="171" t="s">
        <v>130</v>
      </c>
      <c r="H307" s="172">
        <v>351</v>
      </c>
      <c r="I307" s="173"/>
      <c r="L307" s="169"/>
      <c r="M307" s="174"/>
      <c r="N307" s="175"/>
      <c r="O307" s="175"/>
      <c r="P307" s="175"/>
      <c r="Q307" s="175"/>
      <c r="R307" s="175"/>
      <c r="S307" s="175"/>
      <c r="T307" s="176"/>
      <c r="AT307" s="170" t="s">
        <v>126</v>
      </c>
      <c r="AU307" s="170" t="s">
        <v>81</v>
      </c>
      <c r="AV307" s="14" t="s">
        <v>124</v>
      </c>
      <c r="AW307" s="14" t="s">
        <v>29</v>
      </c>
      <c r="AX307" s="14" t="s">
        <v>79</v>
      </c>
      <c r="AY307" s="170" t="s">
        <v>118</v>
      </c>
    </row>
    <row r="308" spans="1:65" s="2" customFormat="1" ht="33" customHeight="1">
      <c r="A308" s="33"/>
      <c r="B308" s="145"/>
      <c r="C308" s="146" t="s">
        <v>424</v>
      </c>
      <c r="D308" s="146" t="s">
        <v>120</v>
      </c>
      <c r="E308" s="147" t="s">
        <v>425</v>
      </c>
      <c r="F308" s="148" t="s">
        <v>426</v>
      </c>
      <c r="G308" s="149" t="s">
        <v>196</v>
      </c>
      <c r="H308" s="150">
        <v>13</v>
      </c>
      <c r="I308" s="151"/>
      <c r="J308" s="152">
        <f>ROUND(I308*H308,2)</f>
        <v>0</v>
      </c>
      <c r="K308" s="153"/>
      <c r="L308" s="34"/>
      <c r="M308" s="154" t="s">
        <v>1</v>
      </c>
      <c r="N308" s="155" t="s">
        <v>37</v>
      </c>
      <c r="O308" s="59"/>
      <c r="P308" s="156">
        <f>O308*H308</f>
        <v>0</v>
      </c>
      <c r="Q308" s="156">
        <v>2.0000000000000002E-5</v>
      </c>
      <c r="R308" s="156">
        <f>Q308*H308</f>
        <v>2.6000000000000003E-4</v>
      </c>
      <c r="S308" s="156">
        <v>0</v>
      </c>
      <c r="T308" s="157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8" t="s">
        <v>124</v>
      </c>
      <c r="AT308" s="158" t="s">
        <v>120</v>
      </c>
      <c r="AU308" s="158" t="s">
        <v>81</v>
      </c>
      <c r="AY308" s="18" t="s">
        <v>118</v>
      </c>
      <c r="BE308" s="159">
        <f>IF(N308="základní",J308,0)</f>
        <v>0</v>
      </c>
      <c r="BF308" s="159">
        <f>IF(N308="snížená",J308,0)</f>
        <v>0</v>
      </c>
      <c r="BG308" s="159">
        <f>IF(N308="zákl. přenesená",J308,0)</f>
        <v>0</v>
      </c>
      <c r="BH308" s="159">
        <f>IF(N308="sníž. přenesená",J308,0)</f>
        <v>0</v>
      </c>
      <c r="BI308" s="159">
        <f>IF(N308="nulová",J308,0)</f>
        <v>0</v>
      </c>
      <c r="BJ308" s="18" t="s">
        <v>79</v>
      </c>
      <c r="BK308" s="159">
        <f>ROUND(I308*H308,2)</f>
        <v>0</v>
      </c>
      <c r="BL308" s="18" t="s">
        <v>124</v>
      </c>
      <c r="BM308" s="158" t="s">
        <v>427</v>
      </c>
    </row>
    <row r="309" spans="1:65" s="2" customFormat="1" ht="21.75" customHeight="1">
      <c r="A309" s="33"/>
      <c r="B309" s="145"/>
      <c r="C309" s="192" t="s">
        <v>428</v>
      </c>
      <c r="D309" s="192" t="s">
        <v>259</v>
      </c>
      <c r="E309" s="193" t="s">
        <v>429</v>
      </c>
      <c r="F309" s="194" t="s">
        <v>430</v>
      </c>
      <c r="G309" s="195" t="s">
        <v>196</v>
      </c>
      <c r="H309" s="196">
        <v>13.195</v>
      </c>
      <c r="I309" s="197"/>
      <c r="J309" s="198">
        <f>ROUND(I309*H309,2)</f>
        <v>0</v>
      </c>
      <c r="K309" s="199"/>
      <c r="L309" s="200"/>
      <c r="M309" s="201" t="s">
        <v>1</v>
      </c>
      <c r="N309" s="202" t="s">
        <v>37</v>
      </c>
      <c r="O309" s="59"/>
      <c r="P309" s="156">
        <f>O309*H309</f>
        <v>0</v>
      </c>
      <c r="Q309" s="156">
        <v>1.4999999999999999E-2</v>
      </c>
      <c r="R309" s="156">
        <f>Q309*H309</f>
        <v>0.19792499999999999</v>
      </c>
      <c r="S309" s="156">
        <v>0</v>
      </c>
      <c r="T309" s="15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8" t="s">
        <v>174</v>
      </c>
      <c r="AT309" s="158" t="s">
        <v>259</v>
      </c>
      <c r="AU309" s="158" t="s">
        <v>81</v>
      </c>
      <c r="AY309" s="18" t="s">
        <v>118</v>
      </c>
      <c r="BE309" s="159">
        <f>IF(N309="základní",J309,0)</f>
        <v>0</v>
      </c>
      <c r="BF309" s="159">
        <f>IF(N309="snížená",J309,0)</f>
        <v>0</v>
      </c>
      <c r="BG309" s="159">
        <f>IF(N309="zákl. přenesená",J309,0)</f>
        <v>0</v>
      </c>
      <c r="BH309" s="159">
        <f>IF(N309="sníž. přenesená",J309,0)</f>
        <v>0</v>
      </c>
      <c r="BI309" s="159">
        <f>IF(N309="nulová",J309,0)</f>
        <v>0</v>
      </c>
      <c r="BJ309" s="18" t="s">
        <v>79</v>
      </c>
      <c r="BK309" s="159">
        <f>ROUND(I309*H309,2)</f>
        <v>0</v>
      </c>
      <c r="BL309" s="18" t="s">
        <v>124</v>
      </c>
      <c r="BM309" s="158" t="s">
        <v>431</v>
      </c>
    </row>
    <row r="310" spans="1:65" s="13" customFormat="1">
      <c r="B310" s="160"/>
      <c r="D310" s="161" t="s">
        <v>126</v>
      </c>
      <c r="E310" s="162" t="s">
        <v>1</v>
      </c>
      <c r="F310" s="163" t="s">
        <v>205</v>
      </c>
      <c r="H310" s="164">
        <v>13</v>
      </c>
      <c r="I310" s="165"/>
      <c r="L310" s="160"/>
      <c r="M310" s="166"/>
      <c r="N310" s="167"/>
      <c r="O310" s="167"/>
      <c r="P310" s="167"/>
      <c r="Q310" s="167"/>
      <c r="R310" s="167"/>
      <c r="S310" s="167"/>
      <c r="T310" s="168"/>
      <c r="AT310" s="162" t="s">
        <v>126</v>
      </c>
      <c r="AU310" s="162" t="s">
        <v>81</v>
      </c>
      <c r="AV310" s="13" t="s">
        <v>81</v>
      </c>
      <c r="AW310" s="13" t="s">
        <v>29</v>
      </c>
      <c r="AX310" s="13" t="s">
        <v>79</v>
      </c>
      <c r="AY310" s="162" t="s">
        <v>118</v>
      </c>
    </row>
    <row r="311" spans="1:65" s="13" customFormat="1">
      <c r="B311" s="160"/>
      <c r="D311" s="161" t="s">
        <v>126</v>
      </c>
      <c r="F311" s="163" t="s">
        <v>432</v>
      </c>
      <c r="H311" s="164">
        <v>13.195</v>
      </c>
      <c r="I311" s="165"/>
      <c r="L311" s="160"/>
      <c r="M311" s="166"/>
      <c r="N311" s="167"/>
      <c r="O311" s="167"/>
      <c r="P311" s="167"/>
      <c r="Q311" s="167"/>
      <c r="R311" s="167"/>
      <c r="S311" s="167"/>
      <c r="T311" s="168"/>
      <c r="AT311" s="162" t="s">
        <v>126</v>
      </c>
      <c r="AU311" s="162" t="s">
        <v>81</v>
      </c>
      <c r="AV311" s="13" t="s">
        <v>81</v>
      </c>
      <c r="AW311" s="13" t="s">
        <v>3</v>
      </c>
      <c r="AX311" s="13" t="s">
        <v>79</v>
      </c>
      <c r="AY311" s="162" t="s">
        <v>118</v>
      </c>
    </row>
    <row r="312" spans="1:65" s="2" customFormat="1" ht="33" customHeight="1">
      <c r="A312" s="33"/>
      <c r="B312" s="145"/>
      <c r="C312" s="146" t="s">
        <v>433</v>
      </c>
      <c r="D312" s="146" t="s">
        <v>120</v>
      </c>
      <c r="E312" s="147" t="s">
        <v>434</v>
      </c>
      <c r="F312" s="148" t="s">
        <v>435</v>
      </c>
      <c r="G312" s="149" t="s">
        <v>196</v>
      </c>
      <c r="H312" s="150">
        <v>35</v>
      </c>
      <c r="I312" s="151"/>
      <c r="J312" s="152">
        <f>ROUND(I312*H312,2)</f>
        <v>0</v>
      </c>
      <c r="K312" s="153"/>
      <c r="L312" s="34"/>
      <c r="M312" s="154" t="s">
        <v>1</v>
      </c>
      <c r="N312" s="155" t="s">
        <v>37</v>
      </c>
      <c r="O312" s="59"/>
      <c r="P312" s="156">
        <f>O312*H312</f>
        <v>0</v>
      </c>
      <c r="Q312" s="156">
        <v>3.0000000000000001E-5</v>
      </c>
      <c r="R312" s="156">
        <f>Q312*H312</f>
        <v>1.0499999999999999E-3</v>
      </c>
      <c r="S312" s="156">
        <v>0</v>
      </c>
      <c r="T312" s="15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8" t="s">
        <v>124</v>
      </c>
      <c r="AT312" s="158" t="s">
        <v>120</v>
      </c>
      <c r="AU312" s="158" t="s">
        <v>81</v>
      </c>
      <c r="AY312" s="18" t="s">
        <v>118</v>
      </c>
      <c r="BE312" s="159">
        <f>IF(N312="základní",J312,0)</f>
        <v>0</v>
      </c>
      <c r="BF312" s="159">
        <f>IF(N312="snížená",J312,0)</f>
        <v>0</v>
      </c>
      <c r="BG312" s="159">
        <f>IF(N312="zákl. přenesená",J312,0)</f>
        <v>0</v>
      </c>
      <c r="BH312" s="159">
        <f>IF(N312="sníž. přenesená",J312,0)</f>
        <v>0</v>
      </c>
      <c r="BI312" s="159">
        <f>IF(N312="nulová",J312,0)</f>
        <v>0</v>
      </c>
      <c r="BJ312" s="18" t="s">
        <v>79</v>
      </c>
      <c r="BK312" s="159">
        <f>ROUND(I312*H312,2)</f>
        <v>0</v>
      </c>
      <c r="BL312" s="18" t="s">
        <v>124</v>
      </c>
      <c r="BM312" s="158" t="s">
        <v>436</v>
      </c>
    </row>
    <row r="313" spans="1:65" s="13" customFormat="1">
      <c r="B313" s="160"/>
      <c r="D313" s="161" t="s">
        <v>126</v>
      </c>
      <c r="E313" s="162" t="s">
        <v>1</v>
      </c>
      <c r="F313" s="163" t="s">
        <v>319</v>
      </c>
      <c r="H313" s="164">
        <v>35</v>
      </c>
      <c r="I313" s="165"/>
      <c r="L313" s="160"/>
      <c r="M313" s="166"/>
      <c r="N313" s="167"/>
      <c r="O313" s="167"/>
      <c r="P313" s="167"/>
      <c r="Q313" s="167"/>
      <c r="R313" s="167"/>
      <c r="S313" s="167"/>
      <c r="T313" s="168"/>
      <c r="AT313" s="162" t="s">
        <v>126</v>
      </c>
      <c r="AU313" s="162" t="s">
        <v>81</v>
      </c>
      <c r="AV313" s="13" t="s">
        <v>81</v>
      </c>
      <c r="AW313" s="13" t="s">
        <v>29</v>
      </c>
      <c r="AX313" s="13" t="s">
        <v>79</v>
      </c>
      <c r="AY313" s="162" t="s">
        <v>118</v>
      </c>
    </row>
    <row r="314" spans="1:65" s="2" customFormat="1" ht="21.75" customHeight="1">
      <c r="A314" s="33"/>
      <c r="B314" s="145"/>
      <c r="C314" s="192" t="s">
        <v>437</v>
      </c>
      <c r="D314" s="192" t="s">
        <v>259</v>
      </c>
      <c r="E314" s="193" t="s">
        <v>438</v>
      </c>
      <c r="F314" s="194" t="s">
        <v>439</v>
      </c>
      <c r="G314" s="195" t="s">
        <v>196</v>
      </c>
      <c r="H314" s="196">
        <v>35.524999999999999</v>
      </c>
      <c r="I314" s="197"/>
      <c r="J314" s="198">
        <f>ROUND(I314*H314,2)</f>
        <v>0</v>
      </c>
      <c r="K314" s="199"/>
      <c r="L314" s="200"/>
      <c r="M314" s="201" t="s">
        <v>1</v>
      </c>
      <c r="N314" s="202" t="s">
        <v>37</v>
      </c>
      <c r="O314" s="59"/>
      <c r="P314" s="156">
        <f>O314*H314</f>
        <v>0</v>
      </c>
      <c r="Q314" s="156">
        <v>2.4E-2</v>
      </c>
      <c r="R314" s="156">
        <f>Q314*H314</f>
        <v>0.85260000000000002</v>
      </c>
      <c r="S314" s="156">
        <v>0</v>
      </c>
      <c r="T314" s="15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58" t="s">
        <v>174</v>
      </c>
      <c r="AT314" s="158" t="s">
        <v>259</v>
      </c>
      <c r="AU314" s="158" t="s">
        <v>81</v>
      </c>
      <c r="AY314" s="18" t="s">
        <v>118</v>
      </c>
      <c r="BE314" s="159">
        <f>IF(N314="základní",J314,0)</f>
        <v>0</v>
      </c>
      <c r="BF314" s="159">
        <f>IF(N314="snížená",J314,0)</f>
        <v>0</v>
      </c>
      <c r="BG314" s="159">
        <f>IF(N314="zákl. přenesená",J314,0)</f>
        <v>0</v>
      </c>
      <c r="BH314" s="159">
        <f>IF(N314="sníž. přenesená",J314,0)</f>
        <v>0</v>
      </c>
      <c r="BI314" s="159">
        <f>IF(N314="nulová",J314,0)</f>
        <v>0</v>
      </c>
      <c r="BJ314" s="18" t="s">
        <v>79</v>
      </c>
      <c r="BK314" s="159">
        <f>ROUND(I314*H314,2)</f>
        <v>0</v>
      </c>
      <c r="BL314" s="18" t="s">
        <v>124</v>
      </c>
      <c r="BM314" s="158" t="s">
        <v>440</v>
      </c>
    </row>
    <row r="315" spans="1:65" s="13" customFormat="1">
      <c r="B315" s="160"/>
      <c r="D315" s="161" t="s">
        <v>126</v>
      </c>
      <c r="E315" s="162" t="s">
        <v>1</v>
      </c>
      <c r="F315" s="163" t="s">
        <v>319</v>
      </c>
      <c r="H315" s="164">
        <v>35</v>
      </c>
      <c r="I315" s="165"/>
      <c r="L315" s="160"/>
      <c r="M315" s="166"/>
      <c r="N315" s="167"/>
      <c r="O315" s="167"/>
      <c r="P315" s="167"/>
      <c r="Q315" s="167"/>
      <c r="R315" s="167"/>
      <c r="S315" s="167"/>
      <c r="T315" s="168"/>
      <c r="AT315" s="162" t="s">
        <v>126</v>
      </c>
      <c r="AU315" s="162" t="s">
        <v>81</v>
      </c>
      <c r="AV315" s="13" t="s">
        <v>81</v>
      </c>
      <c r="AW315" s="13" t="s">
        <v>29</v>
      </c>
      <c r="AX315" s="13" t="s">
        <v>79</v>
      </c>
      <c r="AY315" s="162" t="s">
        <v>118</v>
      </c>
    </row>
    <row r="316" spans="1:65" s="13" customFormat="1">
      <c r="B316" s="160"/>
      <c r="D316" s="161" t="s">
        <v>126</v>
      </c>
      <c r="F316" s="163" t="s">
        <v>441</v>
      </c>
      <c r="H316" s="164">
        <v>35.524999999999999</v>
      </c>
      <c r="I316" s="165"/>
      <c r="L316" s="160"/>
      <c r="M316" s="166"/>
      <c r="N316" s="167"/>
      <c r="O316" s="167"/>
      <c r="P316" s="167"/>
      <c r="Q316" s="167"/>
      <c r="R316" s="167"/>
      <c r="S316" s="167"/>
      <c r="T316" s="168"/>
      <c r="AT316" s="162" t="s">
        <v>126</v>
      </c>
      <c r="AU316" s="162" t="s">
        <v>81</v>
      </c>
      <c r="AV316" s="13" t="s">
        <v>81</v>
      </c>
      <c r="AW316" s="13" t="s">
        <v>3</v>
      </c>
      <c r="AX316" s="13" t="s">
        <v>79</v>
      </c>
      <c r="AY316" s="162" t="s">
        <v>118</v>
      </c>
    </row>
    <row r="317" spans="1:65" s="2" customFormat="1" ht="33" customHeight="1">
      <c r="A317" s="33"/>
      <c r="B317" s="145"/>
      <c r="C317" s="146" t="s">
        <v>442</v>
      </c>
      <c r="D317" s="146" t="s">
        <v>120</v>
      </c>
      <c r="E317" s="147" t="s">
        <v>443</v>
      </c>
      <c r="F317" s="148" t="s">
        <v>444</v>
      </c>
      <c r="G317" s="149" t="s">
        <v>196</v>
      </c>
      <c r="H317" s="150">
        <v>9</v>
      </c>
      <c r="I317" s="151"/>
      <c r="J317" s="152">
        <f>ROUND(I317*H317,2)</f>
        <v>0</v>
      </c>
      <c r="K317" s="153"/>
      <c r="L317" s="34"/>
      <c r="M317" s="154" t="s">
        <v>1</v>
      </c>
      <c r="N317" s="155" t="s">
        <v>37</v>
      </c>
      <c r="O317" s="59"/>
      <c r="P317" s="156">
        <f>O317*H317</f>
        <v>0</v>
      </c>
      <c r="Q317" s="156">
        <v>4.0000000000000003E-5</v>
      </c>
      <c r="R317" s="156">
        <f>Q317*H317</f>
        <v>3.6000000000000002E-4</v>
      </c>
      <c r="S317" s="156">
        <v>0</v>
      </c>
      <c r="T317" s="15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8" t="s">
        <v>124</v>
      </c>
      <c r="AT317" s="158" t="s">
        <v>120</v>
      </c>
      <c r="AU317" s="158" t="s">
        <v>81</v>
      </c>
      <c r="AY317" s="18" t="s">
        <v>118</v>
      </c>
      <c r="BE317" s="159">
        <f>IF(N317="základní",J317,0)</f>
        <v>0</v>
      </c>
      <c r="BF317" s="159">
        <f>IF(N317="snížená",J317,0)</f>
        <v>0</v>
      </c>
      <c r="BG317" s="159">
        <f>IF(N317="zákl. přenesená",J317,0)</f>
        <v>0</v>
      </c>
      <c r="BH317" s="159">
        <f>IF(N317="sníž. přenesená",J317,0)</f>
        <v>0</v>
      </c>
      <c r="BI317" s="159">
        <f>IF(N317="nulová",J317,0)</f>
        <v>0</v>
      </c>
      <c r="BJ317" s="18" t="s">
        <v>79</v>
      </c>
      <c r="BK317" s="159">
        <f>ROUND(I317*H317,2)</f>
        <v>0</v>
      </c>
      <c r="BL317" s="18" t="s">
        <v>124</v>
      </c>
      <c r="BM317" s="158" t="s">
        <v>445</v>
      </c>
    </row>
    <row r="318" spans="1:65" s="13" customFormat="1">
      <c r="B318" s="160"/>
      <c r="D318" s="161" t="s">
        <v>126</v>
      </c>
      <c r="E318" s="162" t="s">
        <v>1</v>
      </c>
      <c r="F318" s="163" t="s">
        <v>179</v>
      </c>
      <c r="H318" s="164">
        <v>9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2" t="s">
        <v>126</v>
      </c>
      <c r="AU318" s="162" t="s">
        <v>81</v>
      </c>
      <c r="AV318" s="13" t="s">
        <v>81</v>
      </c>
      <c r="AW318" s="13" t="s">
        <v>29</v>
      </c>
      <c r="AX318" s="13" t="s">
        <v>79</v>
      </c>
      <c r="AY318" s="162" t="s">
        <v>118</v>
      </c>
    </row>
    <row r="319" spans="1:65" s="2" customFormat="1" ht="21.75" customHeight="1">
      <c r="A319" s="33"/>
      <c r="B319" s="145"/>
      <c r="C319" s="192" t="s">
        <v>446</v>
      </c>
      <c r="D319" s="192" t="s">
        <v>259</v>
      </c>
      <c r="E319" s="193" t="s">
        <v>447</v>
      </c>
      <c r="F319" s="194" t="s">
        <v>448</v>
      </c>
      <c r="G319" s="195" t="s">
        <v>196</v>
      </c>
      <c r="H319" s="196">
        <v>9.1349999999999998</v>
      </c>
      <c r="I319" s="197"/>
      <c r="J319" s="198">
        <f>ROUND(I319*H319,2)</f>
        <v>0</v>
      </c>
      <c r="K319" s="199"/>
      <c r="L319" s="200"/>
      <c r="M319" s="201" t="s">
        <v>1</v>
      </c>
      <c r="N319" s="202" t="s">
        <v>37</v>
      </c>
      <c r="O319" s="59"/>
      <c r="P319" s="156">
        <f>O319*H319</f>
        <v>0</v>
      </c>
      <c r="Q319" s="156">
        <v>4.2999999999999997E-2</v>
      </c>
      <c r="R319" s="156">
        <f>Q319*H319</f>
        <v>0.39280499999999996</v>
      </c>
      <c r="S319" s="156">
        <v>0</v>
      </c>
      <c r="T319" s="15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8" t="s">
        <v>174</v>
      </c>
      <c r="AT319" s="158" t="s">
        <v>259</v>
      </c>
      <c r="AU319" s="158" t="s">
        <v>81</v>
      </c>
      <c r="AY319" s="18" t="s">
        <v>118</v>
      </c>
      <c r="BE319" s="159">
        <f>IF(N319="základní",J319,0)</f>
        <v>0</v>
      </c>
      <c r="BF319" s="159">
        <f>IF(N319="snížená",J319,0)</f>
        <v>0</v>
      </c>
      <c r="BG319" s="159">
        <f>IF(N319="zákl. přenesená",J319,0)</f>
        <v>0</v>
      </c>
      <c r="BH319" s="159">
        <f>IF(N319="sníž. přenesená",J319,0)</f>
        <v>0</v>
      </c>
      <c r="BI319" s="159">
        <f>IF(N319="nulová",J319,0)</f>
        <v>0</v>
      </c>
      <c r="BJ319" s="18" t="s">
        <v>79</v>
      </c>
      <c r="BK319" s="159">
        <f>ROUND(I319*H319,2)</f>
        <v>0</v>
      </c>
      <c r="BL319" s="18" t="s">
        <v>124</v>
      </c>
      <c r="BM319" s="158" t="s">
        <v>449</v>
      </c>
    </row>
    <row r="320" spans="1:65" s="13" customFormat="1">
      <c r="B320" s="160"/>
      <c r="D320" s="161" t="s">
        <v>126</v>
      </c>
      <c r="E320" s="162" t="s">
        <v>1</v>
      </c>
      <c r="F320" s="163" t="s">
        <v>179</v>
      </c>
      <c r="H320" s="164">
        <v>9</v>
      </c>
      <c r="I320" s="165"/>
      <c r="L320" s="160"/>
      <c r="M320" s="166"/>
      <c r="N320" s="167"/>
      <c r="O320" s="167"/>
      <c r="P320" s="167"/>
      <c r="Q320" s="167"/>
      <c r="R320" s="167"/>
      <c r="S320" s="167"/>
      <c r="T320" s="168"/>
      <c r="AT320" s="162" t="s">
        <v>126</v>
      </c>
      <c r="AU320" s="162" t="s">
        <v>81</v>
      </c>
      <c r="AV320" s="13" t="s">
        <v>81</v>
      </c>
      <c r="AW320" s="13" t="s">
        <v>29</v>
      </c>
      <c r="AX320" s="13" t="s">
        <v>79</v>
      </c>
      <c r="AY320" s="162" t="s">
        <v>118</v>
      </c>
    </row>
    <row r="321" spans="1:65" s="13" customFormat="1">
      <c r="B321" s="160"/>
      <c r="D321" s="161" t="s">
        <v>126</v>
      </c>
      <c r="F321" s="163" t="s">
        <v>450</v>
      </c>
      <c r="H321" s="164">
        <v>9.1349999999999998</v>
      </c>
      <c r="I321" s="165"/>
      <c r="L321" s="160"/>
      <c r="M321" s="166"/>
      <c r="N321" s="167"/>
      <c r="O321" s="167"/>
      <c r="P321" s="167"/>
      <c r="Q321" s="167"/>
      <c r="R321" s="167"/>
      <c r="S321" s="167"/>
      <c r="T321" s="168"/>
      <c r="AT321" s="162" t="s">
        <v>126</v>
      </c>
      <c r="AU321" s="162" t="s">
        <v>81</v>
      </c>
      <c r="AV321" s="13" t="s">
        <v>81</v>
      </c>
      <c r="AW321" s="13" t="s">
        <v>3</v>
      </c>
      <c r="AX321" s="13" t="s">
        <v>79</v>
      </c>
      <c r="AY321" s="162" t="s">
        <v>118</v>
      </c>
    </row>
    <row r="322" spans="1:65" s="2" customFormat="1" ht="33" customHeight="1">
      <c r="A322" s="33"/>
      <c r="B322" s="145"/>
      <c r="C322" s="146" t="s">
        <v>451</v>
      </c>
      <c r="D322" s="146" t="s">
        <v>120</v>
      </c>
      <c r="E322" s="147" t="s">
        <v>452</v>
      </c>
      <c r="F322" s="148" t="s">
        <v>453</v>
      </c>
      <c r="G322" s="149" t="s">
        <v>196</v>
      </c>
      <c r="H322" s="150">
        <v>105</v>
      </c>
      <c r="I322" s="151"/>
      <c r="J322" s="152">
        <f>ROUND(I322*H322,2)</f>
        <v>0</v>
      </c>
      <c r="K322" s="153"/>
      <c r="L322" s="34"/>
      <c r="M322" s="154" t="s">
        <v>1</v>
      </c>
      <c r="N322" s="155" t="s">
        <v>37</v>
      </c>
      <c r="O322" s="59"/>
      <c r="P322" s="156">
        <f>O322*H322</f>
        <v>0</v>
      </c>
      <c r="Q322" s="156">
        <v>8.0000000000000007E-5</v>
      </c>
      <c r="R322" s="156">
        <f>Q322*H322</f>
        <v>8.4000000000000012E-3</v>
      </c>
      <c r="S322" s="156">
        <v>0</v>
      </c>
      <c r="T322" s="15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8" t="s">
        <v>124</v>
      </c>
      <c r="AT322" s="158" t="s">
        <v>120</v>
      </c>
      <c r="AU322" s="158" t="s">
        <v>81</v>
      </c>
      <c r="AY322" s="18" t="s">
        <v>118</v>
      </c>
      <c r="BE322" s="159">
        <f>IF(N322="základní",J322,0)</f>
        <v>0</v>
      </c>
      <c r="BF322" s="159">
        <f>IF(N322="snížená",J322,0)</f>
        <v>0</v>
      </c>
      <c r="BG322" s="159">
        <f>IF(N322="zákl. přenesená",J322,0)</f>
        <v>0</v>
      </c>
      <c r="BH322" s="159">
        <f>IF(N322="sníž. přenesená",J322,0)</f>
        <v>0</v>
      </c>
      <c r="BI322" s="159">
        <f>IF(N322="nulová",J322,0)</f>
        <v>0</v>
      </c>
      <c r="BJ322" s="18" t="s">
        <v>79</v>
      </c>
      <c r="BK322" s="159">
        <f>ROUND(I322*H322,2)</f>
        <v>0</v>
      </c>
      <c r="BL322" s="18" t="s">
        <v>124</v>
      </c>
      <c r="BM322" s="158" t="s">
        <v>454</v>
      </c>
    </row>
    <row r="323" spans="1:65" s="13" customFormat="1">
      <c r="B323" s="160"/>
      <c r="D323" s="161" t="s">
        <v>126</v>
      </c>
      <c r="E323" s="162" t="s">
        <v>1</v>
      </c>
      <c r="F323" s="163" t="s">
        <v>455</v>
      </c>
      <c r="H323" s="164">
        <v>105</v>
      </c>
      <c r="I323" s="165"/>
      <c r="L323" s="160"/>
      <c r="M323" s="166"/>
      <c r="N323" s="167"/>
      <c r="O323" s="167"/>
      <c r="P323" s="167"/>
      <c r="Q323" s="167"/>
      <c r="R323" s="167"/>
      <c r="S323" s="167"/>
      <c r="T323" s="168"/>
      <c r="AT323" s="162" t="s">
        <v>126</v>
      </c>
      <c r="AU323" s="162" t="s">
        <v>81</v>
      </c>
      <c r="AV323" s="13" t="s">
        <v>81</v>
      </c>
      <c r="AW323" s="13" t="s">
        <v>29</v>
      </c>
      <c r="AX323" s="13" t="s">
        <v>79</v>
      </c>
      <c r="AY323" s="162" t="s">
        <v>118</v>
      </c>
    </row>
    <row r="324" spans="1:65" s="2" customFormat="1" ht="21.75" customHeight="1">
      <c r="A324" s="33"/>
      <c r="B324" s="145"/>
      <c r="C324" s="192" t="s">
        <v>456</v>
      </c>
      <c r="D324" s="192" t="s">
        <v>259</v>
      </c>
      <c r="E324" s="193" t="s">
        <v>457</v>
      </c>
      <c r="F324" s="194" t="s">
        <v>458</v>
      </c>
      <c r="G324" s="195" t="s">
        <v>196</v>
      </c>
      <c r="H324" s="196">
        <v>106.575</v>
      </c>
      <c r="I324" s="197"/>
      <c r="J324" s="198">
        <f>ROUND(I324*H324,2)</f>
        <v>0</v>
      </c>
      <c r="K324" s="199"/>
      <c r="L324" s="200"/>
      <c r="M324" s="201" t="s">
        <v>1</v>
      </c>
      <c r="N324" s="202" t="s">
        <v>37</v>
      </c>
      <c r="O324" s="59"/>
      <c r="P324" s="156">
        <f>O324*H324</f>
        <v>0</v>
      </c>
      <c r="Q324" s="156">
        <v>0.1</v>
      </c>
      <c r="R324" s="156">
        <f>Q324*H324</f>
        <v>10.657500000000001</v>
      </c>
      <c r="S324" s="156">
        <v>0</v>
      </c>
      <c r="T324" s="15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8" t="s">
        <v>174</v>
      </c>
      <c r="AT324" s="158" t="s">
        <v>259</v>
      </c>
      <c r="AU324" s="158" t="s">
        <v>81</v>
      </c>
      <c r="AY324" s="18" t="s">
        <v>118</v>
      </c>
      <c r="BE324" s="159">
        <f>IF(N324="základní",J324,0)</f>
        <v>0</v>
      </c>
      <c r="BF324" s="159">
        <f>IF(N324="snížená",J324,0)</f>
        <v>0</v>
      </c>
      <c r="BG324" s="159">
        <f>IF(N324="zákl. přenesená",J324,0)</f>
        <v>0</v>
      </c>
      <c r="BH324" s="159">
        <f>IF(N324="sníž. přenesená",J324,0)</f>
        <v>0</v>
      </c>
      <c r="BI324" s="159">
        <f>IF(N324="nulová",J324,0)</f>
        <v>0</v>
      </c>
      <c r="BJ324" s="18" t="s">
        <v>79</v>
      </c>
      <c r="BK324" s="159">
        <f>ROUND(I324*H324,2)</f>
        <v>0</v>
      </c>
      <c r="BL324" s="18" t="s">
        <v>124</v>
      </c>
      <c r="BM324" s="158" t="s">
        <v>459</v>
      </c>
    </row>
    <row r="325" spans="1:65" s="13" customFormat="1">
      <c r="B325" s="160"/>
      <c r="D325" s="161" t="s">
        <v>126</v>
      </c>
      <c r="E325" s="162" t="s">
        <v>1</v>
      </c>
      <c r="F325" s="163" t="s">
        <v>455</v>
      </c>
      <c r="H325" s="164">
        <v>105</v>
      </c>
      <c r="I325" s="165"/>
      <c r="L325" s="160"/>
      <c r="M325" s="166"/>
      <c r="N325" s="167"/>
      <c r="O325" s="167"/>
      <c r="P325" s="167"/>
      <c r="Q325" s="167"/>
      <c r="R325" s="167"/>
      <c r="S325" s="167"/>
      <c r="T325" s="168"/>
      <c r="AT325" s="162" t="s">
        <v>126</v>
      </c>
      <c r="AU325" s="162" t="s">
        <v>81</v>
      </c>
      <c r="AV325" s="13" t="s">
        <v>81</v>
      </c>
      <c r="AW325" s="13" t="s">
        <v>29</v>
      </c>
      <c r="AX325" s="13" t="s">
        <v>79</v>
      </c>
      <c r="AY325" s="162" t="s">
        <v>118</v>
      </c>
    </row>
    <row r="326" spans="1:65" s="13" customFormat="1">
      <c r="B326" s="160"/>
      <c r="D326" s="161" t="s">
        <v>126</v>
      </c>
      <c r="F326" s="163" t="s">
        <v>460</v>
      </c>
      <c r="H326" s="164">
        <v>106.575</v>
      </c>
      <c r="I326" s="165"/>
      <c r="L326" s="160"/>
      <c r="M326" s="166"/>
      <c r="N326" s="167"/>
      <c r="O326" s="167"/>
      <c r="P326" s="167"/>
      <c r="Q326" s="167"/>
      <c r="R326" s="167"/>
      <c r="S326" s="167"/>
      <c r="T326" s="168"/>
      <c r="AT326" s="162" t="s">
        <v>126</v>
      </c>
      <c r="AU326" s="162" t="s">
        <v>81</v>
      </c>
      <c r="AV326" s="13" t="s">
        <v>81</v>
      </c>
      <c r="AW326" s="13" t="s">
        <v>3</v>
      </c>
      <c r="AX326" s="13" t="s">
        <v>79</v>
      </c>
      <c r="AY326" s="162" t="s">
        <v>118</v>
      </c>
    </row>
    <row r="327" spans="1:65" s="2" customFormat="1" ht="33" customHeight="1">
      <c r="A327" s="33"/>
      <c r="B327" s="145"/>
      <c r="C327" s="146" t="s">
        <v>461</v>
      </c>
      <c r="D327" s="146" t="s">
        <v>120</v>
      </c>
      <c r="E327" s="147" t="s">
        <v>462</v>
      </c>
      <c r="F327" s="148" t="s">
        <v>463</v>
      </c>
      <c r="G327" s="149" t="s">
        <v>196</v>
      </c>
      <c r="H327" s="150">
        <v>250</v>
      </c>
      <c r="I327" s="151"/>
      <c r="J327" s="152">
        <f>ROUND(I327*H327,2)</f>
        <v>0</v>
      </c>
      <c r="K327" s="153"/>
      <c r="L327" s="34"/>
      <c r="M327" s="154" t="s">
        <v>1</v>
      </c>
      <c r="N327" s="155" t="s">
        <v>37</v>
      </c>
      <c r="O327" s="59"/>
      <c r="P327" s="156">
        <f>O327*H327</f>
        <v>0</v>
      </c>
      <c r="Q327" s="156">
        <v>1.1E-4</v>
      </c>
      <c r="R327" s="156">
        <f>Q327*H327</f>
        <v>2.75E-2</v>
      </c>
      <c r="S327" s="156">
        <v>0</v>
      </c>
      <c r="T327" s="157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8" t="s">
        <v>124</v>
      </c>
      <c r="AT327" s="158" t="s">
        <v>120</v>
      </c>
      <c r="AU327" s="158" t="s">
        <v>81</v>
      </c>
      <c r="AY327" s="18" t="s">
        <v>118</v>
      </c>
      <c r="BE327" s="159">
        <f>IF(N327="základní",J327,0)</f>
        <v>0</v>
      </c>
      <c r="BF327" s="159">
        <f>IF(N327="snížená",J327,0)</f>
        <v>0</v>
      </c>
      <c r="BG327" s="159">
        <f>IF(N327="zákl. přenesená",J327,0)</f>
        <v>0</v>
      </c>
      <c r="BH327" s="159">
        <f>IF(N327="sníž. přenesená",J327,0)</f>
        <v>0</v>
      </c>
      <c r="BI327" s="159">
        <f>IF(N327="nulová",J327,0)</f>
        <v>0</v>
      </c>
      <c r="BJ327" s="18" t="s">
        <v>79</v>
      </c>
      <c r="BK327" s="159">
        <f>ROUND(I327*H327,2)</f>
        <v>0</v>
      </c>
      <c r="BL327" s="18" t="s">
        <v>124</v>
      </c>
      <c r="BM327" s="158" t="s">
        <v>464</v>
      </c>
    </row>
    <row r="328" spans="1:65" s="13" customFormat="1">
      <c r="B328" s="160"/>
      <c r="D328" s="161" t="s">
        <v>126</v>
      </c>
      <c r="E328" s="162" t="s">
        <v>1</v>
      </c>
      <c r="F328" s="163" t="s">
        <v>465</v>
      </c>
      <c r="H328" s="164">
        <v>246</v>
      </c>
      <c r="I328" s="165"/>
      <c r="L328" s="160"/>
      <c r="M328" s="166"/>
      <c r="N328" s="167"/>
      <c r="O328" s="167"/>
      <c r="P328" s="167"/>
      <c r="Q328" s="167"/>
      <c r="R328" s="167"/>
      <c r="S328" s="167"/>
      <c r="T328" s="168"/>
      <c r="AT328" s="162" t="s">
        <v>126</v>
      </c>
      <c r="AU328" s="162" t="s">
        <v>81</v>
      </c>
      <c r="AV328" s="13" t="s">
        <v>81</v>
      </c>
      <c r="AW328" s="13" t="s">
        <v>29</v>
      </c>
      <c r="AX328" s="13" t="s">
        <v>72</v>
      </c>
      <c r="AY328" s="162" t="s">
        <v>118</v>
      </c>
    </row>
    <row r="329" spans="1:65" s="13" customFormat="1">
      <c r="B329" s="160"/>
      <c r="D329" s="161" t="s">
        <v>126</v>
      </c>
      <c r="E329" s="162" t="s">
        <v>1</v>
      </c>
      <c r="F329" s="163" t="s">
        <v>466</v>
      </c>
      <c r="H329" s="164">
        <v>4</v>
      </c>
      <c r="I329" s="165"/>
      <c r="L329" s="160"/>
      <c r="M329" s="166"/>
      <c r="N329" s="167"/>
      <c r="O329" s="167"/>
      <c r="P329" s="167"/>
      <c r="Q329" s="167"/>
      <c r="R329" s="167"/>
      <c r="S329" s="167"/>
      <c r="T329" s="168"/>
      <c r="AT329" s="162" t="s">
        <v>126</v>
      </c>
      <c r="AU329" s="162" t="s">
        <v>81</v>
      </c>
      <c r="AV329" s="13" t="s">
        <v>81</v>
      </c>
      <c r="AW329" s="13" t="s">
        <v>29</v>
      </c>
      <c r="AX329" s="13" t="s">
        <v>72</v>
      </c>
      <c r="AY329" s="162" t="s">
        <v>118</v>
      </c>
    </row>
    <row r="330" spans="1:65" s="14" customFormat="1">
      <c r="B330" s="169"/>
      <c r="D330" s="161" t="s">
        <v>126</v>
      </c>
      <c r="E330" s="170" t="s">
        <v>1</v>
      </c>
      <c r="F330" s="171" t="s">
        <v>130</v>
      </c>
      <c r="H330" s="172">
        <v>250</v>
      </c>
      <c r="I330" s="173"/>
      <c r="L330" s="169"/>
      <c r="M330" s="174"/>
      <c r="N330" s="175"/>
      <c r="O330" s="175"/>
      <c r="P330" s="175"/>
      <c r="Q330" s="175"/>
      <c r="R330" s="175"/>
      <c r="S330" s="175"/>
      <c r="T330" s="176"/>
      <c r="AT330" s="170" t="s">
        <v>126</v>
      </c>
      <c r="AU330" s="170" t="s">
        <v>81</v>
      </c>
      <c r="AV330" s="14" t="s">
        <v>124</v>
      </c>
      <c r="AW330" s="14" t="s">
        <v>29</v>
      </c>
      <c r="AX330" s="14" t="s">
        <v>79</v>
      </c>
      <c r="AY330" s="170" t="s">
        <v>118</v>
      </c>
    </row>
    <row r="331" spans="1:65" s="2" customFormat="1" ht="21.75" customHeight="1">
      <c r="A331" s="33"/>
      <c r="B331" s="145"/>
      <c r="C331" s="192" t="s">
        <v>467</v>
      </c>
      <c r="D331" s="192" t="s">
        <v>259</v>
      </c>
      <c r="E331" s="193" t="s">
        <v>468</v>
      </c>
      <c r="F331" s="194" t="s">
        <v>469</v>
      </c>
      <c r="G331" s="195" t="s">
        <v>196</v>
      </c>
      <c r="H331" s="196">
        <v>253.75</v>
      </c>
      <c r="I331" s="197"/>
      <c r="J331" s="198">
        <f>ROUND(I331*H331,2)</f>
        <v>0</v>
      </c>
      <c r="K331" s="199"/>
      <c r="L331" s="200"/>
      <c r="M331" s="201" t="s">
        <v>1</v>
      </c>
      <c r="N331" s="202" t="s">
        <v>37</v>
      </c>
      <c r="O331" s="59"/>
      <c r="P331" s="156">
        <f>O331*H331</f>
        <v>0</v>
      </c>
      <c r="Q331" s="156">
        <v>0.152</v>
      </c>
      <c r="R331" s="156">
        <f>Q331*H331</f>
        <v>38.57</v>
      </c>
      <c r="S331" s="156">
        <v>0</v>
      </c>
      <c r="T331" s="15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58" t="s">
        <v>174</v>
      </c>
      <c r="AT331" s="158" t="s">
        <v>259</v>
      </c>
      <c r="AU331" s="158" t="s">
        <v>81</v>
      </c>
      <c r="AY331" s="18" t="s">
        <v>118</v>
      </c>
      <c r="BE331" s="159">
        <f>IF(N331="základní",J331,0)</f>
        <v>0</v>
      </c>
      <c r="BF331" s="159">
        <f>IF(N331="snížená",J331,0)</f>
        <v>0</v>
      </c>
      <c r="BG331" s="159">
        <f>IF(N331="zákl. přenesená",J331,0)</f>
        <v>0</v>
      </c>
      <c r="BH331" s="159">
        <f>IF(N331="sníž. přenesená",J331,0)</f>
        <v>0</v>
      </c>
      <c r="BI331" s="159">
        <f>IF(N331="nulová",J331,0)</f>
        <v>0</v>
      </c>
      <c r="BJ331" s="18" t="s">
        <v>79</v>
      </c>
      <c r="BK331" s="159">
        <f>ROUND(I331*H331,2)</f>
        <v>0</v>
      </c>
      <c r="BL331" s="18" t="s">
        <v>124</v>
      </c>
      <c r="BM331" s="158" t="s">
        <v>470</v>
      </c>
    </row>
    <row r="332" spans="1:65" s="13" customFormat="1">
      <c r="B332" s="160"/>
      <c r="D332" s="161" t="s">
        <v>126</v>
      </c>
      <c r="E332" s="162" t="s">
        <v>1</v>
      </c>
      <c r="F332" s="163" t="s">
        <v>471</v>
      </c>
      <c r="H332" s="164">
        <v>250</v>
      </c>
      <c r="I332" s="165"/>
      <c r="L332" s="160"/>
      <c r="M332" s="166"/>
      <c r="N332" s="167"/>
      <c r="O332" s="167"/>
      <c r="P332" s="167"/>
      <c r="Q332" s="167"/>
      <c r="R332" s="167"/>
      <c r="S332" s="167"/>
      <c r="T332" s="168"/>
      <c r="AT332" s="162" t="s">
        <v>126</v>
      </c>
      <c r="AU332" s="162" t="s">
        <v>81</v>
      </c>
      <c r="AV332" s="13" t="s">
        <v>81</v>
      </c>
      <c r="AW332" s="13" t="s">
        <v>29</v>
      </c>
      <c r="AX332" s="13" t="s">
        <v>79</v>
      </c>
      <c r="AY332" s="162" t="s">
        <v>118</v>
      </c>
    </row>
    <row r="333" spans="1:65" s="13" customFormat="1">
      <c r="B333" s="160"/>
      <c r="D333" s="161" t="s">
        <v>126</v>
      </c>
      <c r="F333" s="163" t="s">
        <v>472</v>
      </c>
      <c r="H333" s="164">
        <v>253.75</v>
      </c>
      <c r="I333" s="165"/>
      <c r="L333" s="160"/>
      <c r="M333" s="166"/>
      <c r="N333" s="167"/>
      <c r="O333" s="167"/>
      <c r="P333" s="167"/>
      <c r="Q333" s="167"/>
      <c r="R333" s="167"/>
      <c r="S333" s="167"/>
      <c r="T333" s="168"/>
      <c r="AT333" s="162" t="s">
        <v>126</v>
      </c>
      <c r="AU333" s="162" t="s">
        <v>81</v>
      </c>
      <c r="AV333" s="13" t="s">
        <v>81</v>
      </c>
      <c r="AW333" s="13" t="s">
        <v>3</v>
      </c>
      <c r="AX333" s="13" t="s">
        <v>79</v>
      </c>
      <c r="AY333" s="162" t="s">
        <v>118</v>
      </c>
    </row>
    <row r="334" spans="1:65" s="2" customFormat="1" ht="21.75" customHeight="1">
      <c r="A334" s="33"/>
      <c r="B334" s="145"/>
      <c r="C334" s="146" t="s">
        <v>473</v>
      </c>
      <c r="D334" s="146" t="s">
        <v>120</v>
      </c>
      <c r="E334" s="147" t="s">
        <v>474</v>
      </c>
      <c r="F334" s="148" t="s">
        <v>475</v>
      </c>
      <c r="G334" s="149" t="s">
        <v>305</v>
      </c>
      <c r="H334" s="150">
        <v>12</v>
      </c>
      <c r="I334" s="151"/>
      <c r="J334" s="152">
        <f>ROUND(I334*H334,2)</f>
        <v>0</v>
      </c>
      <c r="K334" s="153"/>
      <c r="L334" s="34"/>
      <c r="M334" s="154" t="s">
        <v>1</v>
      </c>
      <c r="N334" s="155" t="s">
        <v>37</v>
      </c>
      <c r="O334" s="59"/>
      <c r="P334" s="156">
        <f>O334*H334</f>
        <v>0</v>
      </c>
      <c r="Q334" s="156">
        <v>6.9999999999999994E-5</v>
      </c>
      <c r="R334" s="156">
        <f>Q334*H334</f>
        <v>8.3999999999999993E-4</v>
      </c>
      <c r="S334" s="156">
        <v>0</v>
      </c>
      <c r="T334" s="15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8" t="s">
        <v>124</v>
      </c>
      <c r="AT334" s="158" t="s">
        <v>120</v>
      </c>
      <c r="AU334" s="158" t="s">
        <v>81</v>
      </c>
      <c r="AY334" s="18" t="s">
        <v>118</v>
      </c>
      <c r="BE334" s="159">
        <f>IF(N334="základní",J334,0)</f>
        <v>0</v>
      </c>
      <c r="BF334" s="159">
        <f>IF(N334="snížená",J334,0)</f>
        <v>0</v>
      </c>
      <c r="BG334" s="159">
        <f>IF(N334="zákl. přenesená",J334,0)</f>
        <v>0</v>
      </c>
      <c r="BH334" s="159">
        <f>IF(N334="sníž. přenesená",J334,0)</f>
        <v>0</v>
      </c>
      <c r="BI334" s="159">
        <f>IF(N334="nulová",J334,0)</f>
        <v>0</v>
      </c>
      <c r="BJ334" s="18" t="s">
        <v>79</v>
      </c>
      <c r="BK334" s="159">
        <f>ROUND(I334*H334,2)</f>
        <v>0</v>
      </c>
      <c r="BL334" s="18" t="s">
        <v>124</v>
      </c>
      <c r="BM334" s="158" t="s">
        <v>476</v>
      </c>
    </row>
    <row r="335" spans="1:65" s="2" customFormat="1" ht="21.75" customHeight="1">
      <c r="A335" s="33"/>
      <c r="B335" s="145"/>
      <c r="C335" s="192" t="s">
        <v>477</v>
      </c>
      <c r="D335" s="192" t="s">
        <v>259</v>
      </c>
      <c r="E335" s="193" t="s">
        <v>478</v>
      </c>
      <c r="F335" s="194" t="s">
        <v>479</v>
      </c>
      <c r="G335" s="195" t="s">
        <v>305</v>
      </c>
      <c r="H335" s="196">
        <v>12</v>
      </c>
      <c r="I335" s="197"/>
      <c r="J335" s="198">
        <f>ROUND(I335*H335,2)</f>
        <v>0</v>
      </c>
      <c r="K335" s="199"/>
      <c r="L335" s="200"/>
      <c r="M335" s="201" t="s">
        <v>1</v>
      </c>
      <c r="N335" s="202" t="s">
        <v>37</v>
      </c>
      <c r="O335" s="59"/>
      <c r="P335" s="156">
        <f>O335*H335</f>
        <v>0</v>
      </c>
      <c r="Q335" s="156">
        <v>7.0000000000000001E-3</v>
      </c>
      <c r="R335" s="156">
        <f>Q335*H335</f>
        <v>8.4000000000000005E-2</v>
      </c>
      <c r="S335" s="156">
        <v>0</v>
      </c>
      <c r="T335" s="15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8" t="s">
        <v>174</v>
      </c>
      <c r="AT335" s="158" t="s">
        <v>259</v>
      </c>
      <c r="AU335" s="158" t="s">
        <v>81</v>
      </c>
      <c r="AY335" s="18" t="s">
        <v>118</v>
      </c>
      <c r="BE335" s="159">
        <f>IF(N335="základní",J335,0)</f>
        <v>0</v>
      </c>
      <c r="BF335" s="159">
        <f>IF(N335="snížená",J335,0)</f>
        <v>0</v>
      </c>
      <c r="BG335" s="159">
        <f>IF(N335="zákl. přenesená",J335,0)</f>
        <v>0</v>
      </c>
      <c r="BH335" s="159">
        <f>IF(N335="sníž. přenesená",J335,0)</f>
        <v>0</v>
      </c>
      <c r="BI335" s="159">
        <f>IF(N335="nulová",J335,0)</f>
        <v>0</v>
      </c>
      <c r="BJ335" s="18" t="s">
        <v>79</v>
      </c>
      <c r="BK335" s="159">
        <f>ROUND(I335*H335,2)</f>
        <v>0</v>
      </c>
      <c r="BL335" s="18" t="s">
        <v>124</v>
      </c>
      <c r="BM335" s="158" t="s">
        <v>480</v>
      </c>
    </row>
    <row r="336" spans="1:65" s="13" customFormat="1" ht="22.5">
      <c r="B336" s="160"/>
      <c r="D336" s="161" t="s">
        <v>126</v>
      </c>
      <c r="F336" s="163" t="s">
        <v>481</v>
      </c>
      <c r="H336" s="164">
        <v>12</v>
      </c>
      <c r="I336" s="165"/>
      <c r="L336" s="160"/>
      <c r="M336" s="166"/>
      <c r="N336" s="167"/>
      <c r="O336" s="167"/>
      <c r="P336" s="167"/>
      <c r="Q336" s="167"/>
      <c r="R336" s="167"/>
      <c r="S336" s="167"/>
      <c r="T336" s="168"/>
      <c r="AT336" s="162" t="s">
        <v>126</v>
      </c>
      <c r="AU336" s="162" t="s">
        <v>81</v>
      </c>
      <c r="AV336" s="13" t="s">
        <v>81</v>
      </c>
      <c r="AW336" s="13" t="s">
        <v>3</v>
      </c>
      <c r="AX336" s="13" t="s">
        <v>79</v>
      </c>
      <c r="AY336" s="162" t="s">
        <v>118</v>
      </c>
    </row>
    <row r="337" spans="1:65" s="2" customFormat="1" ht="21.75" customHeight="1">
      <c r="A337" s="33"/>
      <c r="B337" s="145"/>
      <c r="C337" s="146" t="s">
        <v>482</v>
      </c>
      <c r="D337" s="146" t="s">
        <v>120</v>
      </c>
      <c r="E337" s="147" t="s">
        <v>483</v>
      </c>
      <c r="F337" s="148" t="s">
        <v>484</v>
      </c>
      <c r="G337" s="149" t="s">
        <v>305</v>
      </c>
      <c r="H337" s="150">
        <v>22</v>
      </c>
      <c r="I337" s="151"/>
      <c r="J337" s="152">
        <f>ROUND(I337*H337,2)</f>
        <v>0</v>
      </c>
      <c r="K337" s="153"/>
      <c r="L337" s="34"/>
      <c r="M337" s="154" t="s">
        <v>1</v>
      </c>
      <c r="N337" s="155" t="s">
        <v>37</v>
      </c>
      <c r="O337" s="59"/>
      <c r="P337" s="156">
        <f>O337*H337</f>
        <v>0</v>
      </c>
      <c r="Q337" s="156">
        <v>1.6000000000000001E-4</v>
      </c>
      <c r="R337" s="156">
        <f>Q337*H337</f>
        <v>3.5200000000000001E-3</v>
      </c>
      <c r="S337" s="156">
        <v>0</v>
      </c>
      <c r="T337" s="15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8" t="s">
        <v>124</v>
      </c>
      <c r="AT337" s="158" t="s">
        <v>120</v>
      </c>
      <c r="AU337" s="158" t="s">
        <v>81</v>
      </c>
      <c r="AY337" s="18" t="s">
        <v>118</v>
      </c>
      <c r="BE337" s="159">
        <f>IF(N337="základní",J337,0)</f>
        <v>0</v>
      </c>
      <c r="BF337" s="159">
        <f>IF(N337="snížená",J337,0)</f>
        <v>0</v>
      </c>
      <c r="BG337" s="159">
        <f>IF(N337="zákl. přenesená",J337,0)</f>
        <v>0</v>
      </c>
      <c r="BH337" s="159">
        <f>IF(N337="sníž. přenesená",J337,0)</f>
        <v>0</v>
      </c>
      <c r="BI337" s="159">
        <f>IF(N337="nulová",J337,0)</f>
        <v>0</v>
      </c>
      <c r="BJ337" s="18" t="s">
        <v>79</v>
      </c>
      <c r="BK337" s="159">
        <f>ROUND(I337*H337,2)</f>
        <v>0</v>
      </c>
      <c r="BL337" s="18" t="s">
        <v>124</v>
      </c>
      <c r="BM337" s="158" t="s">
        <v>485</v>
      </c>
    </row>
    <row r="338" spans="1:65" s="2" customFormat="1" ht="33" customHeight="1">
      <c r="A338" s="33"/>
      <c r="B338" s="145"/>
      <c r="C338" s="192" t="s">
        <v>486</v>
      </c>
      <c r="D338" s="192" t="s">
        <v>259</v>
      </c>
      <c r="E338" s="193" t="s">
        <v>487</v>
      </c>
      <c r="F338" s="194" t="s">
        <v>488</v>
      </c>
      <c r="G338" s="195" t="s">
        <v>305</v>
      </c>
      <c r="H338" s="196">
        <v>19</v>
      </c>
      <c r="I338" s="197"/>
      <c r="J338" s="198">
        <f>ROUND(I338*H338,2)</f>
        <v>0</v>
      </c>
      <c r="K338" s="199"/>
      <c r="L338" s="200"/>
      <c r="M338" s="201" t="s">
        <v>1</v>
      </c>
      <c r="N338" s="202" t="s">
        <v>37</v>
      </c>
      <c r="O338" s="59"/>
      <c r="P338" s="156">
        <f>O338*H338</f>
        <v>0</v>
      </c>
      <c r="Q338" s="156">
        <v>7.2999999999999995E-2</v>
      </c>
      <c r="R338" s="156">
        <f>Q338*H338</f>
        <v>1.387</v>
      </c>
      <c r="S338" s="156">
        <v>0</v>
      </c>
      <c r="T338" s="15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8" t="s">
        <v>174</v>
      </c>
      <c r="AT338" s="158" t="s">
        <v>259</v>
      </c>
      <c r="AU338" s="158" t="s">
        <v>81</v>
      </c>
      <c r="AY338" s="18" t="s">
        <v>118</v>
      </c>
      <c r="BE338" s="159">
        <f>IF(N338="základní",J338,0)</f>
        <v>0</v>
      </c>
      <c r="BF338" s="159">
        <f>IF(N338="snížená",J338,0)</f>
        <v>0</v>
      </c>
      <c r="BG338" s="159">
        <f>IF(N338="zákl. přenesená",J338,0)</f>
        <v>0</v>
      </c>
      <c r="BH338" s="159">
        <f>IF(N338="sníž. přenesená",J338,0)</f>
        <v>0</v>
      </c>
      <c r="BI338" s="159">
        <f>IF(N338="nulová",J338,0)</f>
        <v>0</v>
      </c>
      <c r="BJ338" s="18" t="s">
        <v>79</v>
      </c>
      <c r="BK338" s="159">
        <f>ROUND(I338*H338,2)</f>
        <v>0</v>
      </c>
      <c r="BL338" s="18" t="s">
        <v>124</v>
      </c>
      <c r="BM338" s="158" t="s">
        <v>489</v>
      </c>
    </row>
    <row r="339" spans="1:65" s="13" customFormat="1" ht="22.5">
      <c r="B339" s="160"/>
      <c r="D339" s="161" t="s">
        <v>126</v>
      </c>
      <c r="F339" s="163" t="s">
        <v>490</v>
      </c>
      <c r="H339" s="164">
        <v>19</v>
      </c>
      <c r="I339" s="165"/>
      <c r="L339" s="160"/>
      <c r="M339" s="166"/>
      <c r="N339" s="167"/>
      <c r="O339" s="167"/>
      <c r="P339" s="167"/>
      <c r="Q339" s="167"/>
      <c r="R339" s="167"/>
      <c r="S339" s="167"/>
      <c r="T339" s="168"/>
      <c r="AT339" s="162" t="s">
        <v>126</v>
      </c>
      <c r="AU339" s="162" t="s">
        <v>81</v>
      </c>
      <c r="AV339" s="13" t="s">
        <v>81</v>
      </c>
      <c r="AW339" s="13" t="s">
        <v>3</v>
      </c>
      <c r="AX339" s="13" t="s">
        <v>79</v>
      </c>
      <c r="AY339" s="162" t="s">
        <v>118</v>
      </c>
    </row>
    <row r="340" spans="1:65" s="2" customFormat="1" ht="33" customHeight="1">
      <c r="A340" s="33"/>
      <c r="B340" s="145"/>
      <c r="C340" s="192" t="s">
        <v>491</v>
      </c>
      <c r="D340" s="192" t="s">
        <v>259</v>
      </c>
      <c r="E340" s="193" t="s">
        <v>492</v>
      </c>
      <c r="F340" s="194" t="s">
        <v>493</v>
      </c>
      <c r="G340" s="195" t="s">
        <v>305</v>
      </c>
      <c r="H340" s="196">
        <v>3</v>
      </c>
      <c r="I340" s="197"/>
      <c r="J340" s="198">
        <f>ROUND(I340*H340,2)</f>
        <v>0</v>
      </c>
      <c r="K340" s="199"/>
      <c r="L340" s="200"/>
      <c r="M340" s="201" t="s">
        <v>1</v>
      </c>
      <c r="N340" s="202" t="s">
        <v>37</v>
      </c>
      <c r="O340" s="59"/>
      <c r="P340" s="156">
        <f>O340*H340</f>
        <v>0</v>
      </c>
      <c r="Q340" s="156">
        <v>8.5999999999999993E-2</v>
      </c>
      <c r="R340" s="156">
        <f>Q340*H340</f>
        <v>0.25800000000000001</v>
      </c>
      <c r="S340" s="156">
        <v>0</v>
      </c>
      <c r="T340" s="15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58" t="s">
        <v>174</v>
      </c>
      <c r="AT340" s="158" t="s">
        <v>259</v>
      </c>
      <c r="AU340" s="158" t="s">
        <v>81</v>
      </c>
      <c r="AY340" s="18" t="s">
        <v>118</v>
      </c>
      <c r="BE340" s="159">
        <f>IF(N340="základní",J340,0)</f>
        <v>0</v>
      </c>
      <c r="BF340" s="159">
        <f>IF(N340="snížená",J340,0)</f>
        <v>0</v>
      </c>
      <c r="BG340" s="159">
        <f>IF(N340="zákl. přenesená",J340,0)</f>
        <v>0</v>
      </c>
      <c r="BH340" s="159">
        <f>IF(N340="sníž. přenesená",J340,0)</f>
        <v>0</v>
      </c>
      <c r="BI340" s="159">
        <f>IF(N340="nulová",J340,0)</f>
        <v>0</v>
      </c>
      <c r="BJ340" s="18" t="s">
        <v>79</v>
      </c>
      <c r="BK340" s="159">
        <f>ROUND(I340*H340,2)</f>
        <v>0</v>
      </c>
      <c r="BL340" s="18" t="s">
        <v>124</v>
      </c>
      <c r="BM340" s="158" t="s">
        <v>494</v>
      </c>
    </row>
    <row r="341" spans="1:65" s="13" customFormat="1" ht="22.5">
      <c r="B341" s="160"/>
      <c r="D341" s="161" t="s">
        <v>126</v>
      </c>
      <c r="F341" s="163" t="s">
        <v>495</v>
      </c>
      <c r="H341" s="164">
        <v>3</v>
      </c>
      <c r="I341" s="165"/>
      <c r="L341" s="160"/>
      <c r="M341" s="166"/>
      <c r="N341" s="167"/>
      <c r="O341" s="167"/>
      <c r="P341" s="167"/>
      <c r="Q341" s="167"/>
      <c r="R341" s="167"/>
      <c r="S341" s="167"/>
      <c r="T341" s="168"/>
      <c r="AT341" s="162" t="s">
        <v>126</v>
      </c>
      <c r="AU341" s="162" t="s">
        <v>81</v>
      </c>
      <c r="AV341" s="13" t="s">
        <v>81</v>
      </c>
      <c r="AW341" s="13" t="s">
        <v>3</v>
      </c>
      <c r="AX341" s="13" t="s">
        <v>79</v>
      </c>
      <c r="AY341" s="162" t="s">
        <v>118</v>
      </c>
    </row>
    <row r="342" spans="1:65" s="2" customFormat="1" ht="21.75" customHeight="1">
      <c r="A342" s="33"/>
      <c r="B342" s="145"/>
      <c r="C342" s="146" t="s">
        <v>496</v>
      </c>
      <c r="D342" s="146" t="s">
        <v>120</v>
      </c>
      <c r="E342" s="147" t="s">
        <v>497</v>
      </c>
      <c r="F342" s="148" t="s">
        <v>498</v>
      </c>
      <c r="G342" s="149" t="s">
        <v>305</v>
      </c>
      <c r="H342" s="150">
        <v>32</v>
      </c>
      <c r="I342" s="151"/>
      <c r="J342" s="152">
        <f>ROUND(I342*H342,2)</f>
        <v>0</v>
      </c>
      <c r="K342" s="153"/>
      <c r="L342" s="34"/>
      <c r="M342" s="154" t="s">
        <v>1</v>
      </c>
      <c r="N342" s="155" t="s">
        <v>37</v>
      </c>
      <c r="O342" s="59"/>
      <c r="P342" s="156">
        <f>O342*H342</f>
        <v>0</v>
      </c>
      <c r="Q342" s="156">
        <v>1.7000000000000001E-4</v>
      </c>
      <c r="R342" s="156">
        <f>Q342*H342</f>
        <v>5.4400000000000004E-3</v>
      </c>
      <c r="S342" s="156">
        <v>0</v>
      </c>
      <c r="T342" s="157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8" t="s">
        <v>124</v>
      </c>
      <c r="AT342" s="158" t="s">
        <v>120</v>
      </c>
      <c r="AU342" s="158" t="s">
        <v>81</v>
      </c>
      <c r="AY342" s="18" t="s">
        <v>118</v>
      </c>
      <c r="BE342" s="159">
        <f>IF(N342="základní",J342,0)</f>
        <v>0</v>
      </c>
      <c r="BF342" s="159">
        <f>IF(N342="snížená",J342,0)</f>
        <v>0</v>
      </c>
      <c r="BG342" s="159">
        <f>IF(N342="zákl. přenesená",J342,0)</f>
        <v>0</v>
      </c>
      <c r="BH342" s="159">
        <f>IF(N342="sníž. přenesená",J342,0)</f>
        <v>0</v>
      </c>
      <c r="BI342" s="159">
        <f>IF(N342="nulová",J342,0)</f>
        <v>0</v>
      </c>
      <c r="BJ342" s="18" t="s">
        <v>79</v>
      </c>
      <c r="BK342" s="159">
        <f>ROUND(I342*H342,2)</f>
        <v>0</v>
      </c>
      <c r="BL342" s="18" t="s">
        <v>124</v>
      </c>
      <c r="BM342" s="158" t="s">
        <v>499</v>
      </c>
    </row>
    <row r="343" spans="1:65" s="2" customFormat="1" ht="33" customHeight="1">
      <c r="A343" s="33"/>
      <c r="B343" s="145"/>
      <c r="C343" s="192" t="s">
        <v>500</v>
      </c>
      <c r="D343" s="192" t="s">
        <v>259</v>
      </c>
      <c r="E343" s="193" t="s">
        <v>501</v>
      </c>
      <c r="F343" s="194" t="s">
        <v>502</v>
      </c>
      <c r="G343" s="195" t="s">
        <v>305</v>
      </c>
      <c r="H343" s="196">
        <v>27</v>
      </c>
      <c r="I343" s="197"/>
      <c r="J343" s="198">
        <f>ROUND(I343*H343,2)</f>
        <v>0</v>
      </c>
      <c r="K343" s="199"/>
      <c r="L343" s="200"/>
      <c r="M343" s="201" t="s">
        <v>1</v>
      </c>
      <c r="N343" s="202" t="s">
        <v>37</v>
      </c>
      <c r="O343" s="59"/>
      <c r="P343" s="156">
        <f>O343*H343</f>
        <v>0</v>
      </c>
      <c r="Q343" s="156">
        <v>0.14499999999999999</v>
      </c>
      <c r="R343" s="156">
        <f>Q343*H343</f>
        <v>3.9149999999999996</v>
      </c>
      <c r="S343" s="156">
        <v>0</v>
      </c>
      <c r="T343" s="15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8" t="s">
        <v>174</v>
      </c>
      <c r="AT343" s="158" t="s">
        <v>259</v>
      </c>
      <c r="AU343" s="158" t="s">
        <v>81</v>
      </c>
      <c r="AY343" s="18" t="s">
        <v>118</v>
      </c>
      <c r="BE343" s="159">
        <f>IF(N343="základní",J343,0)</f>
        <v>0</v>
      </c>
      <c r="BF343" s="159">
        <f>IF(N343="snížená",J343,0)</f>
        <v>0</v>
      </c>
      <c r="BG343" s="159">
        <f>IF(N343="zákl. přenesená",J343,0)</f>
        <v>0</v>
      </c>
      <c r="BH343" s="159">
        <f>IF(N343="sníž. přenesená",J343,0)</f>
        <v>0</v>
      </c>
      <c r="BI343" s="159">
        <f>IF(N343="nulová",J343,0)</f>
        <v>0</v>
      </c>
      <c r="BJ343" s="18" t="s">
        <v>79</v>
      </c>
      <c r="BK343" s="159">
        <f>ROUND(I343*H343,2)</f>
        <v>0</v>
      </c>
      <c r="BL343" s="18" t="s">
        <v>124</v>
      </c>
      <c r="BM343" s="158" t="s">
        <v>503</v>
      </c>
    </row>
    <row r="344" spans="1:65" s="13" customFormat="1" ht="22.5">
      <c r="B344" s="160"/>
      <c r="D344" s="161" t="s">
        <v>126</v>
      </c>
      <c r="F344" s="163" t="s">
        <v>504</v>
      </c>
      <c r="H344" s="164">
        <v>27</v>
      </c>
      <c r="I344" s="165"/>
      <c r="L344" s="160"/>
      <c r="M344" s="166"/>
      <c r="N344" s="167"/>
      <c r="O344" s="167"/>
      <c r="P344" s="167"/>
      <c r="Q344" s="167"/>
      <c r="R344" s="167"/>
      <c r="S344" s="167"/>
      <c r="T344" s="168"/>
      <c r="AT344" s="162" t="s">
        <v>126</v>
      </c>
      <c r="AU344" s="162" t="s">
        <v>81</v>
      </c>
      <c r="AV344" s="13" t="s">
        <v>81</v>
      </c>
      <c r="AW344" s="13" t="s">
        <v>3</v>
      </c>
      <c r="AX344" s="13" t="s">
        <v>79</v>
      </c>
      <c r="AY344" s="162" t="s">
        <v>118</v>
      </c>
    </row>
    <row r="345" spans="1:65" s="2" customFormat="1" ht="33" customHeight="1">
      <c r="A345" s="33"/>
      <c r="B345" s="145"/>
      <c r="C345" s="192" t="s">
        <v>505</v>
      </c>
      <c r="D345" s="192" t="s">
        <v>259</v>
      </c>
      <c r="E345" s="193" t="s">
        <v>506</v>
      </c>
      <c r="F345" s="194" t="s">
        <v>507</v>
      </c>
      <c r="G345" s="195" t="s">
        <v>305</v>
      </c>
      <c r="H345" s="196">
        <v>5</v>
      </c>
      <c r="I345" s="197"/>
      <c r="J345" s="198">
        <f>ROUND(I345*H345,2)</f>
        <v>0</v>
      </c>
      <c r="K345" s="199"/>
      <c r="L345" s="200"/>
      <c r="M345" s="201" t="s">
        <v>1</v>
      </c>
      <c r="N345" s="202" t="s">
        <v>37</v>
      </c>
      <c r="O345" s="59"/>
      <c r="P345" s="156">
        <f>O345*H345</f>
        <v>0</v>
      </c>
      <c r="Q345" s="156">
        <v>0.14499999999999999</v>
      </c>
      <c r="R345" s="156">
        <f>Q345*H345</f>
        <v>0.72499999999999998</v>
      </c>
      <c r="S345" s="156">
        <v>0</v>
      </c>
      <c r="T345" s="15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8" t="s">
        <v>174</v>
      </c>
      <c r="AT345" s="158" t="s">
        <v>259</v>
      </c>
      <c r="AU345" s="158" t="s">
        <v>81</v>
      </c>
      <c r="AY345" s="18" t="s">
        <v>118</v>
      </c>
      <c r="BE345" s="159">
        <f>IF(N345="základní",J345,0)</f>
        <v>0</v>
      </c>
      <c r="BF345" s="159">
        <f>IF(N345="snížená",J345,0)</f>
        <v>0</v>
      </c>
      <c r="BG345" s="159">
        <f>IF(N345="zákl. přenesená",J345,0)</f>
        <v>0</v>
      </c>
      <c r="BH345" s="159">
        <f>IF(N345="sníž. přenesená",J345,0)</f>
        <v>0</v>
      </c>
      <c r="BI345" s="159">
        <f>IF(N345="nulová",J345,0)</f>
        <v>0</v>
      </c>
      <c r="BJ345" s="18" t="s">
        <v>79</v>
      </c>
      <c r="BK345" s="159">
        <f>ROUND(I345*H345,2)</f>
        <v>0</v>
      </c>
      <c r="BL345" s="18" t="s">
        <v>124</v>
      </c>
      <c r="BM345" s="158" t="s">
        <v>508</v>
      </c>
    </row>
    <row r="346" spans="1:65" s="13" customFormat="1" ht="22.5">
      <c r="B346" s="160"/>
      <c r="D346" s="161" t="s">
        <v>126</v>
      </c>
      <c r="F346" s="163" t="s">
        <v>509</v>
      </c>
      <c r="H346" s="164">
        <v>5</v>
      </c>
      <c r="I346" s="165"/>
      <c r="L346" s="160"/>
      <c r="M346" s="166"/>
      <c r="N346" s="167"/>
      <c r="O346" s="167"/>
      <c r="P346" s="167"/>
      <c r="Q346" s="167"/>
      <c r="R346" s="167"/>
      <c r="S346" s="167"/>
      <c r="T346" s="168"/>
      <c r="AT346" s="162" t="s">
        <v>126</v>
      </c>
      <c r="AU346" s="162" t="s">
        <v>81</v>
      </c>
      <c r="AV346" s="13" t="s">
        <v>81</v>
      </c>
      <c r="AW346" s="13" t="s">
        <v>3</v>
      </c>
      <c r="AX346" s="13" t="s">
        <v>79</v>
      </c>
      <c r="AY346" s="162" t="s">
        <v>118</v>
      </c>
    </row>
    <row r="347" spans="1:65" s="2" customFormat="1" ht="21.75" customHeight="1">
      <c r="A347" s="33"/>
      <c r="B347" s="145"/>
      <c r="C347" s="146" t="s">
        <v>510</v>
      </c>
      <c r="D347" s="146" t="s">
        <v>120</v>
      </c>
      <c r="E347" s="147" t="s">
        <v>511</v>
      </c>
      <c r="F347" s="148" t="s">
        <v>512</v>
      </c>
      <c r="G347" s="149" t="s">
        <v>215</v>
      </c>
      <c r="H347" s="150">
        <v>9</v>
      </c>
      <c r="I347" s="151"/>
      <c r="J347" s="152">
        <f>ROUND(I347*H347,2)</f>
        <v>0</v>
      </c>
      <c r="K347" s="153"/>
      <c r="L347" s="34"/>
      <c r="M347" s="154" t="s">
        <v>1</v>
      </c>
      <c r="N347" s="155" t="s">
        <v>37</v>
      </c>
      <c r="O347" s="59"/>
      <c r="P347" s="156">
        <f>O347*H347</f>
        <v>0</v>
      </c>
      <c r="Q347" s="156">
        <v>0</v>
      </c>
      <c r="R347" s="156">
        <f>Q347*H347</f>
        <v>0</v>
      </c>
      <c r="S347" s="156">
        <v>1.76</v>
      </c>
      <c r="T347" s="157">
        <f>S347*H347</f>
        <v>15.84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58" t="s">
        <v>124</v>
      </c>
      <c r="AT347" s="158" t="s">
        <v>120</v>
      </c>
      <c r="AU347" s="158" t="s">
        <v>81</v>
      </c>
      <c r="AY347" s="18" t="s">
        <v>118</v>
      </c>
      <c r="BE347" s="159">
        <f>IF(N347="základní",J347,0)</f>
        <v>0</v>
      </c>
      <c r="BF347" s="159">
        <f>IF(N347="snížená",J347,0)</f>
        <v>0</v>
      </c>
      <c r="BG347" s="159">
        <f>IF(N347="zákl. přenesená",J347,0)</f>
        <v>0</v>
      </c>
      <c r="BH347" s="159">
        <f>IF(N347="sníž. přenesená",J347,0)</f>
        <v>0</v>
      </c>
      <c r="BI347" s="159">
        <f>IF(N347="nulová",J347,0)</f>
        <v>0</v>
      </c>
      <c r="BJ347" s="18" t="s">
        <v>79</v>
      </c>
      <c r="BK347" s="159">
        <f>ROUND(I347*H347,2)</f>
        <v>0</v>
      </c>
      <c r="BL347" s="18" t="s">
        <v>124</v>
      </c>
      <c r="BM347" s="158" t="s">
        <v>513</v>
      </c>
    </row>
    <row r="348" spans="1:65" s="13" customFormat="1">
      <c r="B348" s="160"/>
      <c r="D348" s="161" t="s">
        <v>126</v>
      </c>
      <c r="E348" s="162" t="s">
        <v>1</v>
      </c>
      <c r="F348" s="163" t="s">
        <v>514</v>
      </c>
      <c r="H348" s="164">
        <v>9</v>
      </c>
      <c r="I348" s="165"/>
      <c r="L348" s="160"/>
      <c r="M348" s="166"/>
      <c r="N348" s="167"/>
      <c r="O348" s="167"/>
      <c r="P348" s="167"/>
      <c r="Q348" s="167"/>
      <c r="R348" s="167"/>
      <c r="S348" s="167"/>
      <c r="T348" s="168"/>
      <c r="AT348" s="162" t="s">
        <v>126</v>
      </c>
      <c r="AU348" s="162" t="s">
        <v>81</v>
      </c>
      <c r="AV348" s="13" t="s">
        <v>81</v>
      </c>
      <c r="AW348" s="13" t="s">
        <v>29</v>
      </c>
      <c r="AX348" s="13" t="s">
        <v>79</v>
      </c>
      <c r="AY348" s="162" t="s">
        <v>118</v>
      </c>
    </row>
    <row r="349" spans="1:65" s="2" customFormat="1" ht="21.75" customHeight="1">
      <c r="A349" s="33"/>
      <c r="B349" s="145"/>
      <c r="C349" s="146" t="s">
        <v>515</v>
      </c>
      <c r="D349" s="146" t="s">
        <v>120</v>
      </c>
      <c r="E349" s="147" t="s">
        <v>516</v>
      </c>
      <c r="F349" s="148" t="s">
        <v>517</v>
      </c>
      <c r="G349" s="149" t="s">
        <v>518</v>
      </c>
      <c r="H349" s="150">
        <v>8</v>
      </c>
      <c r="I349" s="151"/>
      <c r="J349" s="152">
        <f t="shared" ref="J349:J357" si="10">ROUND(I349*H349,2)</f>
        <v>0</v>
      </c>
      <c r="K349" s="153"/>
      <c r="L349" s="34"/>
      <c r="M349" s="154" t="s">
        <v>1</v>
      </c>
      <c r="N349" s="155" t="s">
        <v>37</v>
      </c>
      <c r="O349" s="59"/>
      <c r="P349" s="156">
        <f t="shared" ref="P349:P357" si="11">O349*H349</f>
        <v>0</v>
      </c>
      <c r="Q349" s="156">
        <v>3.102E-4</v>
      </c>
      <c r="R349" s="156">
        <f t="shared" ref="R349:R357" si="12">Q349*H349</f>
        <v>2.4816E-3</v>
      </c>
      <c r="S349" s="156">
        <v>0</v>
      </c>
      <c r="T349" s="157">
        <f t="shared" ref="T349:T357" si="13"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58" t="s">
        <v>124</v>
      </c>
      <c r="AT349" s="158" t="s">
        <v>120</v>
      </c>
      <c r="AU349" s="158" t="s">
        <v>81</v>
      </c>
      <c r="AY349" s="18" t="s">
        <v>118</v>
      </c>
      <c r="BE349" s="159">
        <f t="shared" ref="BE349:BE357" si="14">IF(N349="základní",J349,0)</f>
        <v>0</v>
      </c>
      <c r="BF349" s="159">
        <f t="shared" ref="BF349:BF357" si="15">IF(N349="snížená",J349,0)</f>
        <v>0</v>
      </c>
      <c r="BG349" s="159">
        <f t="shared" ref="BG349:BG357" si="16">IF(N349="zákl. přenesená",J349,0)</f>
        <v>0</v>
      </c>
      <c r="BH349" s="159">
        <f t="shared" ref="BH349:BH357" si="17">IF(N349="sníž. přenesená",J349,0)</f>
        <v>0</v>
      </c>
      <c r="BI349" s="159">
        <f t="shared" ref="BI349:BI357" si="18">IF(N349="nulová",J349,0)</f>
        <v>0</v>
      </c>
      <c r="BJ349" s="18" t="s">
        <v>79</v>
      </c>
      <c r="BK349" s="159">
        <f t="shared" ref="BK349:BK357" si="19">ROUND(I349*H349,2)</f>
        <v>0</v>
      </c>
      <c r="BL349" s="18" t="s">
        <v>124</v>
      </c>
      <c r="BM349" s="158" t="s">
        <v>519</v>
      </c>
    </row>
    <row r="350" spans="1:65" s="2" customFormat="1" ht="16.5" customHeight="1">
      <c r="A350" s="33"/>
      <c r="B350" s="145"/>
      <c r="C350" s="146" t="s">
        <v>520</v>
      </c>
      <c r="D350" s="146" t="s">
        <v>120</v>
      </c>
      <c r="E350" s="147" t="s">
        <v>521</v>
      </c>
      <c r="F350" s="148" t="s">
        <v>522</v>
      </c>
      <c r="G350" s="149" t="s">
        <v>305</v>
      </c>
      <c r="H350" s="150">
        <v>15</v>
      </c>
      <c r="I350" s="151"/>
      <c r="J350" s="152">
        <f t="shared" si="10"/>
        <v>0</v>
      </c>
      <c r="K350" s="153"/>
      <c r="L350" s="34"/>
      <c r="M350" s="154" t="s">
        <v>1</v>
      </c>
      <c r="N350" s="155" t="s">
        <v>37</v>
      </c>
      <c r="O350" s="59"/>
      <c r="P350" s="156">
        <f t="shared" si="11"/>
        <v>0</v>
      </c>
      <c r="Q350" s="156">
        <v>3.5728000000000003E-2</v>
      </c>
      <c r="R350" s="156">
        <f t="shared" si="12"/>
        <v>0.53592000000000006</v>
      </c>
      <c r="S350" s="156">
        <v>0</v>
      </c>
      <c r="T350" s="157">
        <f t="shared" si="13"/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8" t="s">
        <v>124</v>
      </c>
      <c r="AT350" s="158" t="s">
        <v>120</v>
      </c>
      <c r="AU350" s="158" t="s">
        <v>81</v>
      </c>
      <c r="AY350" s="18" t="s">
        <v>118</v>
      </c>
      <c r="BE350" s="159">
        <f t="shared" si="14"/>
        <v>0</v>
      </c>
      <c r="BF350" s="159">
        <f t="shared" si="15"/>
        <v>0</v>
      </c>
      <c r="BG350" s="159">
        <f t="shared" si="16"/>
        <v>0</v>
      </c>
      <c r="BH350" s="159">
        <f t="shared" si="17"/>
        <v>0</v>
      </c>
      <c r="BI350" s="159">
        <f t="shared" si="18"/>
        <v>0</v>
      </c>
      <c r="BJ350" s="18" t="s">
        <v>79</v>
      </c>
      <c r="BK350" s="159">
        <f t="shared" si="19"/>
        <v>0</v>
      </c>
      <c r="BL350" s="18" t="s">
        <v>124</v>
      </c>
      <c r="BM350" s="158" t="s">
        <v>523</v>
      </c>
    </row>
    <row r="351" spans="1:65" s="2" customFormat="1" ht="33" customHeight="1">
      <c r="A351" s="33"/>
      <c r="B351" s="145"/>
      <c r="C351" s="146" t="s">
        <v>524</v>
      </c>
      <c r="D351" s="146" t="s">
        <v>120</v>
      </c>
      <c r="E351" s="147" t="s">
        <v>525</v>
      </c>
      <c r="F351" s="148" t="s">
        <v>526</v>
      </c>
      <c r="G351" s="149" t="s">
        <v>305</v>
      </c>
      <c r="H351" s="150">
        <v>3</v>
      </c>
      <c r="I351" s="151"/>
      <c r="J351" s="152">
        <f t="shared" si="10"/>
        <v>0</v>
      </c>
      <c r="K351" s="153"/>
      <c r="L351" s="34"/>
      <c r="M351" s="154" t="s">
        <v>1</v>
      </c>
      <c r="N351" s="155" t="s">
        <v>37</v>
      </c>
      <c r="O351" s="59"/>
      <c r="P351" s="156">
        <f t="shared" si="11"/>
        <v>0</v>
      </c>
      <c r="Q351" s="156">
        <v>2.1167649439999998</v>
      </c>
      <c r="R351" s="156">
        <f t="shared" si="12"/>
        <v>6.3502948319999994</v>
      </c>
      <c r="S351" s="156">
        <v>0</v>
      </c>
      <c r="T351" s="157">
        <f t="shared" si="13"/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8" t="s">
        <v>124</v>
      </c>
      <c r="AT351" s="158" t="s">
        <v>120</v>
      </c>
      <c r="AU351" s="158" t="s">
        <v>81</v>
      </c>
      <c r="AY351" s="18" t="s">
        <v>118</v>
      </c>
      <c r="BE351" s="159">
        <f t="shared" si="14"/>
        <v>0</v>
      </c>
      <c r="BF351" s="159">
        <f t="shared" si="15"/>
        <v>0</v>
      </c>
      <c r="BG351" s="159">
        <f t="shared" si="16"/>
        <v>0</v>
      </c>
      <c r="BH351" s="159">
        <f t="shared" si="17"/>
        <v>0</v>
      </c>
      <c r="BI351" s="159">
        <f t="shared" si="18"/>
        <v>0</v>
      </c>
      <c r="BJ351" s="18" t="s">
        <v>79</v>
      </c>
      <c r="BK351" s="159">
        <f t="shared" si="19"/>
        <v>0</v>
      </c>
      <c r="BL351" s="18" t="s">
        <v>124</v>
      </c>
      <c r="BM351" s="158" t="s">
        <v>527</v>
      </c>
    </row>
    <row r="352" spans="1:65" s="2" customFormat="1" ht="33" customHeight="1">
      <c r="A352" s="33"/>
      <c r="B352" s="145"/>
      <c r="C352" s="146" t="s">
        <v>528</v>
      </c>
      <c r="D352" s="146" t="s">
        <v>120</v>
      </c>
      <c r="E352" s="147" t="s">
        <v>529</v>
      </c>
      <c r="F352" s="148" t="s">
        <v>530</v>
      </c>
      <c r="G352" s="149" t="s">
        <v>305</v>
      </c>
      <c r="H352" s="150">
        <v>5</v>
      </c>
      <c r="I352" s="151"/>
      <c r="J352" s="152">
        <f t="shared" si="10"/>
        <v>0</v>
      </c>
      <c r="K352" s="153"/>
      <c r="L352" s="34"/>
      <c r="M352" s="154" t="s">
        <v>1</v>
      </c>
      <c r="N352" s="155" t="s">
        <v>37</v>
      </c>
      <c r="O352" s="59"/>
      <c r="P352" s="156">
        <f t="shared" si="11"/>
        <v>0</v>
      </c>
      <c r="Q352" s="156">
        <v>2.256894881</v>
      </c>
      <c r="R352" s="156">
        <f t="shared" si="12"/>
        <v>11.284474405000001</v>
      </c>
      <c r="S352" s="156">
        <v>0</v>
      </c>
      <c r="T352" s="157">
        <f t="shared" si="13"/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58" t="s">
        <v>124</v>
      </c>
      <c r="AT352" s="158" t="s">
        <v>120</v>
      </c>
      <c r="AU352" s="158" t="s">
        <v>81</v>
      </c>
      <c r="AY352" s="18" t="s">
        <v>118</v>
      </c>
      <c r="BE352" s="159">
        <f t="shared" si="14"/>
        <v>0</v>
      </c>
      <c r="BF352" s="159">
        <f t="shared" si="15"/>
        <v>0</v>
      </c>
      <c r="BG352" s="159">
        <f t="shared" si="16"/>
        <v>0</v>
      </c>
      <c r="BH352" s="159">
        <f t="shared" si="17"/>
        <v>0</v>
      </c>
      <c r="BI352" s="159">
        <f t="shared" si="18"/>
        <v>0</v>
      </c>
      <c r="BJ352" s="18" t="s">
        <v>79</v>
      </c>
      <c r="BK352" s="159">
        <f t="shared" si="19"/>
        <v>0</v>
      </c>
      <c r="BL352" s="18" t="s">
        <v>124</v>
      </c>
      <c r="BM352" s="158" t="s">
        <v>531</v>
      </c>
    </row>
    <row r="353" spans="1:65" s="2" customFormat="1" ht="21.75" customHeight="1">
      <c r="A353" s="33"/>
      <c r="B353" s="145"/>
      <c r="C353" s="192" t="s">
        <v>532</v>
      </c>
      <c r="D353" s="192" t="s">
        <v>259</v>
      </c>
      <c r="E353" s="193" t="s">
        <v>533</v>
      </c>
      <c r="F353" s="194" t="s">
        <v>534</v>
      </c>
      <c r="G353" s="195" t="s">
        <v>305</v>
      </c>
      <c r="H353" s="196">
        <v>3</v>
      </c>
      <c r="I353" s="197"/>
      <c r="J353" s="198">
        <f t="shared" si="10"/>
        <v>0</v>
      </c>
      <c r="K353" s="199"/>
      <c r="L353" s="200"/>
      <c r="M353" s="201" t="s">
        <v>1</v>
      </c>
      <c r="N353" s="202" t="s">
        <v>37</v>
      </c>
      <c r="O353" s="59"/>
      <c r="P353" s="156">
        <f t="shared" si="11"/>
        <v>0</v>
      </c>
      <c r="Q353" s="156">
        <v>0.54800000000000004</v>
      </c>
      <c r="R353" s="156">
        <f t="shared" si="12"/>
        <v>1.6440000000000001</v>
      </c>
      <c r="S353" s="156">
        <v>0</v>
      </c>
      <c r="T353" s="157">
        <f t="shared" si="13"/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8" t="s">
        <v>174</v>
      </c>
      <c r="AT353" s="158" t="s">
        <v>259</v>
      </c>
      <c r="AU353" s="158" t="s">
        <v>81</v>
      </c>
      <c r="AY353" s="18" t="s">
        <v>118</v>
      </c>
      <c r="BE353" s="159">
        <f t="shared" si="14"/>
        <v>0</v>
      </c>
      <c r="BF353" s="159">
        <f t="shared" si="15"/>
        <v>0</v>
      </c>
      <c r="BG353" s="159">
        <f t="shared" si="16"/>
        <v>0</v>
      </c>
      <c r="BH353" s="159">
        <f t="shared" si="17"/>
        <v>0</v>
      </c>
      <c r="BI353" s="159">
        <f t="shared" si="18"/>
        <v>0</v>
      </c>
      <c r="BJ353" s="18" t="s">
        <v>79</v>
      </c>
      <c r="BK353" s="159">
        <f t="shared" si="19"/>
        <v>0</v>
      </c>
      <c r="BL353" s="18" t="s">
        <v>124</v>
      </c>
      <c r="BM353" s="158" t="s">
        <v>535</v>
      </c>
    </row>
    <row r="354" spans="1:65" s="2" customFormat="1" ht="21.75" customHeight="1">
      <c r="A354" s="33"/>
      <c r="B354" s="145"/>
      <c r="C354" s="192" t="s">
        <v>536</v>
      </c>
      <c r="D354" s="192" t="s">
        <v>259</v>
      </c>
      <c r="E354" s="193" t="s">
        <v>537</v>
      </c>
      <c r="F354" s="194" t="s">
        <v>538</v>
      </c>
      <c r="G354" s="195" t="s">
        <v>305</v>
      </c>
      <c r="H354" s="196">
        <v>2</v>
      </c>
      <c r="I354" s="197"/>
      <c r="J354" s="198">
        <f t="shared" si="10"/>
        <v>0</v>
      </c>
      <c r="K354" s="199"/>
      <c r="L354" s="200"/>
      <c r="M354" s="201" t="s">
        <v>1</v>
      </c>
      <c r="N354" s="202" t="s">
        <v>37</v>
      </c>
      <c r="O354" s="59"/>
      <c r="P354" s="156">
        <f t="shared" si="11"/>
        <v>0</v>
      </c>
      <c r="Q354" s="156">
        <v>0.52100000000000002</v>
      </c>
      <c r="R354" s="156">
        <f t="shared" si="12"/>
        <v>1.042</v>
      </c>
      <c r="S354" s="156">
        <v>0</v>
      </c>
      <c r="T354" s="157">
        <f t="shared" si="13"/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8" t="s">
        <v>174</v>
      </c>
      <c r="AT354" s="158" t="s">
        <v>259</v>
      </c>
      <c r="AU354" s="158" t="s">
        <v>81</v>
      </c>
      <c r="AY354" s="18" t="s">
        <v>118</v>
      </c>
      <c r="BE354" s="159">
        <f t="shared" si="14"/>
        <v>0</v>
      </c>
      <c r="BF354" s="159">
        <f t="shared" si="15"/>
        <v>0</v>
      </c>
      <c r="BG354" s="159">
        <f t="shared" si="16"/>
        <v>0</v>
      </c>
      <c r="BH354" s="159">
        <f t="shared" si="17"/>
        <v>0</v>
      </c>
      <c r="BI354" s="159">
        <f t="shared" si="18"/>
        <v>0</v>
      </c>
      <c r="BJ354" s="18" t="s">
        <v>79</v>
      </c>
      <c r="BK354" s="159">
        <f t="shared" si="19"/>
        <v>0</v>
      </c>
      <c r="BL354" s="18" t="s">
        <v>124</v>
      </c>
      <c r="BM354" s="158" t="s">
        <v>539</v>
      </c>
    </row>
    <row r="355" spans="1:65" s="2" customFormat="1" ht="21.75" customHeight="1">
      <c r="A355" s="33"/>
      <c r="B355" s="145"/>
      <c r="C355" s="192" t="s">
        <v>540</v>
      </c>
      <c r="D355" s="192" t="s">
        <v>259</v>
      </c>
      <c r="E355" s="193" t="s">
        <v>541</v>
      </c>
      <c r="F355" s="194" t="s">
        <v>542</v>
      </c>
      <c r="G355" s="195" t="s">
        <v>305</v>
      </c>
      <c r="H355" s="196">
        <v>4</v>
      </c>
      <c r="I355" s="197"/>
      <c r="J355" s="198">
        <f t="shared" si="10"/>
        <v>0</v>
      </c>
      <c r="K355" s="199"/>
      <c r="L355" s="200"/>
      <c r="M355" s="201" t="s">
        <v>1</v>
      </c>
      <c r="N355" s="202" t="s">
        <v>37</v>
      </c>
      <c r="O355" s="59"/>
      <c r="P355" s="156">
        <f t="shared" si="11"/>
        <v>0</v>
      </c>
      <c r="Q355" s="156">
        <v>3.51</v>
      </c>
      <c r="R355" s="156">
        <f t="shared" si="12"/>
        <v>14.04</v>
      </c>
      <c r="S355" s="156">
        <v>0</v>
      </c>
      <c r="T355" s="157">
        <f t="shared" si="13"/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8" t="s">
        <v>174</v>
      </c>
      <c r="AT355" s="158" t="s">
        <v>259</v>
      </c>
      <c r="AU355" s="158" t="s">
        <v>81</v>
      </c>
      <c r="AY355" s="18" t="s">
        <v>118</v>
      </c>
      <c r="BE355" s="159">
        <f t="shared" si="14"/>
        <v>0</v>
      </c>
      <c r="BF355" s="159">
        <f t="shared" si="15"/>
        <v>0</v>
      </c>
      <c r="BG355" s="159">
        <f t="shared" si="16"/>
        <v>0</v>
      </c>
      <c r="BH355" s="159">
        <f t="shared" si="17"/>
        <v>0</v>
      </c>
      <c r="BI355" s="159">
        <f t="shared" si="18"/>
        <v>0</v>
      </c>
      <c r="BJ355" s="18" t="s">
        <v>79</v>
      </c>
      <c r="BK355" s="159">
        <f t="shared" si="19"/>
        <v>0</v>
      </c>
      <c r="BL355" s="18" t="s">
        <v>124</v>
      </c>
      <c r="BM355" s="158" t="s">
        <v>543</v>
      </c>
    </row>
    <row r="356" spans="1:65" s="2" customFormat="1" ht="16.5" customHeight="1">
      <c r="A356" s="33"/>
      <c r="B356" s="145"/>
      <c r="C356" s="192" t="s">
        <v>544</v>
      </c>
      <c r="D356" s="192" t="s">
        <v>259</v>
      </c>
      <c r="E356" s="193" t="s">
        <v>545</v>
      </c>
      <c r="F356" s="194" t="s">
        <v>546</v>
      </c>
      <c r="G356" s="195" t="s">
        <v>305</v>
      </c>
      <c r="H356" s="196">
        <v>3</v>
      </c>
      <c r="I356" s="197"/>
      <c r="J356" s="198">
        <f t="shared" si="10"/>
        <v>0</v>
      </c>
      <c r="K356" s="199"/>
      <c r="L356" s="200"/>
      <c r="M356" s="201" t="s">
        <v>1</v>
      </c>
      <c r="N356" s="202" t="s">
        <v>37</v>
      </c>
      <c r="O356" s="59"/>
      <c r="P356" s="156">
        <f t="shared" si="11"/>
        <v>0</v>
      </c>
      <c r="Q356" s="156">
        <v>0.7</v>
      </c>
      <c r="R356" s="156">
        <f t="shared" si="12"/>
        <v>2.0999999999999996</v>
      </c>
      <c r="S356" s="156">
        <v>0</v>
      </c>
      <c r="T356" s="157">
        <f t="shared" si="13"/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8" t="s">
        <v>174</v>
      </c>
      <c r="AT356" s="158" t="s">
        <v>259</v>
      </c>
      <c r="AU356" s="158" t="s">
        <v>81</v>
      </c>
      <c r="AY356" s="18" t="s">
        <v>118</v>
      </c>
      <c r="BE356" s="159">
        <f t="shared" si="14"/>
        <v>0</v>
      </c>
      <c r="BF356" s="159">
        <f t="shared" si="15"/>
        <v>0</v>
      </c>
      <c r="BG356" s="159">
        <f t="shared" si="16"/>
        <v>0</v>
      </c>
      <c r="BH356" s="159">
        <f t="shared" si="17"/>
        <v>0</v>
      </c>
      <c r="BI356" s="159">
        <f t="shared" si="18"/>
        <v>0</v>
      </c>
      <c r="BJ356" s="18" t="s">
        <v>79</v>
      </c>
      <c r="BK356" s="159">
        <f t="shared" si="19"/>
        <v>0</v>
      </c>
      <c r="BL356" s="18" t="s">
        <v>124</v>
      </c>
      <c r="BM356" s="158" t="s">
        <v>547</v>
      </c>
    </row>
    <row r="357" spans="1:65" s="2" customFormat="1" ht="16.5" customHeight="1">
      <c r="A357" s="33"/>
      <c r="B357" s="145"/>
      <c r="C357" s="192" t="s">
        <v>548</v>
      </c>
      <c r="D357" s="192" t="s">
        <v>259</v>
      </c>
      <c r="E357" s="193" t="s">
        <v>549</v>
      </c>
      <c r="F357" s="194" t="s">
        <v>550</v>
      </c>
      <c r="G357" s="195" t="s">
        <v>305</v>
      </c>
      <c r="H357" s="196">
        <v>1</v>
      </c>
      <c r="I357" s="197"/>
      <c r="J357" s="198">
        <f t="shared" si="10"/>
        <v>0</v>
      </c>
      <c r="K357" s="199"/>
      <c r="L357" s="200"/>
      <c r="M357" s="201" t="s">
        <v>1</v>
      </c>
      <c r="N357" s="202" t="s">
        <v>37</v>
      </c>
      <c r="O357" s="59"/>
      <c r="P357" s="156">
        <f t="shared" si="11"/>
        <v>0</v>
      </c>
      <c r="Q357" s="156">
        <v>0.5</v>
      </c>
      <c r="R357" s="156">
        <f t="shared" si="12"/>
        <v>0.5</v>
      </c>
      <c r="S357" s="156">
        <v>0</v>
      </c>
      <c r="T357" s="157">
        <f t="shared" si="13"/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8" t="s">
        <v>174</v>
      </c>
      <c r="AT357" s="158" t="s">
        <v>259</v>
      </c>
      <c r="AU357" s="158" t="s">
        <v>81</v>
      </c>
      <c r="AY357" s="18" t="s">
        <v>118</v>
      </c>
      <c r="BE357" s="159">
        <f t="shared" si="14"/>
        <v>0</v>
      </c>
      <c r="BF357" s="159">
        <f t="shared" si="15"/>
        <v>0</v>
      </c>
      <c r="BG357" s="159">
        <f t="shared" si="16"/>
        <v>0</v>
      </c>
      <c r="BH357" s="159">
        <f t="shared" si="17"/>
        <v>0</v>
      </c>
      <c r="BI357" s="159">
        <f t="shared" si="18"/>
        <v>0</v>
      </c>
      <c r="BJ357" s="18" t="s">
        <v>79</v>
      </c>
      <c r="BK357" s="159">
        <f t="shared" si="19"/>
        <v>0</v>
      </c>
      <c r="BL357" s="18" t="s">
        <v>124</v>
      </c>
      <c r="BM357" s="158" t="s">
        <v>551</v>
      </c>
    </row>
    <row r="358" spans="1:65" s="13" customFormat="1" ht="22.5">
      <c r="B358" s="160"/>
      <c r="D358" s="161" t="s">
        <v>126</v>
      </c>
      <c r="F358" s="163" t="s">
        <v>552</v>
      </c>
      <c r="H358" s="164">
        <v>1</v>
      </c>
      <c r="I358" s="165"/>
      <c r="L358" s="160"/>
      <c r="M358" s="166"/>
      <c r="N358" s="167"/>
      <c r="O358" s="167"/>
      <c r="P358" s="167"/>
      <c r="Q358" s="167"/>
      <c r="R358" s="167"/>
      <c r="S358" s="167"/>
      <c r="T358" s="168"/>
      <c r="AT358" s="162" t="s">
        <v>126</v>
      </c>
      <c r="AU358" s="162" t="s">
        <v>81</v>
      </c>
      <c r="AV358" s="13" t="s">
        <v>81</v>
      </c>
      <c r="AW358" s="13" t="s">
        <v>3</v>
      </c>
      <c r="AX358" s="13" t="s">
        <v>79</v>
      </c>
      <c r="AY358" s="162" t="s">
        <v>118</v>
      </c>
    </row>
    <row r="359" spans="1:65" s="2" customFormat="1" ht="21.75" customHeight="1">
      <c r="A359" s="33"/>
      <c r="B359" s="145"/>
      <c r="C359" s="192" t="s">
        <v>553</v>
      </c>
      <c r="D359" s="192" t="s">
        <v>259</v>
      </c>
      <c r="E359" s="193" t="s">
        <v>554</v>
      </c>
      <c r="F359" s="194" t="s">
        <v>555</v>
      </c>
      <c r="G359" s="195" t="s">
        <v>305</v>
      </c>
      <c r="H359" s="196">
        <v>4</v>
      </c>
      <c r="I359" s="197"/>
      <c r="J359" s="198">
        <f>ROUND(I359*H359,2)</f>
        <v>0</v>
      </c>
      <c r="K359" s="199"/>
      <c r="L359" s="200"/>
      <c r="M359" s="201" t="s">
        <v>1</v>
      </c>
      <c r="N359" s="202" t="s">
        <v>37</v>
      </c>
      <c r="O359" s="59"/>
      <c r="P359" s="156">
        <f>O359*H359</f>
        <v>0</v>
      </c>
      <c r="Q359" s="156">
        <v>3.0000000000000001E-3</v>
      </c>
      <c r="R359" s="156">
        <f>Q359*H359</f>
        <v>1.2E-2</v>
      </c>
      <c r="S359" s="156">
        <v>0</v>
      </c>
      <c r="T359" s="157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8" t="s">
        <v>174</v>
      </c>
      <c r="AT359" s="158" t="s">
        <v>259</v>
      </c>
      <c r="AU359" s="158" t="s">
        <v>81</v>
      </c>
      <c r="AY359" s="18" t="s">
        <v>118</v>
      </c>
      <c r="BE359" s="159">
        <f>IF(N359="základní",J359,0)</f>
        <v>0</v>
      </c>
      <c r="BF359" s="159">
        <f>IF(N359="snížená",J359,0)</f>
        <v>0</v>
      </c>
      <c r="BG359" s="159">
        <f>IF(N359="zákl. přenesená",J359,0)</f>
        <v>0</v>
      </c>
      <c r="BH359" s="159">
        <f>IF(N359="sníž. přenesená",J359,0)</f>
        <v>0</v>
      </c>
      <c r="BI359" s="159">
        <f>IF(N359="nulová",J359,0)</f>
        <v>0</v>
      </c>
      <c r="BJ359" s="18" t="s">
        <v>79</v>
      </c>
      <c r="BK359" s="159">
        <f>ROUND(I359*H359,2)</f>
        <v>0</v>
      </c>
      <c r="BL359" s="18" t="s">
        <v>124</v>
      </c>
      <c r="BM359" s="158" t="s">
        <v>556</v>
      </c>
    </row>
    <row r="360" spans="1:65" s="2" customFormat="1" ht="21.75" customHeight="1">
      <c r="A360" s="33"/>
      <c r="B360" s="145"/>
      <c r="C360" s="192" t="s">
        <v>557</v>
      </c>
      <c r="D360" s="192" t="s">
        <v>259</v>
      </c>
      <c r="E360" s="193" t="s">
        <v>558</v>
      </c>
      <c r="F360" s="194" t="s">
        <v>559</v>
      </c>
      <c r="G360" s="195" t="s">
        <v>305</v>
      </c>
      <c r="H360" s="196">
        <v>3</v>
      </c>
      <c r="I360" s="197"/>
      <c r="J360" s="198">
        <f>ROUND(I360*H360,2)</f>
        <v>0</v>
      </c>
      <c r="K360" s="199"/>
      <c r="L360" s="200"/>
      <c r="M360" s="201" t="s">
        <v>1</v>
      </c>
      <c r="N360" s="202" t="s">
        <v>37</v>
      </c>
      <c r="O360" s="59"/>
      <c r="P360" s="156">
        <f>O360*H360</f>
        <v>0</v>
      </c>
      <c r="Q360" s="156">
        <v>0.254</v>
      </c>
      <c r="R360" s="156">
        <f>Q360*H360</f>
        <v>0.76200000000000001</v>
      </c>
      <c r="S360" s="156">
        <v>0</v>
      </c>
      <c r="T360" s="157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8" t="s">
        <v>174</v>
      </c>
      <c r="AT360" s="158" t="s">
        <v>259</v>
      </c>
      <c r="AU360" s="158" t="s">
        <v>81</v>
      </c>
      <c r="AY360" s="18" t="s">
        <v>118</v>
      </c>
      <c r="BE360" s="159">
        <f>IF(N360="základní",J360,0)</f>
        <v>0</v>
      </c>
      <c r="BF360" s="159">
        <f>IF(N360="snížená",J360,0)</f>
        <v>0</v>
      </c>
      <c r="BG360" s="159">
        <f>IF(N360="zákl. přenesená",J360,0)</f>
        <v>0</v>
      </c>
      <c r="BH360" s="159">
        <f>IF(N360="sníž. přenesená",J360,0)</f>
        <v>0</v>
      </c>
      <c r="BI360" s="159">
        <f>IF(N360="nulová",J360,0)</f>
        <v>0</v>
      </c>
      <c r="BJ360" s="18" t="s">
        <v>79</v>
      </c>
      <c r="BK360" s="159">
        <f>ROUND(I360*H360,2)</f>
        <v>0</v>
      </c>
      <c r="BL360" s="18" t="s">
        <v>124</v>
      </c>
      <c r="BM360" s="158" t="s">
        <v>560</v>
      </c>
    </row>
    <row r="361" spans="1:65" s="2" customFormat="1" ht="21.75" customHeight="1">
      <c r="A361" s="33"/>
      <c r="B361" s="145"/>
      <c r="C361" s="192" t="s">
        <v>561</v>
      </c>
      <c r="D361" s="192" t="s">
        <v>259</v>
      </c>
      <c r="E361" s="193" t="s">
        <v>562</v>
      </c>
      <c r="F361" s="194" t="s">
        <v>563</v>
      </c>
      <c r="G361" s="195" t="s">
        <v>305</v>
      </c>
      <c r="H361" s="196">
        <v>2</v>
      </c>
      <c r="I361" s="197"/>
      <c r="J361" s="198">
        <f>ROUND(I361*H361,2)</f>
        <v>0</v>
      </c>
      <c r="K361" s="199"/>
      <c r="L361" s="200"/>
      <c r="M361" s="201" t="s">
        <v>1</v>
      </c>
      <c r="N361" s="202" t="s">
        <v>37</v>
      </c>
      <c r="O361" s="59"/>
      <c r="P361" s="156">
        <f>O361*H361</f>
        <v>0</v>
      </c>
      <c r="Q361" s="156">
        <v>0.50600000000000001</v>
      </c>
      <c r="R361" s="156">
        <f>Q361*H361</f>
        <v>1.012</v>
      </c>
      <c r="S361" s="156">
        <v>0</v>
      </c>
      <c r="T361" s="157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8" t="s">
        <v>174</v>
      </c>
      <c r="AT361" s="158" t="s">
        <v>259</v>
      </c>
      <c r="AU361" s="158" t="s">
        <v>81</v>
      </c>
      <c r="AY361" s="18" t="s">
        <v>118</v>
      </c>
      <c r="BE361" s="159">
        <f>IF(N361="základní",J361,0)</f>
        <v>0</v>
      </c>
      <c r="BF361" s="159">
        <f>IF(N361="snížená",J361,0)</f>
        <v>0</v>
      </c>
      <c r="BG361" s="159">
        <f>IF(N361="zákl. přenesená",J361,0)</f>
        <v>0</v>
      </c>
      <c r="BH361" s="159">
        <f>IF(N361="sníž. přenesená",J361,0)</f>
        <v>0</v>
      </c>
      <c r="BI361" s="159">
        <f>IF(N361="nulová",J361,0)</f>
        <v>0</v>
      </c>
      <c r="BJ361" s="18" t="s">
        <v>79</v>
      </c>
      <c r="BK361" s="159">
        <f>ROUND(I361*H361,2)</f>
        <v>0</v>
      </c>
      <c r="BL361" s="18" t="s">
        <v>124</v>
      </c>
      <c r="BM361" s="158" t="s">
        <v>564</v>
      </c>
    </row>
    <row r="362" spans="1:65" s="13" customFormat="1" ht="22.5">
      <c r="B362" s="160"/>
      <c r="D362" s="161" t="s">
        <v>126</v>
      </c>
      <c r="F362" s="163" t="s">
        <v>565</v>
      </c>
      <c r="H362" s="164">
        <v>2</v>
      </c>
      <c r="I362" s="165"/>
      <c r="L362" s="160"/>
      <c r="M362" s="166"/>
      <c r="N362" s="167"/>
      <c r="O362" s="167"/>
      <c r="P362" s="167"/>
      <c r="Q362" s="167"/>
      <c r="R362" s="167"/>
      <c r="S362" s="167"/>
      <c r="T362" s="168"/>
      <c r="AT362" s="162" t="s">
        <v>126</v>
      </c>
      <c r="AU362" s="162" t="s">
        <v>81</v>
      </c>
      <c r="AV362" s="13" t="s">
        <v>81</v>
      </c>
      <c r="AW362" s="13" t="s">
        <v>3</v>
      </c>
      <c r="AX362" s="13" t="s">
        <v>79</v>
      </c>
      <c r="AY362" s="162" t="s">
        <v>118</v>
      </c>
    </row>
    <row r="363" spans="1:65" s="2" customFormat="1" ht="21.75" customHeight="1">
      <c r="A363" s="33"/>
      <c r="B363" s="145"/>
      <c r="C363" s="192" t="s">
        <v>566</v>
      </c>
      <c r="D363" s="192" t="s">
        <v>259</v>
      </c>
      <c r="E363" s="193" t="s">
        <v>567</v>
      </c>
      <c r="F363" s="194" t="s">
        <v>568</v>
      </c>
      <c r="G363" s="195" t="s">
        <v>305</v>
      </c>
      <c r="H363" s="196">
        <v>10</v>
      </c>
      <c r="I363" s="197"/>
      <c r="J363" s="198">
        <f>ROUND(I363*H363,2)</f>
        <v>0</v>
      </c>
      <c r="K363" s="199"/>
      <c r="L363" s="200"/>
      <c r="M363" s="201" t="s">
        <v>1</v>
      </c>
      <c r="N363" s="202" t="s">
        <v>37</v>
      </c>
      <c r="O363" s="59"/>
      <c r="P363" s="156">
        <f>O363*H363</f>
        <v>0</v>
      </c>
      <c r="Q363" s="156">
        <v>2E-3</v>
      </c>
      <c r="R363" s="156">
        <f>Q363*H363</f>
        <v>0.02</v>
      </c>
      <c r="S363" s="156">
        <v>0</v>
      </c>
      <c r="T363" s="157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8" t="s">
        <v>174</v>
      </c>
      <c r="AT363" s="158" t="s">
        <v>259</v>
      </c>
      <c r="AU363" s="158" t="s">
        <v>81</v>
      </c>
      <c r="AY363" s="18" t="s">
        <v>118</v>
      </c>
      <c r="BE363" s="159">
        <f>IF(N363="základní",J363,0)</f>
        <v>0</v>
      </c>
      <c r="BF363" s="159">
        <f>IF(N363="snížená",J363,0)</f>
        <v>0</v>
      </c>
      <c r="BG363" s="159">
        <f>IF(N363="zákl. přenesená",J363,0)</f>
        <v>0</v>
      </c>
      <c r="BH363" s="159">
        <f>IF(N363="sníž. přenesená",J363,0)</f>
        <v>0</v>
      </c>
      <c r="BI363" s="159">
        <f>IF(N363="nulová",J363,0)</f>
        <v>0</v>
      </c>
      <c r="BJ363" s="18" t="s">
        <v>79</v>
      </c>
      <c r="BK363" s="159">
        <f>ROUND(I363*H363,2)</f>
        <v>0</v>
      </c>
      <c r="BL363" s="18" t="s">
        <v>124</v>
      </c>
      <c r="BM363" s="158" t="s">
        <v>569</v>
      </c>
    </row>
    <row r="364" spans="1:65" s="2" customFormat="1" ht="21.75" customHeight="1">
      <c r="A364" s="33"/>
      <c r="B364" s="145"/>
      <c r="C364" s="192" t="s">
        <v>570</v>
      </c>
      <c r="D364" s="192" t="s">
        <v>259</v>
      </c>
      <c r="E364" s="193" t="s">
        <v>571</v>
      </c>
      <c r="F364" s="194" t="s">
        <v>572</v>
      </c>
      <c r="G364" s="195" t="s">
        <v>305</v>
      </c>
      <c r="H364" s="196">
        <v>1</v>
      </c>
      <c r="I364" s="197"/>
      <c r="J364" s="198">
        <f>ROUND(I364*H364,2)</f>
        <v>0</v>
      </c>
      <c r="K364" s="199"/>
      <c r="L364" s="200"/>
      <c r="M364" s="201" t="s">
        <v>1</v>
      </c>
      <c r="N364" s="202" t="s">
        <v>37</v>
      </c>
      <c r="O364" s="59"/>
      <c r="P364" s="156">
        <f>O364*H364</f>
        <v>0</v>
      </c>
      <c r="Q364" s="156">
        <v>2.4169999999999998</v>
      </c>
      <c r="R364" s="156">
        <f>Q364*H364</f>
        <v>2.4169999999999998</v>
      </c>
      <c r="S364" s="156">
        <v>0</v>
      </c>
      <c r="T364" s="15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58" t="s">
        <v>174</v>
      </c>
      <c r="AT364" s="158" t="s">
        <v>259</v>
      </c>
      <c r="AU364" s="158" t="s">
        <v>81</v>
      </c>
      <c r="AY364" s="18" t="s">
        <v>118</v>
      </c>
      <c r="BE364" s="159">
        <f>IF(N364="základní",J364,0)</f>
        <v>0</v>
      </c>
      <c r="BF364" s="159">
        <f>IF(N364="snížená",J364,0)</f>
        <v>0</v>
      </c>
      <c r="BG364" s="159">
        <f>IF(N364="zákl. přenesená",J364,0)</f>
        <v>0</v>
      </c>
      <c r="BH364" s="159">
        <f>IF(N364="sníž. přenesená",J364,0)</f>
        <v>0</v>
      </c>
      <c r="BI364" s="159">
        <f>IF(N364="nulová",J364,0)</f>
        <v>0</v>
      </c>
      <c r="BJ364" s="18" t="s">
        <v>79</v>
      </c>
      <c r="BK364" s="159">
        <f>ROUND(I364*H364,2)</f>
        <v>0</v>
      </c>
      <c r="BL364" s="18" t="s">
        <v>124</v>
      </c>
      <c r="BM364" s="158" t="s">
        <v>573</v>
      </c>
    </row>
    <row r="365" spans="1:65" s="2" customFormat="1" ht="21.75" customHeight="1">
      <c r="A365" s="33"/>
      <c r="B365" s="145"/>
      <c r="C365" s="192" t="s">
        <v>574</v>
      </c>
      <c r="D365" s="192" t="s">
        <v>259</v>
      </c>
      <c r="E365" s="193" t="s">
        <v>575</v>
      </c>
      <c r="F365" s="194" t="s">
        <v>576</v>
      </c>
      <c r="G365" s="195" t="s">
        <v>305</v>
      </c>
      <c r="H365" s="196">
        <v>3</v>
      </c>
      <c r="I365" s="197"/>
      <c r="J365" s="198">
        <f>ROUND(I365*H365,2)</f>
        <v>0</v>
      </c>
      <c r="K365" s="199"/>
      <c r="L365" s="200"/>
      <c r="M365" s="201" t="s">
        <v>1</v>
      </c>
      <c r="N365" s="202" t="s">
        <v>37</v>
      </c>
      <c r="O365" s="59"/>
      <c r="P365" s="156">
        <f>O365*H365</f>
        <v>0</v>
      </c>
      <c r="Q365" s="156">
        <v>1.6140000000000001</v>
      </c>
      <c r="R365" s="156">
        <f>Q365*H365</f>
        <v>4.8420000000000005</v>
      </c>
      <c r="S365" s="156">
        <v>0</v>
      </c>
      <c r="T365" s="157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8" t="s">
        <v>174</v>
      </c>
      <c r="AT365" s="158" t="s">
        <v>259</v>
      </c>
      <c r="AU365" s="158" t="s">
        <v>81</v>
      </c>
      <c r="AY365" s="18" t="s">
        <v>118</v>
      </c>
      <c r="BE365" s="159">
        <f>IF(N365="základní",J365,0)</f>
        <v>0</v>
      </c>
      <c r="BF365" s="159">
        <f>IF(N365="snížená",J365,0)</f>
        <v>0</v>
      </c>
      <c r="BG365" s="159">
        <f>IF(N365="zákl. přenesená",J365,0)</f>
        <v>0</v>
      </c>
      <c r="BH365" s="159">
        <f>IF(N365="sníž. přenesená",J365,0)</f>
        <v>0</v>
      </c>
      <c r="BI365" s="159">
        <f>IF(N365="nulová",J365,0)</f>
        <v>0</v>
      </c>
      <c r="BJ365" s="18" t="s">
        <v>79</v>
      </c>
      <c r="BK365" s="159">
        <f>ROUND(I365*H365,2)</f>
        <v>0</v>
      </c>
      <c r="BL365" s="18" t="s">
        <v>124</v>
      </c>
      <c r="BM365" s="158" t="s">
        <v>577</v>
      </c>
    </row>
    <row r="366" spans="1:65" s="2" customFormat="1" ht="21.75" customHeight="1">
      <c r="A366" s="33"/>
      <c r="B366" s="145"/>
      <c r="C366" s="192" t="s">
        <v>578</v>
      </c>
      <c r="D366" s="192" t="s">
        <v>259</v>
      </c>
      <c r="E366" s="193" t="s">
        <v>579</v>
      </c>
      <c r="F366" s="194" t="s">
        <v>580</v>
      </c>
      <c r="G366" s="195" t="s">
        <v>305</v>
      </c>
      <c r="H366" s="196">
        <v>4</v>
      </c>
      <c r="I366" s="197"/>
      <c r="J366" s="198">
        <f>ROUND(I366*H366,2)</f>
        <v>0</v>
      </c>
      <c r="K366" s="199"/>
      <c r="L366" s="200"/>
      <c r="M366" s="201" t="s">
        <v>1</v>
      </c>
      <c r="N366" s="202" t="s">
        <v>37</v>
      </c>
      <c r="O366" s="59"/>
      <c r="P366" s="156">
        <f>O366*H366</f>
        <v>0</v>
      </c>
      <c r="Q366" s="156">
        <v>5.0000000000000001E-3</v>
      </c>
      <c r="R366" s="156">
        <f>Q366*H366</f>
        <v>0.02</v>
      </c>
      <c r="S366" s="156">
        <v>0</v>
      </c>
      <c r="T366" s="15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8" t="s">
        <v>174</v>
      </c>
      <c r="AT366" s="158" t="s">
        <v>259</v>
      </c>
      <c r="AU366" s="158" t="s">
        <v>81</v>
      </c>
      <c r="AY366" s="18" t="s">
        <v>118</v>
      </c>
      <c r="BE366" s="159">
        <f>IF(N366="základní",J366,0)</f>
        <v>0</v>
      </c>
      <c r="BF366" s="159">
        <f>IF(N366="snížená",J366,0)</f>
        <v>0</v>
      </c>
      <c r="BG366" s="159">
        <f>IF(N366="zákl. přenesená",J366,0)</f>
        <v>0</v>
      </c>
      <c r="BH366" s="159">
        <f>IF(N366="sníž. přenesená",J366,0)</f>
        <v>0</v>
      </c>
      <c r="BI366" s="159">
        <f>IF(N366="nulová",J366,0)</f>
        <v>0</v>
      </c>
      <c r="BJ366" s="18" t="s">
        <v>79</v>
      </c>
      <c r="BK366" s="159">
        <f>ROUND(I366*H366,2)</f>
        <v>0</v>
      </c>
      <c r="BL366" s="18" t="s">
        <v>124</v>
      </c>
      <c r="BM366" s="158" t="s">
        <v>581</v>
      </c>
    </row>
    <row r="367" spans="1:65" s="13" customFormat="1" ht="22.5">
      <c r="B367" s="160"/>
      <c r="D367" s="161" t="s">
        <v>126</v>
      </c>
      <c r="F367" s="163" t="s">
        <v>582</v>
      </c>
      <c r="H367" s="164">
        <v>4</v>
      </c>
      <c r="I367" s="165"/>
      <c r="L367" s="160"/>
      <c r="M367" s="166"/>
      <c r="N367" s="167"/>
      <c r="O367" s="167"/>
      <c r="P367" s="167"/>
      <c r="Q367" s="167"/>
      <c r="R367" s="167"/>
      <c r="S367" s="167"/>
      <c r="T367" s="168"/>
      <c r="AT367" s="162" t="s">
        <v>126</v>
      </c>
      <c r="AU367" s="162" t="s">
        <v>81</v>
      </c>
      <c r="AV367" s="13" t="s">
        <v>81</v>
      </c>
      <c r="AW367" s="13" t="s">
        <v>3</v>
      </c>
      <c r="AX367" s="13" t="s">
        <v>79</v>
      </c>
      <c r="AY367" s="162" t="s">
        <v>118</v>
      </c>
    </row>
    <row r="368" spans="1:65" s="2" customFormat="1" ht="21.75" customHeight="1">
      <c r="A368" s="33"/>
      <c r="B368" s="145"/>
      <c r="C368" s="192" t="s">
        <v>583</v>
      </c>
      <c r="D368" s="192" t="s">
        <v>259</v>
      </c>
      <c r="E368" s="193" t="s">
        <v>584</v>
      </c>
      <c r="F368" s="194" t="s">
        <v>585</v>
      </c>
      <c r="G368" s="195" t="s">
        <v>305</v>
      </c>
      <c r="H368" s="196">
        <v>1</v>
      </c>
      <c r="I368" s="197"/>
      <c r="J368" s="198">
        <f>ROUND(I368*H368,2)</f>
        <v>0</v>
      </c>
      <c r="K368" s="199"/>
      <c r="L368" s="200"/>
      <c r="M368" s="201" t="s">
        <v>1</v>
      </c>
      <c r="N368" s="202" t="s">
        <v>37</v>
      </c>
      <c r="O368" s="59"/>
      <c r="P368" s="156">
        <f>O368*H368</f>
        <v>0</v>
      </c>
      <c r="Q368" s="156">
        <v>6.0000000000000001E-3</v>
      </c>
      <c r="R368" s="156">
        <f>Q368*H368</f>
        <v>6.0000000000000001E-3</v>
      </c>
      <c r="S368" s="156">
        <v>0</v>
      </c>
      <c r="T368" s="157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8" t="s">
        <v>174</v>
      </c>
      <c r="AT368" s="158" t="s">
        <v>259</v>
      </c>
      <c r="AU368" s="158" t="s">
        <v>81</v>
      </c>
      <c r="AY368" s="18" t="s">
        <v>118</v>
      </c>
      <c r="BE368" s="159">
        <f>IF(N368="základní",J368,0)</f>
        <v>0</v>
      </c>
      <c r="BF368" s="159">
        <f>IF(N368="snížená",J368,0)</f>
        <v>0</v>
      </c>
      <c r="BG368" s="159">
        <f>IF(N368="zákl. přenesená",J368,0)</f>
        <v>0</v>
      </c>
      <c r="BH368" s="159">
        <f>IF(N368="sníž. přenesená",J368,0)</f>
        <v>0</v>
      </c>
      <c r="BI368" s="159">
        <f>IF(N368="nulová",J368,0)</f>
        <v>0</v>
      </c>
      <c r="BJ368" s="18" t="s">
        <v>79</v>
      </c>
      <c r="BK368" s="159">
        <f>ROUND(I368*H368,2)</f>
        <v>0</v>
      </c>
      <c r="BL368" s="18" t="s">
        <v>124</v>
      </c>
      <c r="BM368" s="158" t="s">
        <v>586</v>
      </c>
    </row>
    <row r="369" spans="1:65" s="13" customFormat="1" ht="22.5">
      <c r="B369" s="160"/>
      <c r="D369" s="161" t="s">
        <v>126</v>
      </c>
      <c r="F369" s="163" t="s">
        <v>552</v>
      </c>
      <c r="H369" s="164">
        <v>1</v>
      </c>
      <c r="I369" s="165"/>
      <c r="L369" s="160"/>
      <c r="M369" s="166"/>
      <c r="N369" s="167"/>
      <c r="O369" s="167"/>
      <c r="P369" s="167"/>
      <c r="Q369" s="167"/>
      <c r="R369" s="167"/>
      <c r="S369" s="167"/>
      <c r="T369" s="168"/>
      <c r="AT369" s="162" t="s">
        <v>126</v>
      </c>
      <c r="AU369" s="162" t="s">
        <v>81</v>
      </c>
      <c r="AV369" s="13" t="s">
        <v>81</v>
      </c>
      <c r="AW369" s="13" t="s">
        <v>3</v>
      </c>
      <c r="AX369" s="13" t="s">
        <v>79</v>
      </c>
      <c r="AY369" s="162" t="s">
        <v>118</v>
      </c>
    </row>
    <row r="370" spans="1:65" s="2" customFormat="1" ht="21.75" customHeight="1">
      <c r="A370" s="33"/>
      <c r="B370" s="145"/>
      <c r="C370" s="192" t="s">
        <v>587</v>
      </c>
      <c r="D370" s="192" t="s">
        <v>259</v>
      </c>
      <c r="E370" s="193" t="s">
        <v>588</v>
      </c>
      <c r="F370" s="194" t="s">
        <v>589</v>
      </c>
      <c r="G370" s="195" t="s">
        <v>305</v>
      </c>
      <c r="H370" s="196">
        <v>6</v>
      </c>
      <c r="I370" s="197"/>
      <c r="J370" s="198">
        <f>ROUND(I370*H370,2)</f>
        <v>0</v>
      </c>
      <c r="K370" s="199"/>
      <c r="L370" s="200"/>
      <c r="M370" s="201" t="s">
        <v>1</v>
      </c>
      <c r="N370" s="202" t="s">
        <v>37</v>
      </c>
      <c r="O370" s="59"/>
      <c r="P370" s="156">
        <f>O370*H370</f>
        <v>0</v>
      </c>
      <c r="Q370" s="156">
        <v>1.0999999999999999E-2</v>
      </c>
      <c r="R370" s="156">
        <f>Q370*H370</f>
        <v>6.6000000000000003E-2</v>
      </c>
      <c r="S370" s="156">
        <v>0</v>
      </c>
      <c r="T370" s="15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8" t="s">
        <v>174</v>
      </c>
      <c r="AT370" s="158" t="s">
        <v>259</v>
      </c>
      <c r="AU370" s="158" t="s">
        <v>81</v>
      </c>
      <c r="AY370" s="18" t="s">
        <v>118</v>
      </c>
      <c r="BE370" s="159">
        <f>IF(N370="základní",J370,0)</f>
        <v>0</v>
      </c>
      <c r="BF370" s="159">
        <f>IF(N370="snížená",J370,0)</f>
        <v>0</v>
      </c>
      <c r="BG370" s="159">
        <f>IF(N370="zákl. přenesená",J370,0)</f>
        <v>0</v>
      </c>
      <c r="BH370" s="159">
        <f>IF(N370="sníž. přenesená",J370,0)</f>
        <v>0</v>
      </c>
      <c r="BI370" s="159">
        <f>IF(N370="nulová",J370,0)</f>
        <v>0</v>
      </c>
      <c r="BJ370" s="18" t="s">
        <v>79</v>
      </c>
      <c r="BK370" s="159">
        <f>ROUND(I370*H370,2)</f>
        <v>0</v>
      </c>
      <c r="BL370" s="18" t="s">
        <v>124</v>
      </c>
      <c r="BM370" s="158" t="s">
        <v>590</v>
      </c>
    </row>
    <row r="371" spans="1:65" s="13" customFormat="1" ht="22.5">
      <c r="B371" s="160"/>
      <c r="D371" s="161" t="s">
        <v>126</v>
      </c>
      <c r="F371" s="163" t="s">
        <v>591</v>
      </c>
      <c r="H371" s="164">
        <v>6</v>
      </c>
      <c r="I371" s="165"/>
      <c r="L371" s="160"/>
      <c r="M371" s="166"/>
      <c r="N371" s="167"/>
      <c r="O371" s="167"/>
      <c r="P371" s="167"/>
      <c r="Q371" s="167"/>
      <c r="R371" s="167"/>
      <c r="S371" s="167"/>
      <c r="T371" s="168"/>
      <c r="AT371" s="162" t="s">
        <v>126</v>
      </c>
      <c r="AU371" s="162" t="s">
        <v>81</v>
      </c>
      <c r="AV371" s="13" t="s">
        <v>81</v>
      </c>
      <c r="AW371" s="13" t="s">
        <v>3</v>
      </c>
      <c r="AX371" s="13" t="s">
        <v>79</v>
      </c>
      <c r="AY371" s="162" t="s">
        <v>118</v>
      </c>
    </row>
    <row r="372" spans="1:65" s="2" customFormat="1" ht="21.75" customHeight="1">
      <c r="A372" s="33"/>
      <c r="B372" s="145"/>
      <c r="C372" s="192" t="s">
        <v>592</v>
      </c>
      <c r="D372" s="192" t="s">
        <v>259</v>
      </c>
      <c r="E372" s="193" t="s">
        <v>593</v>
      </c>
      <c r="F372" s="194" t="s">
        <v>594</v>
      </c>
      <c r="G372" s="195" t="s">
        <v>305</v>
      </c>
      <c r="H372" s="196">
        <v>11</v>
      </c>
      <c r="I372" s="197"/>
      <c r="J372" s="198">
        <f>ROUND(I372*H372,2)</f>
        <v>0</v>
      </c>
      <c r="K372" s="199"/>
      <c r="L372" s="200"/>
      <c r="M372" s="201" t="s">
        <v>1</v>
      </c>
      <c r="N372" s="202" t="s">
        <v>37</v>
      </c>
      <c r="O372" s="59"/>
      <c r="P372" s="156">
        <f>O372*H372</f>
        <v>0</v>
      </c>
      <c r="Q372" s="156">
        <v>1.4E-2</v>
      </c>
      <c r="R372" s="156">
        <f>Q372*H372</f>
        <v>0.154</v>
      </c>
      <c r="S372" s="156">
        <v>0</v>
      </c>
      <c r="T372" s="157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8" t="s">
        <v>174</v>
      </c>
      <c r="AT372" s="158" t="s">
        <v>259</v>
      </c>
      <c r="AU372" s="158" t="s">
        <v>81</v>
      </c>
      <c r="AY372" s="18" t="s">
        <v>118</v>
      </c>
      <c r="BE372" s="159">
        <f>IF(N372="základní",J372,0)</f>
        <v>0</v>
      </c>
      <c r="BF372" s="159">
        <f>IF(N372="snížená",J372,0)</f>
        <v>0</v>
      </c>
      <c r="BG372" s="159">
        <f>IF(N372="zákl. přenesená",J372,0)</f>
        <v>0</v>
      </c>
      <c r="BH372" s="159">
        <f>IF(N372="sníž. přenesená",J372,0)</f>
        <v>0</v>
      </c>
      <c r="BI372" s="159">
        <f>IF(N372="nulová",J372,0)</f>
        <v>0</v>
      </c>
      <c r="BJ372" s="18" t="s">
        <v>79</v>
      </c>
      <c r="BK372" s="159">
        <f>ROUND(I372*H372,2)</f>
        <v>0</v>
      </c>
      <c r="BL372" s="18" t="s">
        <v>124</v>
      </c>
      <c r="BM372" s="158" t="s">
        <v>595</v>
      </c>
    </row>
    <row r="373" spans="1:65" s="13" customFormat="1" ht="22.5">
      <c r="B373" s="160"/>
      <c r="D373" s="161" t="s">
        <v>126</v>
      </c>
      <c r="F373" s="163" t="s">
        <v>596</v>
      </c>
      <c r="H373" s="164">
        <v>11</v>
      </c>
      <c r="I373" s="165"/>
      <c r="L373" s="160"/>
      <c r="M373" s="166"/>
      <c r="N373" s="167"/>
      <c r="O373" s="167"/>
      <c r="P373" s="167"/>
      <c r="Q373" s="167"/>
      <c r="R373" s="167"/>
      <c r="S373" s="167"/>
      <c r="T373" s="168"/>
      <c r="AT373" s="162" t="s">
        <v>126</v>
      </c>
      <c r="AU373" s="162" t="s">
        <v>81</v>
      </c>
      <c r="AV373" s="13" t="s">
        <v>81</v>
      </c>
      <c r="AW373" s="13" t="s">
        <v>3</v>
      </c>
      <c r="AX373" s="13" t="s">
        <v>79</v>
      </c>
      <c r="AY373" s="162" t="s">
        <v>118</v>
      </c>
    </row>
    <row r="374" spans="1:65" s="2" customFormat="1" ht="21.75" customHeight="1">
      <c r="A374" s="33"/>
      <c r="B374" s="145"/>
      <c r="C374" s="146" t="s">
        <v>597</v>
      </c>
      <c r="D374" s="146" t="s">
        <v>120</v>
      </c>
      <c r="E374" s="147" t="s">
        <v>598</v>
      </c>
      <c r="F374" s="148" t="s">
        <v>599</v>
      </c>
      <c r="G374" s="149" t="s">
        <v>305</v>
      </c>
      <c r="H374" s="150">
        <v>8</v>
      </c>
      <c r="I374" s="151"/>
      <c r="J374" s="152">
        <f>ROUND(I374*H374,2)</f>
        <v>0</v>
      </c>
      <c r="K374" s="153"/>
      <c r="L374" s="34"/>
      <c r="M374" s="154" t="s">
        <v>1</v>
      </c>
      <c r="N374" s="155" t="s">
        <v>37</v>
      </c>
      <c r="O374" s="59"/>
      <c r="P374" s="156">
        <f>O374*H374</f>
        <v>0</v>
      </c>
      <c r="Q374" s="156">
        <v>0.217338</v>
      </c>
      <c r="R374" s="156">
        <f>Q374*H374</f>
        <v>1.738704</v>
      </c>
      <c r="S374" s="156">
        <v>0</v>
      </c>
      <c r="T374" s="15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8" t="s">
        <v>124</v>
      </c>
      <c r="AT374" s="158" t="s">
        <v>120</v>
      </c>
      <c r="AU374" s="158" t="s">
        <v>81</v>
      </c>
      <c r="AY374" s="18" t="s">
        <v>118</v>
      </c>
      <c r="BE374" s="159">
        <f>IF(N374="základní",J374,0)</f>
        <v>0</v>
      </c>
      <c r="BF374" s="159">
        <f>IF(N374="snížená",J374,0)</f>
        <v>0</v>
      </c>
      <c r="BG374" s="159">
        <f>IF(N374="zákl. přenesená",J374,0)</f>
        <v>0</v>
      </c>
      <c r="BH374" s="159">
        <f>IF(N374="sníž. přenesená",J374,0)</f>
        <v>0</v>
      </c>
      <c r="BI374" s="159">
        <f>IF(N374="nulová",J374,0)</f>
        <v>0</v>
      </c>
      <c r="BJ374" s="18" t="s">
        <v>79</v>
      </c>
      <c r="BK374" s="159">
        <f>ROUND(I374*H374,2)</f>
        <v>0</v>
      </c>
      <c r="BL374" s="18" t="s">
        <v>124</v>
      </c>
      <c r="BM374" s="158" t="s">
        <v>600</v>
      </c>
    </row>
    <row r="375" spans="1:65" s="2" customFormat="1" ht="21.75" customHeight="1">
      <c r="A375" s="33"/>
      <c r="B375" s="145"/>
      <c r="C375" s="192" t="s">
        <v>601</v>
      </c>
      <c r="D375" s="192" t="s">
        <v>259</v>
      </c>
      <c r="E375" s="193" t="s">
        <v>602</v>
      </c>
      <c r="F375" s="194" t="s">
        <v>603</v>
      </c>
      <c r="G375" s="195" t="s">
        <v>305</v>
      </c>
      <c r="H375" s="196">
        <v>8</v>
      </c>
      <c r="I375" s="197"/>
      <c r="J375" s="198">
        <f>ROUND(I375*H375,2)</f>
        <v>0</v>
      </c>
      <c r="K375" s="199"/>
      <c r="L375" s="200"/>
      <c r="M375" s="201" t="s">
        <v>1</v>
      </c>
      <c r="N375" s="202" t="s">
        <v>37</v>
      </c>
      <c r="O375" s="59"/>
      <c r="P375" s="156">
        <f>O375*H375</f>
        <v>0</v>
      </c>
      <c r="Q375" s="156">
        <v>0.19600000000000001</v>
      </c>
      <c r="R375" s="156">
        <f>Q375*H375</f>
        <v>1.5680000000000001</v>
      </c>
      <c r="S375" s="156">
        <v>0</v>
      </c>
      <c r="T375" s="157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8" t="s">
        <v>174</v>
      </c>
      <c r="AT375" s="158" t="s">
        <v>259</v>
      </c>
      <c r="AU375" s="158" t="s">
        <v>81</v>
      </c>
      <c r="AY375" s="18" t="s">
        <v>118</v>
      </c>
      <c r="BE375" s="159">
        <f>IF(N375="základní",J375,0)</f>
        <v>0</v>
      </c>
      <c r="BF375" s="159">
        <f>IF(N375="snížená",J375,0)</f>
        <v>0</v>
      </c>
      <c r="BG375" s="159">
        <f>IF(N375="zákl. přenesená",J375,0)</f>
        <v>0</v>
      </c>
      <c r="BH375" s="159">
        <f>IF(N375="sníž. přenesená",J375,0)</f>
        <v>0</v>
      </c>
      <c r="BI375" s="159">
        <f>IF(N375="nulová",J375,0)</f>
        <v>0</v>
      </c>
      <c r="BJ375" s="18" t="s">
        <v>79</v>
      </c>
      <c r="BK375" s="159">
        <f>ROUND(I375*H375,2)</f>
        <v>0</v>
      </c>
      <c r="BL375" s="18" t="s">
        <v>124</v>
      </c>
      <c r="BM375" s="158" t="s">
        <v>604</v>
      </c>
    </row>
    <row r="376" spans="1:65" s="2" customFormat="1" ht="21.75" customHeight="1">
      <c r="A376" s="33"/>
      <c r="B376" s="145"/>
      <c r="C376" s="146" t="s">
        <v>605</v>
      </c>
      <c r="D376" s="146" t="s">
        <v>120</v>
      </c>
      <c r="E376" s="147" t="s">
        <v>606</v>
      </c>
      <c r="F376" s="148" t="s">
        <v>607</v>
      </c>
      <c r="G376" s="149" t="s">
        <v>305</v>
      </c>
      <c r="H376" s="150">
        <v>10</v>
      </c>
      <c r="I376" s="151"/>
      <c r="J376" s="152">
        <f>ROUND(I376*H376,2)</f>
        <v>0</v>
      </c>
      <c r="K376" s="153"/>
      <c r="L376" s="34"/>
      <c r="M376" s="154" t="s">
        <v>1</v>
      </c>
      <c r="N376" s="155" t="s">
        <v>37</v>
      </c>
      <c r="O376" s="59"/>
      <c r="P376" s="156">
        <f>O376*H376</f>
        <v>0</v>
      </c>
      <c r="Q376" s="156">
        <v>0</v>
      </c>
      <c r="R376" s="156">
        <f>Q376*H376</f>
        <v>0</v>
      </c>
      <c r="S376" s="156">
        <v>0.2</v>
      </c>
      <c r="T376" s="157">
        <f>S376*H376</f>
        <v>2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58" t="s">
        <v>124</v>
      </c>
      <c r="AT376" s="158" t="s">
        <v>120</v>
      </c>
      <c r="AU376" s="158" t="s">
        <v>81</v>
      </c>
      <c r="AY376" s="18" t="s">
        <v>118</v>
      </c>
      <c r="BE376" s="159">
        <f>IF(N376="základní",J376,0)</f>
        <v>0</v>
      </c>
      <c r="BF376" s="159">
        <f>IF(N376="snížená",J376,0)</f>
        <v>0</v>
      </c>
      <c r="BG376" s="159">
        <f>IF(N376="zákl. přenesená",J376,0)</f>
        <v>0</v>
      </c>
      <c r="BH376" s="159">
        <f>IF(N376="sníž. přenesená",J376,0)</f>
        <v>0</v>
      </c>
      <c r="BI376" s="159">
        <f>IF(N376="nulová",J376,0)</f>
        <v>0</v>
      </c>
      <c r="BJ376" s="18" t="s">
        <v>79</v>
      </c>
      <c r="BK376" s="159">
        <f>ROUND(I376*H376,2)</f>
        <v>0</v>
      </c>
      <c r="BL376" s="18" t="s">
        <v>124</v>
      </c>
      <c r="BM376" s="158" t="s">
        <v>608</v>
      </c>
    </row>
    <row r="377" spans="1:65" s="13" customFormat="1">
      <c r="B377" s="160"/>
      <c r="D377" s="161" t="s">
        <v>126</v>
      </c>
      <c r="E377" s="162" t="s">
        <v>1</v>
      </c>
      <c r="F377" s="163" t="s">
        <v>609</v>
      </c>
      <c r="H377" s="164">
        <v>10</v>
      </c>
      <c r="I377" s="165"/>
      <c r="L377" s="160"/>
      <c r="M377" s="166"/>
      <c r="N377" s="167"/>
      <c r="O377" s="167"/>
      <c r="P377" s="167"/>
      <c r="Q377" s="167"/>
      <c r="R377" s="167"/>
      <c r="S377" s="167"/>
      <c r="T377" s="168"/>
      <c r="AT377" s="162" t="s">
        <v>126</v>
      </c>
      <c r="AU377" s="162" t="s">
        <v>81</v>
      </c>
      <c r="AV377" s="13" t="s">
        <v>81</v>
      </c>
      <c r="AW377" s="13" t="s">
        <v>29</v>
      </c>
      <c r="AX377" s="13" t="s">
        <v>79</v>
      </c>
      <c r="AY377" s="162" t="s">
        <v>118</v>
      </c>
    </row>
    <row r="378" spans="1:65" s="2" customFormat="1" ht="21.75" customHeight="1">
      <c r="A378" s="33"/>
      <c r="B378" s="145"/>
      <c r="C378" s="146" t="s">
        <v>610</v>
      </c>
      <c r="D378" s="146" t="s">
        <v>120</v>
      </c>
      <c r="E378" s="147" t="s">
        <v>611</v>
      </c>
      <c r="F378" s="148" t="s">
        <v>612</v>
      </c>
      <c r="G378" s="149" t="s">
        <v>613</v>
      </c>
      <c r="H378" s="150">
        <v>12</v>
      </c>
      <c r="I378" s="151"/>
      <c r="J378" s="152">
        <f>ROUND(I378*H378,2)</f>
        <v>0</v>
      </c>
      <c r="K378" s="153"/>
      <c r="L378" s="34"/>
      <c r="M378" s="154" t="s">
        <v>1</v>
      </c>
      <c r="N378" s="155" t="s">
        <v>37</v>
      </c>
      <c r="O378" s="59"/>
      <c r="P378" s="156">
        <f>O378*H378</f>
        <v>0</v>
      </c>
      <c r="Q378" s="156">
        <v>0</v>
      </c>
      <c r="R378" s="156">
        <f>Q378*H378</f>
        <v>0</v>
      </c>
      <c r="S378" s="156">
        <v>0</v>
      </c>
      <c r="T378" s="157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8" t="s">
        <v>124</v>
      </c>
      <c r="AT378" s="158" t="s">
        <v>120</v>
      </c>
      <c r="AU378" s="158" t="s">
        <v>81</v>
      </c>
      <c r="AY378" s="18" t="s">
        <v>118</v>
      </c>
      <c r="BE378" s="159">
        <f>IF(N378="základní",J378,0)</f>
        <v>0</v>
      </c>
      <c r="BF378" s="159">
        <f>IF(N378="snížená",J378,0)</f>
        <v>0</v>
      </c>
      <c r="BG378" s="159">
        <f>IF(N378="zákl. přenesená",J378,0)</f>
        <v>0</v>
      </c>
      <c r="BH378" s="159">
        <f>IF(N378="sníž. přenesená",J378,0)</f>
        <v>0</v>
      </c>
      <c r="BI378" s="159">
        <f>IF(N378="nulová",J378,0)</f>
        <v>0</v>
      </c>
      <c r="BJ378" s="18" t="s">
        <v>79</v>
      </c>
      <c r="BK378" s="159">
        <f>ROUND(I378*H378,2)</f>
        <v>0</v>
      </c>
      <c r="BL378" s="18" t="s">
        <v>124</v>
      </c>
      <c r="BM378" s="158" t="s">
        <v>614</v>
      </c>
    </row>
    <row r="379" spans="1:65" s="2" customFormat="1" ht="21.75" customHeight="1">
      <c r="A379" s="33"/>
      <c r="B379" s="145"/>
      <c r="C379" s="146" t="s">
        <v>615</v>
      </c>
      <c r="D379" s="146" t="s">
        <v>120</v>
      </c>
      <c r="E379" s="147" t="s">
        <v>616</v>
      </c>
      <c r="F379" s="148" t="s">
        <v>617</v>
      </c>
      <c r="G379" s="149" t="s">
        <v>613</v>
      </c>
      <c r="H379" s="150">
        <v>35</v>
      </c>
      <c r="I379" s="151"/>
      <c r="J379" s="152">
        <f>ROUND(I379*H379,2)</f>
        <v>0</v>
      </c>
      <c r="K379" s="153"/>
      <c r="L379" s="34"/>
      <c r="M379" s="154" t="s">
        <v>1</v>
      </c>
      <c r="N379" s="155" t="s">
        <v>37</v>
      </c>
      <c r="O379" s="59"/>
      <c r="P379" s="156">
        <f>O379*H379</f>
        <v>0</v>
      </c>
      <c r="Q379" s="156">
        <v>0</v>
      </c>
      <c r="R379" s="156">
        <f>Q379*H379</f>
        <v>0</v>
      </c>
      <c r="S379" s="156">
        <v>0</v>
      </c>
      <c r="T379" s="15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8" t="s">
        <v>124</v>
      </c>
      <c r="AT379" s="158" t="s">
        <v>120</v>
      </c>
      <c r="AU379" s="158" t="s">
        <v>81</v>
      </c>
      <c r="AY379" s="18" t="s">
        <v>118</v>
      </c>
      <c r="BE379" s="159">
        <f>IF(N379="základní",J379,0)</f>
        <v>0</v>
      </c>
      <c r="BF379" s="159">
        <f>IF(N379="snížená",J379,0)</f>
        <v>0</v>
      </c>
      <c r="BG379" s="159">
        <f>IF(N379="zákl. přenesená",J379,0)</f>
        <v>0</v>
      </c>
      <c r="BH379" s="159">
        <f>IF(N379="sníž. přenesená",J379,0)</f>
        <v>0</v>
      </c>
      <c r="BI379" s="159">
        <f>IF(N379="nulová",J379,0)</f>
        <v>0</v>
      </c>
      <c r="BJ379" s="18" t="s">
        <v>79</v>
      </c>
      <c r="BK379" s="159">
        <f>ROUND(I379*H379,2)</f>
        <v>0</v>
      </c>
      <c r="BL379" s="18" t="s">
        <v>124</v>
      </c>
      <c r="BM379" s="158" t="s">
        <v>618</v>
      </c>
    </row>
    <row r="380" spans="1:65" s="2" customFormat="1" ht="21.75" customHeight="1">
      <c r="A380" s="33"/>
      <c r="B380" s="145"/>
      <c r="C380" s="146" t="s">
        <v>619</v>
      </c>
      <c r="D380" s="146" t="s">
        <v>120</v>
      </c>
      <c r="E380" s="147" t="s">
        <v>620</v>
      </c>
      <c r="F380" s="148" t="s">
        <v>621</v>
      </c>
      <c r="G380" s="149" t="s">
        <v>613</v>
      </c>
      <c r="H380" s="150">
        <v>8</v>
      </c>
      <c r="I380" s="151"/>
      <c r="J380" s="152">
        <f>ROUND(I380*H380,2)</f>
        <v>0</v>
      </c>
      <c r="K380" s="153"/>
      <c r="L380" s="34"/>
      <c r="M380" s="154" t="s">
        <v>1</v>
      </c>
      <c r="N380" s="155" t="s">
        <v>37</v>
      </c>
      <c r="O380" s="59"/>
      <c r="P380" s="156">
        <f>O380*H380</f>
        <v>0</v>
      </c>
      <c r="Q380" s="156">
        <v>0</v>
      </c>
      <c r="R380" s="156">
        <f>Q380*H380</f>
        <v>0</v>
      </c>
      <c r="S380" s="156">
        <v>0</v>
      </c>
      <c r="T380" s="15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8" t="s">
        <v>124</v>
      </c>
      <c r="AT380" s="158" t="s">
        <v>120</v>
      </c>
      <c r="AU380" s="158" t="s">
        <v>81</v>
      </c>
      <c r="AY380" s="18" t="s">
        <v>118</v>
      </c>
      <c r="BE380" s="159">
        <f>IF(N380="základní",J380,0)</f>
        <v>0</v>
      </c>
      <c r="BF380" s="159">
        <f>IF(N380="snížená",J380,0)</f>
        <v>0</v>
      </c>
      <c r="BG380" s="159">
        <f>IF(N380="zákl. přenesená",J380,0)</f>
        <v>0</v>
      </c>
      <c r="BH380" s="159">
        <f>IF(N380="sníž. přenesená",J380,0)</f>
        <v>0</v>
      </c>
      <c r="BI380" s="159">
        <f>IF(N380="nulová",J380,0)</f>
        <v>0</v>
      </c>
      <c r="BJ380" s="18" t="s">
        <v>79</v>
      </c>
      <c r="BK380" s="159">
        <f>ROUND(I380*H380,2)</f>
        <v>0</v>
      </c>
      <c r="BL380" s="18" t="s">
        <v>124</v>
      </c>
      <c r="BM380" s="158" t="s">
        <v>622</v>
      </c>
    </row>
    <row r="381" spans="1:65" s="2" customFormat="1" ht="21.75" customHeight="1">
      <c r="A381" s="33"/>
      <c r="B381" s="145"/>
      <c r="C381" s="146" t="s">
        <v>623</v>
      </c>
      <c r="D381" s="146" t="s">
        <v>120</v>
      </c>
      <c r="E381" s="147" t="s">
        <v>624</v>
      </c>
      <c r="F381" s="148" t="s">
        <v>625</v>
      </c>
      <c r="G381" s="149" t="s">
        <v>613</v>
      </c>
      <c r="H381" s="150">
        <v>1</v>
      </c>
      <c r="I381" s="151"/>
      <c r="J381" s="152">
        <f>ROUND(I381*H381,2)</f>
        <v>0</v>
      </c>
      <c r="K381" s="153"/>
      <c r="L381" s="34"/>
      <c r="M381" s="154" t="s">
        <v>1</v>
      </c>
      <c r="N381" s="155" t="s">
        <v>37</v>
      </c>
      <c r="O381" s="59"/>
      <c r="P381" s="156">
        <f>O381*H381</f>
        <v>0</v>
      </c>
      <c r="Q381" s="156">
        <v>0</v>
      </c>
      <c r="R381" s="156">
        <f>Q381*H381</f>
        <v>0</v>
      </c>
      <c r="S381" s="156">
        <v>0</v>
      </c>
      <c r="T381" s="157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58" t="s">
        <v>124</v>
      </c>
      <c r="AT381" s="158" t="s">
        <v>120</v>
      </c>
      <c r="AU381" s="158" t="s">
        <v>81</v>
      </c>
      <c r="AY381" s="18" t="s">
        <v>118</v>
      </c>
      <c r="BE381" s="159">
        <f>IF(N381="základní",J381,0)</f>
        <v>0</v>
      </c>
      <c r="BF381" s="159">
        <f>IF(N381="snížená",J381,0)</f>
        <v>0</v>
      </c>
      <c r="BG381" s="159">
        <f>IF(N381="zákl. přenesená",J381,0)</f>
        <v>0</v>
      </c>
      <c r="BH381" s="159">
        <f>IF(N381="sníž. přenesená",J381,0)</f>
        <v>0</v>
      </c>
      <c r="BI381" s="159">
        <f>IF(N381="nulová",J381,0)</f>
        <v>0</v>
      </c>
      <c r="BJ381" s="18" t="s">
        <v>79</v>
      </c>
      <c r="BK381" s="159">
        <f>ROUND(I381*H381,2)</f>
        <v>0</v>
      </c>
      <c r="BL381" s="18" t="s">
        <v>124</v>
      </c>
      <c r="BM381" s="158" t="s">
        <v>626</v>
      </c>
    </row>
    <row r="382" spans="1:65" s="13" customFormat="1">
      <c r="B382" s="160"/>
      <c r="D382" s="161" t="s">
        <v>126</v>
      </c>
      <c r="E382" s="162" t="s">
        <v>1</v>
      </c>
      <c r="F382" s="163" t="s">
        <v>627</v>
      </c>
      <c r="H382" s="164">
        <v>1</v>
      </c>
      <c r="I382" s="165"/>
      <c r="L382" s="160"/>
      <c r="M382" s="166"/>
      <c r="N382" s="167"/>
      <c r="O382" s="167"/>
      <c r="P382" s="167"/>
      <c r="Q382" s="167"/>
      <c r="R382" s="167"/>
      <c r="S382" s="167"/>
      <c r="T382" s="168"/>
      <c r="AT382" s="162" t="s">
        <v>126</v>
      </c>
      <c r="AU382" s="162" t="s">
        <v>81</v>
      </c>
      <c r="AV382" s="13" t="s">
        <v>81</v>
      </c>
      <c r="AW382" s="13" t="s">
        <v>29</v>
      </c>
      <c r="AX382" s="13" t="s">
        <v>79</v>
      </c>
      <c r="AY382" s="162" t="s">
        <v>118</v>
      </c>
    </row>
    <row r="383" spans="1:65" s="12" customFormat="1" ht="22.9" customHeight="1">
      <c r="B383" s="132"/>
      <c r="D383" s="133" t="s">
        <v>71</v>
      </c>
      <c r="E383" s="143" t="s">
        <v>179</v>
      </c>
      <c r="F383" s="143" t="s">
        <v>628</v>
      </c>
      <c r="I383" s="135"/>
      <c r="J383" s="144">
        <f>BK383</f>
        <v>0</v>
      </c>
      <c r="L383" s="132"/>
      <c r="M383" s="137"/>
      <c r="N383" s="138"/>
      <c r="O383" s="138"/>
      <c r="P383" s="139">
        <f>SUM(P384:P390)</f>
        <v>0</v>
      </c>
      <c r="Q383" s="138"/>
      <c r="R383" s="139">
        <f>SUM(R384:R390)</f>
        <v>1.35076E-2</v>
      </c>
      <c r="S383" s="138"/>
      <c r="T383" s="140">
        <f>SUM(T384:T390)</f>
        <v>0</v>
      </c>
      <c r="AR383" s="133" t="s">
        <v>79</v>
      </c>
      <c r="AT383" s="141" t="s">
        <v>71</v>
      </c>
      <c r="AU383" s="141" t="s">
        <v>79</v>
      </c>
      <c r="AY383" s="133" t="s">
        <v>118</v>
      </c>
      <c r="BK383" s="142">
        <f>SUM(BK384:BK390)</f>
        <v>0</v>
      </c>
    </row>
    <row r="384" spans="1:65" s="2" customFormat="1" ht="21.75" customHeight="1">
      <c r="A384" s="33"/>
      <c r="B384" s="145"/>
      <c r="C384" s="146" t="s">
        <v>629</v>
      </c>
      <c r="D384" s="146" t="s">
        <v>120</v>
      </c>
      <c r="E384" s="147" t="s">
        <v>630</v>
      </c>
      <c r="F384" s="148" t="s">
        <v>631</v>
      </c>
      <c r="G384" s="149" t="s">
        <v>196</v>
      </c>
      <c r="H384" s="150">
        <v>68</v>
      </c>
      <c r="I384" s="151"/>
      <c r="J384" s="152">
        <f>ROUND(I384*H384,2)</f>
        <v>0</v>
      </c>
      <c r="K384" s="153"/>
      <c r="L384" s="34"/>
      <c r="M384" s="154" t="s">
        <v>1</v>
      </c>
      <c r="N384" s="155" t="s">
        <v>37</v>
      </c>
      <c r="O384" s="59"/>
      <c r="P384" s="156">
        <f>O384*H384</f>
        <v>0</v>
      </c>
      <c r="Q384" s="156">
        <v>4.3699999999999997E-6</v>
      </c>
      <c r="R384" s="156">
        <f>Q384*H384</f>
        <v>2.9715999999999998E-4</v>
      </c>
      <c r="S384" s="156">
        <v>0</v>
      </c>
      <c r="T384" s="157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8" t="s">
        <v>124</v>
      </c>
      <c r="AT384" s="158" t="s">
        <v>120</v>
      </c>
      <c r="AU384" s="158" t="s">
        <v>81</v>
      </c>
      <c r="AY384" s="18" t="s">
        <v>118</v>
      </c>
      <c r="BE384" s="159">
        <f>IF(N384="základní",J384,0)</f>
        <v>0</v>
      </c>
      <c r="BF384" s="159">
        <f>IF(N384="snížená",J384,0)</f>
        <v>0</v>
      </c>
      <c r="BG384" s="159">
        <f>IF(N384="zákl. přenesená",J384,0)</f>
        <v>0</v>
      </c>
      <c r="BH384" s="159">
        <f>IF(N384="sníž. přenesená",J384,0)</f>
        <v>0</v>
      </c>
      <c r="BI384" s="159">
        <f>IF(N384="nulová",J384,0)</f>
        <v>0</v>
      </c>
      <c r="BJ384" s="18" t="s">
        <v>79</v>
      </c>
      <c r="BK384" s="159">
        <f>ROUND(I384*H384,2)</f>
        <v>0</v>
      </c>
      <c r="BL384" s="18" t="s">
        <v>124</v>
      </c>
      <c r="BM384" s="158" t="s">
        <v>632</v>
      </c>
    </row>
    <row r="385" spans="1:65" s="13" customFormat="1">
      <c r="B385" s="160"/>
      <c r="D385" s="161" t="s">
        <v>126</v>
      </c>
      <c r="E385" s="162" t="s">
        <v>1</v>
      </c>
      <c r="F385" s="163" t="s">
        <v>633</v>
      </c>
      <c r="H385" s="164">
        <v>68</v>
      </c>
      <c r="I385" s="165"/>
      <c r="L385" s="160"/>
      <c r="M385" s="166"/>
      <c r="N385" s="167"/>
      <c r="O385" s="167"/>
      <c r="P385" s="167"/>
      <c r="Q385" s="167"/>
      <c r="R385" s="167"/>
      <c r="S385" s="167"/>
      <c r="T385" s="168"/>
      <c r="AT385" s="162" t="s">
        <v>126</v>
      </c>
      <c r="AU385" s="162" t="s">
        <v>81</v>
      </c>
      <c r="AV385" s="13" t="s">
        <v>81</v>
      </c>
      <c r="AW385" s="13" t="s">
        <v>29</v>
      </c>
      <c r="AX385" s="13" t="s">
        <v>79</v>
      </c>
      <c r="AY385" s="162" t="s">
        <v>118</v>
      </c>
    </row>
    <row r="386" spans="1:65" s="2" customFormat="1" ht="21.75" customHeight="1">
      <c r="A386" s="33"/>
      <c r="B386" s="145"/>
      <c r="C386" s="146" t="s">
        <v>634</v>
      </c>
      <c r="D386" s="146" t="s">
        <v>120</v>
      </c>
      <c r="E386" s="147" t="s">
        <v>635</v>
      </c>
      <c r="F386" s="148" t="s">
        <v>636</v>
      </c>
      <c r="G386" s="149" t="s">
        <v>196</v>
      </c>
      <c r="H386" s="150">
        <v>38.9</v>
      </c>
      <c r="I386" s="151"/>
      <c r="J386" s="152">
        <f>ROUND(I386*H386,2)</f>
        <v>0</v>
      </c>
      <c r="K386" s="153"/>
      <c r="L386" s="34"/>
      <c r="M386" s="154" t="s">
        <v>1</v>
      </c>
      <c r="N386" s="155" t="s">
        <v>37</v>
      </c>
      <c r="O386" s="59"/>
      <c r="P386" s="156">
        <f>O386*H386</f>
        <v>0</v>
      </c>
      <c r="Q386" s="156">
        <v>3.3960000000000001E-4</v>
      </c>
      <c r="R386" s="156">
        <f>Q386*H386</f>
        <v>1.321044E-2</v>
      </c>
      <c r="S386" s="156">
        <v>0</v>
      </c>
      <c r="T386" s="15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8" t="s">
        <v>124</v>
      </c>
      <c r="AT386" s="158" t="s">
        <v>120</v>
      </c>
      <c r="AU386" s="158" t="s">
        <v>81</v>
      </c>
      <c r="AY386" s="18" t="s">
        <v>118</v>
      </c>
      <c r="BE386" s="159">
        <f>IF(N386="základní",J386,0)</f>
        <v>0</v>
      </c>
      <c r="BF386" s="159">
        <f>IF(N386="snížená",J386,0)</f>
        <v>0</v>
      </c>
      <c r="BG386" s="159">
        <f>IF(N386="zákl. přenesená",J386,0)</f>
        <v>0</v>
      </c>
      <c r="BH386" s="159">
        <f>IF(N386="sníž. přenesená",J386,0)</f>
        <v>0</v>
      </c>
      <c r="BI386" s="159">
        <f>IF(N386="nulová",J386,0)</f>
        <v>0</v>
      </c>
      <c r="BJ386" s="18" t="s">
        <v>79</v>
      </c>
      <c r="BK386" s="159">
        <f>ROUND(I386*H386,2)</f>
        <v>0</v>
      </c>
      <c r="BL386" s="18" t="s">
        <v>124</v>
      </c>
      <c r="BM386" s="158" t="s">
        <v>637</v>
      </c>
    </row>
    <row r="387" spans="1:65" s="13" customFormat="1">
      <c r="B387" s="160"/>
      <c r="D387" s="161" t="s">
        <v>126</v>
      </c>
      <c r="E387" s="162" t="s">
        <v>1</v>
      </c>
      <c r="F387" s="163" t="s">
        <v>638</v>
      </c>
      <c r="H387" s="164">
        <v>38.9</v>
      </c>
      <c r="I387" s="165"/>
      <c r="L387" s="160"/>
      <c r="M387" s="166"/>
      <c r="N387" s="167"/>
      <c r="O387" s="167"/>
      <c r="P387" s="167"/>
      <c r="Q387" s="167"/>
      <c r="R387" s="167"/>
      <c r="S387" s="167"/>
      <c r="T387" s="168"/>
      <c r="AT387" s="162" t="s">
        <v>126</v>
      </c>
      <c r="AU387" s="162" t="s">
        <v>81</v>
      </c>
      <c r="AV387" s="13" t="s">
        <v>81</v>
      </c>
      <c r="AW387" s="13" t="s">
        <v>29</v>
      </c>
      <c r="AX387" s="13" t="s">
        <v>79</v>
      </c>
      <c r="AY387" s="162" t="s">
        <v>118</v>
      </c>
    </row>
    <row r="388" spans="1:65" s="2" customFormat="1" ht="21.75" customHeight="1">
      <c r="A388" s="33"/>
      <c r="B388" s="145"/>
      <c r="C388" s="146" t="s">
        <v>639</v>
      </c>
      <c r="D388" s="146" t="s">
        <v>120</v>
      </c>
      <c r="E388" s="147" t="s">
        <v>640</v>
      </c>
      <c r="F388" s="148" t="s">
        <v>641</v>
      </c>
      <c r="G388" s="149" t="s">
        <v>196</v>
      </c>
      <c r="H388" s="150">
        <v>38.9</v>
      </c>
      <c r="I388" s="151"/>
      <c r="J388" s="152">
        <f>ROUND(I388*H388,2)</f>
        <v>0</v>
      </c>
      <c r="K388" s="153"/>
      <c r="L388" s="34"/>
      <c r="M388" s="154" t="s">
        <v>1</v>
      </c>
      <c r="N388" s="155" t="s">
        <v>37</v>
      </c>
      <c r="O388" s="59"/>
      <c r="P388" s="156">
        <f>O388*H388</f>
        <v>0</v>
      </c>
      <c r="Q388" s="156">
        <v>0</v>
      </c>
      <c r="R388" s="156">
        <f>Q388*H388</f>
        <v>0</v>
      </c>
      <c r="S388" s="156">
        <v>0</v>
      </c>
      <c r="T388" s="15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8" t="s">
        <v>124</v>
      </c>
      <c r="AT388" s="158" t="s">
        <v>120</v>
      </c>
      <c r="AU388" s="158" t="s">
        <v>81</v>
      </c>
      <c r="AY388" s="18" t="s">
        <v>118</v>
      </c>
      <c r="BE388" s="159">
        <f>IF(N388="základní",J388,0)</f>
        <v>0</v>
      </c>
      <c r="BF388" s="159">
        <f>IF(N388="snížená",J388,0)</f>
        <v>0</v>
      </c>
      <c r="BG388" s="159">
        <f>IF(N388="zákl. přenesená",J388,0)</f>
        <v>0</v>
      </c>
      <c r="BH388" s="159">
        <f>IF(N388="sníž. přenesená",J388,0)</f>
        <v>0</v>
      </c>
      <c r="BI388" s="159">
        <f>IF(N388="nulová",J388,0)</f>
        <v>0</v>
      </c>
      <c r="BJ388" s="18" t="s">
        <v>79</v>
      </c>
      <c r="BK388" s="159">
        <f>ROUND(I388*H388,2)</f>
        <v>0</v>
      </c>
      <c r="BL388" s="18" t="s">
        <v>124</v>
      </c>
      <c r="BM388" s="158" t="s">
        <v>642</v>
      </c>
    </row>
    <row r="389" spans="1:65" s="2" customFormat="1" ht="21.75" customHeight="1">
      <c r="A389" s="33"/>
      <c r="B389" s="145"/>
      <c r="C389" s="146" t="s">
        <v>643</v>
      </c>
      <c r="D389" s="146" t="s">
        <v>120</v>
      </c>
      <c r="E389" s="147" t="s">
        <v>644</v>
      </c>
      <c r="F389" s="148" t="s">
        <v>645</v>
      </c>
      <c r="G389" s="149" t="s">
        <v>123</v>
      </c>
      <c r="H389" s="150">
        <v>491.12</v>
      </c>
      <c r="I389" s="151"/>
      <c r="J389" s="152">
        <f>ROUND(I389*H389,2)</f>
        <v>0</v>
      </c>
      <c r="K389" s="153"/>
      <c r="L389" s="34"/>
      <c r="M389" s="154" t="s">
        <v>1</v>
      </c>
      <c r="N389" s="155" t="s">
        <v>37</v>
      </c>
      <c r="O389" s="59"/>
      <c r="P389" s="156">
        <f>O389*H389</f>
        <v>0</v>
      </c>
      <c r="Q389" s="156">
        <v>0</v>
      </c>
      <c r="R389" s="156">
        <f>Q389*H389</f>
        <v>0</v>
      </c>
      <c r="S389" s="156">
        <v>0</v>
      </c>
      <c r="T389" s="15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8" t="s">
        <v>124</v>
      </c>
      <c r="AT389" s="158" t="s">
        <v>120</v>
      </c>
      <c r="AU389" s="158" t="s">
        <v>81</v>
      </c>
      <c r="AY389" s="18" t="s">
        <v>118</v>
      </c>
      <c r="BE389" s="159">
        <f>IF(N389="základní",J389,0)</f>
        <v>0</v>
      </c>
      <c r="BF389" s="159">
        <f>IF(N389="snížená",J389,0)</f>
        <v>0</v>
      </c>
      <c r="BG389" s="159">
        <f>IF(N389="zákl. přenesená",J389,0)</f>
        <v>0</v>
      </c>
      <c r="BH389" s="159">
        <f>IF(N389="sníž. přenesená",J389,0)</f>
        <v>0</v>
      </c>
      <c r="BI389" s="159">
        <f>IF(N389="nulová",J389,0)</f>
        <v>0</v>
      </c>
      <c r="BJ389" s="18" t="s">
        <v>79</v>
      </c>
      <c r="BK389" s="159">
        <f>ROUND(I389*H389,2)</f>
        <v>0</v>
      </c>
      <c r="BL389" s="18" t="s">
        <v>124</v>
      </c>
      <c r="BM389" s="158" t="s">
        <v>646</v>
      </c>
    </row>
    <row r="390" spans="1:65" s="13" customFormat="1">
      <c r="B390" s="160"/>
      <c r="D390" s="161" t="s">
        <v>126</v>
      </c>
      <c r="E390" s="162" t="s">
        <v>1</v>
      </c>
      <c r="F390" s="163" t="s">
        <v>647</v>
      </c>
      <c r="H390" s="164">
        <v>491.12</v>
      </c>
      <c r="I390" s="165"/>
      <c r="L390" s="160"/>
      <c r="M390" s="166"/>
      <c r="N390" s="167"/>
      <c r="O390" s="167"/>
      <c r="P390" s="167"/>
      <c r="Q390" s="167"/>
      <c r="R390" s="167"/>
      <c r="S390" s="167"/>
      <c r="T390" s="168"/>
      <c r="AT390" s="162" t="s">
        <v>126</v>
      </c>
      <c r="AU390" s="162" t="s">
        <v>81</v>
      </c>
      <c r="AV390" s="13" t="s">
        <v>81</v>
      </c>
      <c r="AW390" s="13" t="s">
        <v>29</v>
      </c>
      <c r="AX390" s="13" t="s">
        <v>79</v>
      </c>
      <c r="AY390" s="162" t="s">
        <v>118</v>
      </c>
    </row>
    <row r="391" spans="1:65" s="12" customFormat="1" ht="22.9" customHeight="1">
      <c r="B391" s="132"/>
      <c r="D391" s="133" t="s">
        <v>71</v>
      </c>
      <c r="E391" s="143" t="s">
        <v>648</v>
      </c>
      <c r="F391" s="143" t="s">
        <v>649</v>
      </c>
      <c r="I391" s="135"/>
      <c r="J391" s="144">
        <f>BK391</f>
        <v>0</v>
      </c>
      <c r="L391" s="132"/>
      <c r="M391" s="137"/>
      <c r="N391" s="138"/>
      <c r="O391" s="138"/>
      <c r="P391" s="139">
        <f>P392+SUM(P393:P406)</f>
        <v>0</v>
      </c>
      <c r="Q391" s="138"/>
      <c r="R391" s="139">
        <f>R392+SUM(R393:R406)</f>
        <v>0</v>
      </c>
      <c r="S391" s="138"/>
      <c r="T391" s="140">
        <f>T392+SUM(T393:T406)</f>
        <v>0</v>
      </c>
      <c r="AR391" s="133" t="s">
        <v>79</v>
      </c>
      <c r="AT391" s="141" t="s">
        <v>71</v>
      </c>
      <c r="AU391" s="141" t="s">
        <v>79</v>
      </c>
      <c r="AY391" s="133" t="s">
        <v>118</v>
      </c>
      <c r="BK391" s="142">
        <f>BK392+SUM(BK393:BK406)</f>
        <v>0</v>
      </c>
    </row>
    <row r="392" spans="1:65" s="2" customFormat="1" ht="16.5" customHeight="1">
      <c r="A392" s="33"/>
      <c r="B392" s="145"/>
      <c r="C392" s="146" t="s">
        <v>650</v>
      </c>
      <c r="D392" s="146" t="s">
        <v>120</v>
      </c>
      <c r="E392" s="147" t="s">
        <v>651</v>
      </c>
      <c r="F392" s="148" t="s">
        <v>652</v>
      </c>
      <c r="G392" s="149" t="s">
        <v>246</v>
      </c>
      <c r="H392" s="150">
        <v>554.09199999999998</v>
      </c>
      <c r="I392" s="151"/>
      <c r="J392" s="152">
        <f>ROUND(I392*H392,2)</f>
        <v>0</v>
      </c>
      <c r="K392" s="153"/>
      <c r="L392" s="34"/>
      <c r="M392" s="154" t="s">
        <v>1</v>
      </c>
      <c r="N392" s="155" t="s">
        <v>37</v>
      </c>
      <c r="O392" s="59"/>
      <c r="P392" s="156">
        <f>O392*H392</f>
        <v>0</v>
      </c>
      <c r="Q392" s="156">
        <v>0</v>
      </c>
      <c r="R392" s="156">
        <f>Q392*H392</f>
        <v>0</v>
      </c>
      <c r="S392" s="156">
        <v>0</v>
      </c>
      <c r="T392" s="15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8" t="s">
        <v>124</v>
      </c>
      <c r="AT392" s="158" t="s">
        <v>120</v>
      </c>
      <c r="AU392" s="158" t="s">
        <v>81</v>
      </c>
      <c r="AY392" s="18" t="s">
        <v>118</v>
      </c>
      <c r="BE392" s="159">
        <f>IF(N392="základní",J392,0)</f>
        <v>0</v>
      </c>
      <c r="BF392" s="159">
        <f>IF(N392="snížená",J392,0)</f>
        <v>0</v>
      </c>
      <c r="BG392" s="159">
        <f>IF(N392="zákl. přenesená",J392,0)</f>
        <v>0</v>
      </c>
      <c r="BH392" s="159">
        <f>IF(N392="sníž. přenesená",J392,0)</f>
        <v>0</v>
      </c>
      <c r="BI392" s="159">
        <f>IF(N392="nulová",J392,0)</f>
        <v>0</v>
      </c>
      <c r="BJ392" s="18" t="s">
        <v>79</v>
      </c>
      <c r="BK392" s="159">
        <f>ROUND(I392*H392,2)</f>
        <v>0</v>
      </c>
      <c r="BL392" s="18" t="s">
        <v>124</v>
      </c>
      <c r="BM392" s="158" t="s">
        <v>653</v>
      </c>
    </row>
    <row r="393" spans="1:65" s="13" customFormat="1">
      <c r="B393" s="160"/>
      <c r="D393" s="161" t="s">
        <v>126</v>
      </c>
      <c r="E393" s="162" t="s">
        <v>1</v>
      </c>
      <c r="F393" s="163" t="s">
        <v>654</v>
      </c>
      <c r="H393" s="164">
        <v>161.81299999999999</v>
      </c>
      <c r="I393" s="165"/>
      <c r="L393" s="160"/>
      <c r="M393" s="166"/>
      <c r="N393" s="167"/>
      <c r="O393" s="167"/>
      <c r="P393" s="167"/>
      <c r="Q393" s="167"/>
      <c r="R393" s="167"/>
      <c r="S393" s="167"/>
      <c r="T393" s="168"/>
      <c r="AT393" s="162" t="s">
        <v>126</v>
      </c>
      <c r="AU393" s="162" t="s">
        <v>81</v>
      </c>
      <c r="AV393" s="13" t="s">
        <v>81</v>
      </c>
      <c r="AW393" s="13" t="s">
        <v>29</v>
      </c>
      <c r="AX393" s="13" t="s">
        <v>72</v>
      </c>
      <c r="AY393" s="162" t="s">
        <v>118</v>
      </c>
    </row>
    <row r="394" spans="1:65" s="16" customFormat="1">
      <c r="B394" s="184"/>
      <c r="D394" s="161" t="s">
        <v>126</v>
      </c>
      <c r="E394" s="185" t="s">
        <v>1</v>
      </c>
      <c r="F394" s="186" t="s">
        <v>139</v>
      </c>
      <c r="H394" s="187">
        <v>161.81299999999999</v>
      </c>
      <c r="I394" s="188"/>
      <c r="L394" s="184"/>
      <c r="M394" s="189"/>
      <c r="N394" s="190"/>
      <c r="O394" s="190"/>
      <c r="P394" s="190"/>
      <c r="Q394" s="190"/>
      <c r="R394" s="190"/>
      <c r="S394" s="190"/>
      <c r="T394" s="191"/>
      <c r="AT394" s="185" t="s">
        <v>126</v>
      </c>
      <c r="AU394" s="185" t="s">
        <v>81</v>
      </c>
      <c r="AV394" s="16" t="s">
        <v>140</v>
      </c>
      <c r="AW394" s="16" t="s">
        <v>29</v>
      </c>
      <c r="AX394" s="16" t="s">
        <v>72</v>
      </c>
      <c r="AY394" s="185" t="s">
        <v>118</v>
      </c>
    </row>
    <row r="395" spans="1:65" s="13" customFormat="1">
      <c r="B395" s="160"/>
      <c r="D395" s="161" t="s">
        <v>126</v>
      </c>
      <c r="E395" s="162" t="s">
        <v>1</v>
      </c>
      <c r="F395" s="163" t="s">
        <v>655</v>
      </c>
      <c r="H395" s="164">
        <v>235.10499999999999</v>
      </c>
      <c r="I395" s="165"/>
      <c r="L395" s="160"/>
      <c r="M395" s="166"/>
      <c r="N395" s="167"/>
      <c r="O395" s="167"/>
      <c r="P395" s="167"/>
      <c r="Q395" s="167"/>
      <c r="R395" s="167"/>
      <c r="S395" s="167"/>
      <c r="T395" s="168"/>
      <c r="AT395" s="162" t="s">
        <v>126</v>
      </c>
      <c r="AU395" s="162" t="s">
        <v>81</v>
      </c>
      <c r="AV395" s="13" t="s">
        <v>81</v>
      </c>
      <c r="AW395" s="13" t="s">
        <v>29</v>
      </c>
      <c r="AX395" s="13" t="s">
        <v>72</v>
      </c>
      <c r="AY395" s="162" t="s">
        <v>118</v>
      </c>
    </row>
    <row r="396" spans="1:65" s="13" customFormat="1">
      <c r="B396" s="160"/>
      <c r="D396" s="161" t="s">
        <v>126</v>
      </c>
      <c r="E396" s="162" t="s">
        <v>1</v>
      </c>
      <c r="F396" s="163" t="s">
        <v>656</v>
      </c>
      <c r="H396" s="164">
        <v>149.04</v>
      </c>
      <c r="I396" s="165"/>
      <c r="L396" s="160"/>
      <c r="M396" s="166"/>
      <c r="N396" s="167"/>
      <c r="O396" s="167"/>
      <c r="P396" s="167"/>
      <c r="Q396" s="167"/>
      <c r="R396" s="167"/>
      <c r="S396" s="167"/>
      <c r="T396" s="168"/>
      <c r="AT396" s="162" t="s">
        <v>126</v>
      </c>
      <c r="AU396" s="162" t="s">
        <v>81</v>
      </c>
      <c r="AV396" s="13" t="s">
        <v>81</v>
      </c>
      <c r="AW396" s="13" t="s">
        <v>29</v>
      </c>
      <c r="AX396" s="13" t="s">
        <v>72</v>
      </c>
      <c r="AY396" s="162" t="s">
        <v>118</v>
      </c>
    </row>
    <row r="397" spans="1:65" s="16" customFormat="1">
      <c r="B397" s="184"/>
      <c r="D397" s="161" t="s">
        <v>126</v>
      </c>
      <c r="E397" s="185" t="s">
        <v>1</v>
      </c>
      <c r="F397" s="186" t="s">
        <v>139</v>
      </c>
      <c r="H397" s="187">
        <v>384.14499999999998</v>
      </c>
      <c r="I397" s="188"/>
      <c r="L397" s="184"/>
      <c r="M397" s="189"/>
      <c r="N397" s="190"/>
      <c r="O397" s="190"/>
      <c r="P397" s="190"/>
      <c r="Q397" s="190"/>
      <c r="R397" s="190"/>
      <c r="S397" s="190"/>
      <c r="T397" s="191"/>
      <c r="AT397" s="185" t="s">
        <v>126</v>
      </c>
      <c r="AU397" s="185" t="s">
        <v>81</v>
      </c>
      <c r="AV397" s="16" t="s">
        <v>140</v>
      </c>
      <c r="AW397" s="16" t="s">
        <v>29</v>
      </c>
      <c r="AX397" s="16" t="s">
        <v>72</v>
      </c>
      <c r="AY397" s="185" t="s">
        <v>118</v>
      </c>
    </row>
    <row r="398" spans="1:65" s="13" customFormat="1">
      <c r="B398" s="160"/>
      <c r="D398" s="161" t="s">
        <v>126</v>
      </c>
      <c r="E398" s="162" t="s">
        <v>1</v>
      </c>
      <c r="F398" s="163" t="s">
        <v>657</v>
      </c>
      <c r="H398" s="164">
        <v>8.1340000000000003</v>
      </c>
      <c r="I398" s="165"/>
      <c r="L398" s="160"/>
      <c r="M398" s="166"/>
      <c r="N398" s="167"/>
      <c r="O398" s="167"/>
      <c r="P398" s="167"/>
      <c r="Q398" s="167"/>
      <c r="R398" s="167"/>
      <c r="S398" s="167"/>
      <c r="T398" s="168"/>
      <c r="AT398" s="162" t="s">
        <v>126</v>
      </c>
      <c r="AU398" s="162" t="s">
        <v>81</v>
      </c>
      <c r="AV398" s="13" t="s">
        <v>81</v>
      </c>
      <c r="AW398" s="13" t="s">
        <v>29</v>
      </c>
      <c r="AX398" s="13" t="s">
        <v>72</v>
      </c>
      <c r="AY398" s="162" t="s">
        <v>118</v>
      </c>
    </row>
    <row r="399" spans="1:65" s="14" customFormat="1">
      <c r="B399" s="169"/>
      <c r="D399" s="161" t="s">
        <v>126</v>
      </c>
      <c r="E399" s="170" t="s">
        <v>1</v>
      </c>
      <c r="F399" s="171" t="s">
        <v>130</v>
      </c>
      <c r="H399" s="172">
        <v>554.09199999999998</v>
      </c>
      <c r="I399" s="173"/>
      <c r="L399" s="169"/>
      <c r="M399" s="174"/>
      <c r="N399" s="175"/>
      <c r="O399" s="175"/>
      <c r="P399" s="175"/>
      <c r="Q399" s="175"/>
      <c r="R399" s="175"/>
      <c r="S399" s="175"/>
      <c r="T399" s="176"/>
      <c r="AT399" s="170" t="s">
        <v>126</v>
      </c>
      <c r="AU399" s="170" t="s">
        <v>81</v>
      </c>
      <c r="AV399" s="14" t="s">
        <v>124</v>
      </c>
      <c r="AW399" s="14" t="s">
        <v>29</v>
      </c>
      <c r="AX399" s="14" t="s">
        <v>79</v>
      </c>
      <c r="AY399" s="170" t="s">
        <v>118</v>
      </c>
    </row>
    <row r="400" spans="1:65" s="2" customFormat="1" ht="21.75" customHeight="1">
      <c r="A400" s="33"/>
      <c r="B400" s="145"/>
      <c r="C400" s="146" t="s">
        <v>658</v>
      </c>
      <c r="D400" s="146" t="s">
        <v>120</v>
      </c>
      <c r="E400" s="147" t="s">
        <v>659</v>
      </c>
      <c r="F400" s="148" t="s">
        <v>660</v>
      </c>
      <c r="G400" s="149" t="s">
        <v>246</v>
      </c>
      <c r="H400" s="150">
        <v>2770.46</v>
      </c>
      <c r="I400" s="151"/>
      <c r="J400" s="152">
        <f>ROUND(I400*H400,2)</f>
        <v>0</v>
      </c>
      <c r="K400" s="153"/>
      <c r="L400" s="34"/>
      <c r="M400" s="154" t="s">
        <v>1</v>
      </c>
      <c r="N400" s="155" t="s">
        <v>37</v>
      </c>
      <c r="O400" s="59"/>
      <c r="P400" s="156">
        <f>O400*H400</f>
        <v>0</v>
      </c>
      <c r="Q400" s="156">
        <v>0</v>
      </c>
      <c r="R400" s="156">
        <f>Q400*H400</f>
        <v>0</v>
      </c>
      <c r="S400" s="156">
        <v>0</v>
      </c>
      <c r="T400" s="157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58" t="s">
        <v>124</v>
      </c>
      <c r="AT400" s="158" t="s">
        <v>120</v>
      </c>
      <c r="AU400" s="158" t="s">
        <v>81</v>
      </c>
      <c r="AY400" s="18" t="s">
        <v>118</v>
      </c>
      <c r="BE400" s="159">
        <f>IF(N400="základní",J400,0)</f>
        <v>0</v>
      </c>
      <c r="BF400" s="159">
        <f>IF(N400="snížená",J400,0)</f>
        <v>0</v>
      </c>
      <c r="BG400" s="159">
        <f>IF(N400="zákl. přenesená",J400,0)</f>
        <v>0</v>
      </c>
      <c r="BH400" s="159">
        <f>IF(N400="sníž. přenesená",J400,0)</f>
        <v>0</v>
      </c>
      <c r="BI400" s="159">
        <f>IF(N400="nulová",J400,0)</f>
        <v>0</v>
      </c>
      <c r="BJ400" s="18" t="s">
        <v>79</v>
      </c>
      <c r="BK400" s="159">
        <f>ROUND(I400*H400,2)</f>
        <v>0</v>
      </c>
      <c r="BL400" s="18" t="s">
        <v>124</v>
      </c>
      <c r="BM400" s="158" t="s">
        <v>661</v>
      </c>
    </row>
    <row r="401" spans="1:65" s="13" customFormat="1">
      <c r="B401" s="160"/>
      <c r="D401" s="161" t="s">
        <v>126</v>
      </c>
      <c r="E401" s="162" t="s">
        <v>1</v>
      </c>
      <c r="F401" s="163" t="s">
        <v>662</v>
      </c>
      <c r="H401" s="164">
        <v>2770.46</v>
      </c>
      <c r="I401" s="165"/>
      <c r="L401" s="160"/>
      <c r="M401" s="166"/>
      <c r="N401" s="167"/>
      <c r="O401" s="167"/>
      <c r="P401" s="167"/>
      <c r="Q401" s="167"/>
      <c r="R401" s="167"/>
      <c r="S401" s="167"/>
      <c r="T401" s="168"/>
      <c r="AT401" s="162" t="s">
        <v>126</v>
      </c>
      <c r="AU401" s="162" t="s">
        <v>81</v>
      </c>
      <c r="AV401" s="13" t="s">
        <v>81</v>
      </c>
      <c r="AW401" s="13" t="s">
        <v>29</v>
      </c>
      <c r="AX401" s="13" t="s">
        <v>79</v>
      </c>
      <c r="AY401" s="162" t="s">
        <v>118</v>
      </c>
    </row>
    <row r="402" spans="1:65" s="2" customFormat="1" ht="21.75" customHeight="1">
      <c r="A402" s="33"/>
      <c r="B402" s="145"/>
      <c r="C402" s="146" t="s">
        <v>455</v>
      </c>
      <c r="D402" s="146" t="s">
        <v>120</v>
      </c>
      <c r="E402" s="147" t="s">
        <v>663</v>
      </c>
      <c r="F402" s="148" t="s">
        <v>664</v>
      </c>
      <c r="G402" s="149" t="s">
        <v>246</v>
      </c>
      <c r="H402" s="150">
        <v>554.09199999999998</v>
      </c>
      <c r="I402" s="151"/>
      <c r="J402" s="152">
        <f>ROUND(I402*H402,2)</f>
        <v>0</v>
      </c>
      <c r="K402" s="153"/>
      <c r="L402" s="34"/>
      <c r="M402" s="154" t="s">
        <v>1</v>
      </c>
      <c r="N402" s="155" t="s">
        <v>37</v>
      </c>
      <c r="O402" s="59"/>
      <c r="P402" s="156">
        <f>O402*H402</f>
        <v>0</v>
      </c>
      <c r="Q402" s="156">
        <v>0</v>
      </c>
      <c r="R402" s="156">
        <f>Q402*H402</f>
        <v>0</v>
      </c>
      <c r="S402" s="156">
        <v>0</v>
      </c>
      <c r="T402" s="157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8" t="s">
        <v>124</v>
      </c>
      <c r="AT402" s="158" t="s">
        <v>120</v>
      </c>
      <c r="AU402" s="158" t="s">
        <v>81</v>
      </c>
      <c r="AY402" s="18" t="s">
        <v>118</v>
      </c>
      <c r="BE402" s="159">
        <f>IF(N402="základní",J402,0)</f>
        <v>0</v>
      </c>
      <c r="BF402" s="159">
        <f>IF(N402="snížená",J402,0)</f>
        <v>0</v>
      </c>
      <c r="BG402" s="159">
        <f>IF(N402="zákl. přenesená",J402,0)</f>
        <v>0</v>
      </c>
      <c r="BH402" s="159">
        <f>IF(N402="sníž. přenesená",J402,0)</f>
        <v>0</v>
      </c>
      <c r="BI402" s="159">
        <f>IF(N402="nulová",J402,0)</f>
        <v>0</v>
      </c>
      <c r="BJ402" s="18" t="s">
        <v>79</v>
      </c>
      <c r="BK402" s="159">
        <f>ROUND(I402*H402,2)</f>
        <v>0</v>
      </c>
      <c r="BL402" s="18" t="s">
        <v>124</v>
      </c>
      <c r="BM402" s="158" t="s">
        <v>665</v>
      </c>
    </row>
    <row r="403" spans="1:65" s="2" customFormat="1" ht="33" customHeight="1">
      <c r="A403" s="33"/>
      <c r="B403" s="145"/>
      <c r="C403" s="146" t="s">
        <v>666</v>
      </c>
      <c r="D403" s="146" t="s">
        <v>120</v>
      </c>
      <c r="E403" s="147" t="s">
        <v>667</v>
      </c>
      <c r="F403" s="148" t="s">
        <v>668</v>
      </c>
      <c r="G403" s="149" t="s">
        <v>246</v>
      </c>
      <c r="H403" s="150">
        <v>384.14499999999998</v>
      </c>
      <c r="I403" s="151"/>
      <c r="J403" s="152">
        <f>ROUND(I403*H403,2)</f>
        <v>0</v>
      </c>
      <c r="K403" s="153"/>
      <c r="L403" s="34"/>
      <c r="M403" s="154" t="s">
        <v>1</v>
      </c>
      <c r="N403" s="155" t="s">
        <v>37</v>
      </c>
      <c r="O403" s="59"/>
      <c r="P403" s="156">
        <f>O403*H403</f>
        <v>0</v>
      </c>
      <c r="Q403" s="156">
        <v>0</v>
      </c>
      <c r="R403" s="156">
        <f>Q403*H403</f>
        <v>0</v>
      </c>
      <c r="S403" s="156">
        <v>0</v>
      </c>
      <c r="T403" s="157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8" t="s">
        <v>124</v>
      </c>
      <c r="AT403" s="158" t="s">
        <v>120</v>
      </c>
      <c r="AU403" s="158" t="s">
        <v>81</v>
      </c>
      <c r="AY403" s="18" t="s">
        <v>118</v>
      </c>
      <c r="BE403" s="159">
        <f>IF(N403="základní",J403,0)</f>
        <v>0</v>
      </c>
      <c r="BF403" s="159">
        <f>IF(N403="snížená",J403,0)</f>
        <v>0</v>
      </c>
      <c r="BG403" s="159">
        <f>IF(N403="zákl. přenesená",J403,0)</f>
        <v>0</v>
      </c>
      <c r="BH403" s="159">
        <f>IF(N403="sníž. přenesená",J403,0)</f>
        <v>0</v>
      </c>
      <c r="BI403" s="159">
        <f>IF(N403="nulová",J403,0)</f>
        <v>0</v>
      </c>
      <c r="BJ403" s="18" t="s">
        <v>79</v>
      </c>
      <c r="BK403" s="159">
        <f>ROUND(I403*H403,2)</f>
        <v>0</v>
      </c>
      <c r="BL403" s="18" t="s">
        <v>124</v>
      </c>
      <c r="BM403" s="158" t="s">
        <v>669</v>
      </c>
    </row>
    <row r="404" spans="1:65" s="2" customFormat="1" ht="21.75" customHeight="1">
      <c r="A404" s="33"/>
      <c r="B404" s="145"/>
      <c r="C404" s="146" t="s">
        <v>670</v>
      </c>
      <c r="D404" s="146" t="s">
        <v>120</v>
      </c>
      <c r="E404" s="147" t="s">
        <v>671</v>
      </c>
      <c r="F404" s="148" t="s">
        <v>245</v>
      </c>
      <c r="G404" s="149" t="s">
        <v>246</v>
      </c>
      <c r="H404" s="150">
        <v>161.81299999999999</v>
      </c>
      <c r="I404" s="151"/>
      <c r="J404" s="152">
        <f>ROUND(I404*H404,2)</f>
        <v>0</v>
      </c>
      <c r="K404" s="153"/>
      <c r="L404" s="34"/>
      <c r="M404" s="154" t="s">
        <v>1</v>
      </c>
      <c r="N404" s="155" t="s">
        <v>37</v>
      </c>
      <c r="O404" s="59"/>
      <c r="P404" s="156">
        <f>O404*H404</f>
        <v>0</v>
      </c>
      <c r="Q404" s="156">
        <v>0</v>
      </c>
      <c r="R404" s="156">
        <f>Q404*H404</f>
        <v>0</v>
      </c>
      <c r="S404" s="156">
        <v>0</v>
      </c>
      <c r="T404" s="157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8" t="s">
        <v>124</v>
      </c>
      <c r="AT404" s="158" t="s">
        <v>120</v>
      </c>
      <c r="AU404" s="158" t="s">
        <v>81</v>
      </c>
      <c r="AY404" s="18" t="s">
        <v>118</v>
      </c>
      <c r="BE404" s="159">
        <f>IF(N404="základní",J404,0)</f>
        <v>0</v>
      </c>
      <c r="BF404" s="159">
        <f>IF(N404="snížená",J404,0)</f>
        <v>0</v>
      </c>
      <c r="BG404" s="159">
        <f>IF(N404="zákl. přenesená",J404,0)</f>
        <v>0</v>
      </c>
      <c r="BH404" s="159">
        <f>IF(N404="sníž. přenesená",J404,0)</f>
        <v>0</v>
      </c>
      <c r="BI404" s="159">
        <f>IF(N404="nulová",J404,0)</f>
        <v>0</v>
      </c>
      <c r="BJ404" s="18" t="s">
        <v>79</v>
      </c>
      <c r="BK404" s="159">
        <f>ROUND(I404*H404,2)</f>
        <v>0</v>
      </c>
      <c r="BL404" s="18" t="s">
        <v>124</v>
      </c>
      <c r="BM404" s="158" t="s">
        <v>672</v>
      </c>
    </row>
    <row r="405" spans="1:65" s="2" customFormat="1" ht="44.25" customHeight="1">
      <c r="A405" s="33"/>
      <c r="B405" s="145"/>
      <c r="C405" s="146" t="s">
        <v>673</v>
      </c>
      <c r="D405" s="146" t="s">
        <v>120</v>
      </c>
      <c r="E405" s="147" t="s">
        <v>674</v>
      </c>
      <c r="F405" s="148" t="s">
        <v>675</v>
      </c>
      <c r="G405" s="149" t="s">
        <v>246</v>
      </c>
      <c r="H405" s="150">
        <v>8.1349999999999998</v>
      </c>
      <c r="I405" s="151"/>
      <c r="J405" s="152">
        <f>ROUND(I405*H405,2)</f>
        <v>0</v>
      </c>
      <c r="K405" s="153"/>
      <c r="L405" s="34"/>
      <c r="M405" s="154" t="s">
        <v>1</v>
      </c>
      <c r="N405" s="155" t="s">
        <v>37</v>
      </c>
      <c r="O405" s="59"/>
      <c r="P405" s="156">
        <f>O405*H405</f>
        <v>0</v>
      </c>
      <c r="Q405" s="156">
        <v>0</v>
      </c>
      <c r="R405" s="156">
        <f>Q405*H405</f>
        <v>0</v>
      </c>
      <c r="S405" s="156">
        <v>0</v>
      </c>
      <c r="T405" s="15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8" t="s">
        <v>124</v>
      </c>
      <c r="AT405" s="158" t="s">
        <v>120</v>
      </c>
      <c r="AU405" s="158" t="s">
        <v>81</v>
      </c>
      <c r="AY405" s="18" t="s">
        <v>118</v>
      </c>
      <c r="BE405" s="159">
        <f>IF(N405="základní",J405,0)</f>
        <v>0</v>
      </c>
      <c r="BF405" s="159">
        <f>IF(N405="snížená",J405,0)</f>
        <v>0</v>
      </c>
      <c r="BG405" s="159">
        <f>IF(N405="zákl. přenesená",J405,0)</f>
        <v>0</v>
      </c>
      <c r="BH405" s="159">
        <f>IF(N405="sníž. přenesená",J405,0)</f>
        <v>0</v>
      </c>
      <c r="BI405" s="159">
        <f>IF(N405="nulová",J405,0)</f>
        <v>0</v>
      </c>
      <c r="BJ405" s="18" t="s">
        <v>79</v>
      </c>
      <c r="BK405" s="159">
        <f>ROUND(I405*H405,2)</f>
        <v>0</v>
      </c>
      <c r="BL405" s="18" t="s">
        <v>124</v>
      </c>
      <c r="BM405" s="158" t="s">
        <v>676</v>
      </c>
    </row>
    <row r="406" spans="1:65" s="12" customFormat="1" ht="20.85" customHeight="1">
      <c r="B406" s="132"/>
      <c r="D406" s="133" t="s">
        <v>71</v>
      </c>
      <c r="E406" s="143" t="s">
        <v>677</v>
      </c>
      <c r="F406" s="143" t="s">
        <v>678</v>
      </c>
      <c r="I406" s="135"/>
      <c r="J406" s="144">
        <f>BK406</f>
        <v>0</v>
      </c>
      <c r="L406" s="132"/>
      <c r="M406" s="137"/>
      <c r="N406" s="138"/>
      <c r="O406" s="138"/>
      <c r="P406" s="139">
        <f>P407</f>
        <v>0</v>
      </c>
      <c r="Q406" s="138"/>
      <c r="R406" s="139">
        <f>R407</f>
        <v>0</v>
      </c>
      <c r="S406" s="138"/>
      <c r="T406" s="140">
        <f>T407</f>
        <v>0</v>
      </c>
      <c r="AR406" s="133" t="s">
        <v>79</v>
      </c>
      <c r="AT406" s="141" t="s">
        <v>71</v>
      </c>
      <c r="AU406" s="141" t="s">
        <v>81</v>
      </c>
      <c r="AY406" s="133" t="s">
        <v>118</v>
      </c>
      <c r="BK406" s="142">
        <f>BK407</f>
        <v>0</v>
      </c>
    </row>
    <row r="407" spans="1:65" s="2" customFormat="1" ht="21.75" customHeight="1">
      <c r="A407" s="33"/>
      <c r="B407" s="145"/>
      <c r="C407" s="146" t="s">
        <v>679</v>
      </c>
      <c r="D407" s="146" t="s">
        <v>120</v>
      </c>
      <c r="E407" s="147" t="s">
        <v>680</v>
      </c>
      <c r="F407" s="148" t="s">
        <v>681</v>
      </c>
      <c r="G407" s="149" t="s">
        <v>246</v>
      </c>
      <c r="H407" s="150">
        <v>2528.2179999999998</v>
      </c>
      <c r="I407" s="151"/>
      <c r="J407" s="152">
        <f>ROUND(I407*H407,2)</f>
        <v>0</v>
      </c>
      <c r="K407" s="153"/>
      <c r="L407" s="34"/>
      <c r="M407" s="203" t="s">
        <v>1</v>
      </c>
      <c r="N407" s="204" t="s">
        <v>37</v>
      </c>
      <c r="O407" s="205"/>
      <c r="P407" s="206">
        <f>O407*H407</f>
        <v>0</v>
      </c>
      <c r="Q407" s="206">
        <v>0</v>
      </c>
      <c r="R407" s="206">
        <f>Q407*H407</f>
        <v>0</v>
      </c>
      <c r="S407" s="206">
        <v>0</v>
      </c>
      <c r="T407" s="207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8" t="s">
        <v>124</v>
      </c>
      <c r="AT407" s="158" t="s">
        <v>120</v>
      </c>
      <c r="AU407" s="158" t="s">
        <v>140</v>
      </c>
      <c r="AY407" s="18" t="s">
        <v>118</v>
      </c>
      <c r="BE407" s="159">
        <f>IF(N407="základní",J407,0)</f>
        <v>0</v>
      </c>
      <c r="BF407" s="159">
        <f>IF(N407="snížená",J407,0)</f>
        <v>0</v>
      </c>
      <c r="BG407" s="159">
        <f>IF(N407="zákl. přenesená",J407,0)</f>
        <v>0</v>
      </c>
      <c r="BH407" s="159">
        <f>IF(N407="sníž. přenesená",J407,0)</f>
        <v>0</v>
      </c>
      <c r="BI407" s="159">
        <f>IF(N407="nulová",J407,0)</f>
        <v>0</v>
      </c>
      <c r="BJ407" s="18" t="s">
        <v>79</v>
      </c>
      <c r="BK407" s="159">
        <f>ROUND(I407*H407,2)</f>
        <v>0</v>
      </c>
      <c r="BL407" s="18" t="s">
        <v>124</v>
      </c>
      <c r="BM407" s="158" t="s">
        <v>682</v>
      </c>
    </row>
    <row r="408" spans="1:65" s="2" customFormat="1" ht="6.95" customHeight="1">
      <c r="A408" s="33"/>
      <c r="B408" s="48"/>
      <c r="C408" s="49"/>
      <c r="D408" s="49"/>
      <c r="E408" s="49"/>
      <c r="F408" s="49"/>
      <c r="G408" s="49"/>
      <c r="H408" s="49"/>
      <c r="I408" s="49"/>
      <c r="J408" s="49"/>
      <c r="K408" s="49"/>
      <c r="L408" s="34"/>
      <c r="M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</row>
  </sheetData>
  <autoFilter ref="C125:K40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>
      <selection activeCell="F24" sqref="F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85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52" t="str">
        <f>'Rekapitulace stavby'!K6</f>
        <v>Pardubice, ul. Sjezdová - kanalizace</v>
      </c>
      <c r="F7" s="253"/>
      <c r="G7" s="253"/>
      <c r="H7" s="253"/>
      <c r="L7" s="21"/>
    </row>
    <row r="8" spans="1:46" s="2" customFormat="1" ht="12" customHeight="1">
      <c r="A8" s="33"/>
      <c r="B8" s="34"/>
      <c r="C8" s="33"/>
      <c r="D8" s="28" t="s">
        <v>86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24" t="s">
        <v>683</v>
      </c>
      <c r="F9" s="251"/>
      <c r="G9" s="251"/>
      <c r="H9" s="251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731</v>
      </c>
      <c r="G12" s="33"/>
      <c r="H12" s="33"/>
      <c r="I12" s="28" t="s">
        <v>21</v>
      </c>
      <c r="J12" s="56" t="str">
        <f>'Rekapitulace stavby'!AN8</f>
        <v>20. 4. 2021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209" t="s">
        <v>732</v>
      </c>
      <c r="G14" s="33"/>
      <c r="H14" s="33"/>
      <c r="I14" s="28" t="s">
        <v>24</v>
      </c>
      <c r="J14" s="26">
        <f>IF('Rekapitulace stavby'!AN10="","",'Rekapitulace stavby'!AN10)</f>
        <v>60108631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25</v>
      </c>
      <c r="J15" s="26" t="str">
        <f>IF('Rekapitulace stavby'!AN11="","",'Rekapitulace stavby'!AN11)</f>
        <v>CZ60108631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4" t="str">
        <f>'Rekapitulace stavby'!E14</f>
        <v xml:space="preserve">Dle výběrového řízení                               
</v>
      </c>
      <c r="F18" s="243"/>
      <c r="G18" s="243"/>
      <c r="H18" s="243"/>
      <c r="I18" s="28" t="s">
        <v>25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24</v>
      </c>
      <c r="J20" s="26">
        <f>IF('Rekapitulace stavby'!AN16="","",'Rekapitulace stavby'!AN16)</f>
        <v>60113111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>MULTIAQUA  s.r.o.</v>
      </c>
      <c r="F21" s="33"/>
      <c r="G21" s="33"/>
      <c r="H21" s="33"/>
      <c r="I21" s="28" t="s">
        <v>25</v>
      </c>
      <c r="J21" s="26" t="str">
        <f>IF('Rekapitulace stavby'!AN17="","",'Rekapitulace stavby'!AN17)</f>
        <v>CZ60113111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30</v>
      </c>
      <c r="E23" s="33"/>
      <c r="F23" s="33"/>
      <c r="G23" s="33"/>
      <c r="H23" s="33"/>
      <c r="I23" s="2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25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7" t="s">
        <v>1</v>
      </c>
      <c r="F27" s="247"/>
      <c r="G27" s="247"/>
      <c r="H27" s="247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32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36</v>
      </c>
      <c r="E33" s="28" t="s">
        <v>37</v>
      </c>
      <c r="F33" s="100">
        <f>ROUND((SUM(BE124:BE148)),  2)</f>
        <v>0</v>
      </c>
      <c r="G33" s="33"/>
      <c r="H33" s="33"/>
      <c r="I33" s="101">
        <v>0.21</v>
      </c>
      <c r="J33" s="100">
        <f>ROUND(((SUM(BE124:BE148))*I33),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38</v>
      </c>
      <c r="F34" s="100">
        <f>ROUND((SUM(BF124:BF148)),  2)</f>
        <v>0</v>
      </c>
      <c r="G34" s="33"/>
      <c r="H34" s="33"/>
      <c r="I34" s="101">
        <v>0.15</v>
      </c>
      <c r="J34" s="100">
        <f>ROUND(((SUM(BF124:BF148))*I34),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39</v>
      </c>
      <c r="F35" s="100">
        <f>ROUND((SUM(BG124:BG148)),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40</v>
      </c>
      <c r="F36" s="100">
        <f>ROUND((SUM(BH124:BH148)),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0">
        <f>ROUND((SUM(BI124:BI148)),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42</v>
      </c>
      <c r="E39" s="61"/>
      <c r="F39" s="61"/>
      <c r="G39" s="104" t="s">
        <v>43</v>
      </c>
      <c r="H39" s="105" t="s">
        <v>44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47</v>
      </c>
      <c r="E61" s="36"/>
      <c r="F61" s="108" t="s">
        <v>48</v>
      </c>
      <c r="G61" s="46" t="s">
        <v>47</v>
      </c>
      <c r="H61" s="36"/>
      <c r="I61" s="36"/>
      <c r="J61" s="109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47</v>
      </c>
      <c r="E76" s="36"/>
      <c r="F76" s="108" t="s">
        <v>48</v>
      </c>
      <c r="G76" s="46" t="s">
        <v>47</v>
      </c>
      <c r="H76" s="36"/>
      <c r="I76" s="36"/>
      <c r="J76" s="109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88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2" t="str">
        <f>E7</f>
        <v>Pardubice, ul. Sjezdová - kanalizace</v>
      </c>
      <c r="F85" s="253"/>
      <c r="G85" s="253"/>
      <c r="H85" s="25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86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4" t="str">
        <f>E9</f>
        <v>VON - Vedlejší a ostatní náklady</v>
      </c>
      <c r="F87" s="251"/>
      <c r="G87" s="251"/>
      <c r="H87" s="251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Pardubice, ul. Sjezdová- kanalizace</v>
      </c>
      <c r="G89" s="33"/>
      <c r="H89" s="33"/>
      <c r="I89" s="28" t="s">
        <v>21</v>
      </c>
      <c r="J89" s="56" t="str">
        <f>IF(J12="","",J12)</f>
        <v>20. 4. 2021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3"/>
      <c r="E91" s="33"/>
      <c r="F91" s="26" t="str">
        <f>E15</f>
        <v xml:space="preserve"> </v>
      </c>
      <c r="G91" s="33"/>
      <c r="H91" s="33"/>
      <c r="I91" s="28" t="s">
        <v>28</v>
      </c>
      <c r="J91" s="31" t="str">
        <f>E21</f>
        <v>MULTIAQUA 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 xml:space="preserve">Dle výběrového řízení                               
</v>
      </c>
      <c r="G92" s="33"/>
      <c r="H92" s="33"/>
      <c r="I92" s="28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89</v>
      </c>
      <c r="D94" s="102"/>
      <c r="E94" s="102"/>
      <c r="F94" s="102"/>
      <c r="G94" s="102"/>
      <c r="H94" s="102"/>
      <c r="I94" s="102"/>
      <c r="J94" s="111" t="s">
        <v>90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91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92</v>
      </c>
    </row>
    <row r="97" spans="1:31" s="9" customFormat="1" ht="24.95" customHeight="1">
      <c r="B97" s="113"/>
      <c r="D97" s="114" t="s">
        <v>684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685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9" customFormat="1" ht="24.95" customHeight="1">
      <c r="B99" s="113"/>
      <c r="D99" s="114" t="s">
        <v>686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10" customFormat="1" ht="19.899999999999999" customHeight="1">
      <c r="B100" s="117"/>
      <c r="D100" s="118" t="s">
        <v>685</v>
      </c>
      <c r="E100" s="119"/>
      <c r="F100" s="119"/>
      <c r="G100" s="119"/>
      <c r="H100" s="119"/>
      <c r="I100" s="119"/>
      <c r="J100" s="120">
        <f>J131</f>
        <v>0</v>
      </c>
      <c r="L100" s="117"/>
    </row>
    <row r="101" spans="1:31" s="9" customFormat="1" ht="24.95" customHeight="1">
      <c r="B101" s="113"/>
      <c r="D101" s="114" t="s">
        <v>687</v>
      </c>
      <c r="E101" s="115"/>
      <c r="F101" s="115"/>
      <c r="G101" s="115"/>
      <c r="H101" s="115"/>
      <c r="I101" s="115"/>
      <c r="J101" s="116">
        <f>J135</f>
        <v>0</v>
      </c>
      <c r="L101" s="113"/>
    </row>
    <row r="102" spans="1:31" s="10" customFormat="1" ht="19.899999999999999" customHeight="1">
      <c r="B102" s="117"/>
      <c r="D102" s="118" t="s">
        <v>685</v>
      </c>
      <c r="E102" s="119"/>
      <c r="F102" s="119"/>
      <c r="G102" s="119"/>
      <c r="H102" s="119"/>
      <c r="I102" s="119"/>
      <c r="J102" s="120">
        <f>J136</f>
        <v>0</v>
      </c>
      <c r="L102" s="117"/>
    </row>
    <row r="103" spans="1:31" s="9" customFormat="1" ht="24.95" customHeight="1">
      <c r="B103" s="113"/>
      <c r="D103" s="114" t="s">
        <v>688</v>
      </c>
      <c r="E103" s="115"/>
      <c r="F103" s="115"/>
      <c r="G103" s="115"/>
      <c r="H103" s="115"/>
      <c r="I103" s="115"/>
      <c r="J103" s="116">
        <f>J142</f>
        <v>0</v>
      </c>
      <c r="L103" s="113"/>
    </row>
    <row r="104" spans="1:31" s="10" customFormat="1" ht="19.899999999999999" customHeight="1">
      <c r="B104" s="117"/>
      <c r="D104" s="118" t="s">
        <v>685</v>
      </c>
      <c r="E104" s="119"/>
      <c r="F104" s="119"/>
      <c r="G104" s="119"/>
      <c r="H104" s="119"/>
      <c r="I104" s="119"/>
      <c r="J104" s="120">
        <f>J143</f>
        <v>0</v>
      </c>
      <c r="L104" s="11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103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15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2" t="str">
        <f>E7</f>
        <v>Pardubice, ul. Sjezdová - kanalizace</v>
      </c>
      <c r="F114" s="253"/>
      <c r="G114" s="253"/>
      <c r="H114" s="25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86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24" t="str">
        <f>E9</f>
        <v>VON - Vedlejší a ostatní náklady</v>
      </c>
      <c r="F116" s="251"/>
      <c r="G116" s="251"/>
      <c r="H116" s="251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19</v>
      </c>
      <c r="D118" s="33"/>
      <c r="E118" s="33"/>
      <c r="F118" s="26" t="str">
        <f>F12</f>
        <v>Pardubice, ul. Sjezdová- kanalizace</v>
      </c>
      <c r="G118" s="33"/>
      <c r="H118" s="33"/>
      <c r="I118" s="28" t="s">
        <v>21</v>
      </c>
      <c r="J118" s="56" t="str">
        <f>IF(J12="","",J12)</f>
        <v>20. 4. 2021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23</v>
      </c>
      <c r="D120" s="33"/>
      <c r="E120" s="33"/>
      <c r="F120" s="26" t="str">
        <f>E15</f>
        <v xml:space="preserve"> </v>
      </c>
      <c r="G120" s="33"/>
      <c r="H120" s="33"/>
      <c r="I120" s="28" t="s">
        <v>28</v>
      </c>
      <c r="J120" s="31" t="str">
        <f>E21</f>
        <v>MULTIAQUA 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26</v>
      </c>
      <c r="D121" s="33"/>
      <c r="E121" s="33"/>
      <c r="F121" s="26" t="str">
        <f>IF(E18="","",E18)</f>
        <v xml:space="preserve">Dle výběrového řízení                               
</v>
      </c>
      <c r="G121" s="33"/>
      <c r="H121" s="33"/>
      <c r="I121" s="28" t="s">
        <v>30</v>
      </c>
      <c r="J121" s="31" t="str">
        <f>E24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1"/>
      <c r="B123" s="122"/>
      <c r="C123" s="123" t="s">
        <v>104</v>
      </c>
      <c r="D123" s="124" t="s">
        <v>57</v>
      </c>
      <c r="E123" s="124" t="s">
        <v>53</v>
      </c>
      <c r="F123" s="124" t="s">
        <v>54</v>
      </c>
      <c r="G123" s="124" t="s">
        <v>105</v>
      </c>
      <c r="H123" s="124" t="s">
        <v>106</v>
      </c>
      <c r="I123" s="124" t="s">
        <v>107</v>
      </c>
      <c r="J123" s="125" t="s">
        <v>90</v>
      </c>
      <c r="K123" s="126" t="s">
        <v>108</v>
      </c>
      <c r="L123" s="127"/>
      <c r="M123" s="63" t="s">
        <v>1</v>
      </c>
      <c r="N123" s="64" t="s">
        <v>36</v>
      </c>
      <c r="O123" s="64" t="s">
        <v>109</v>
      </c>
      <c r="P123" s="64" t="s">
        <v>110</v>
      </c>
      <c r="Q123" s="64" t="s">
        <v>111</v>
      </c>
      <c r="R123" s="64" t="s">
        <v>112</v>
      </c>
      <c r="S123" s="64" t="s">
        <v>113</v>
      </c>
      <c r="T123" s="65" t="s">
        <v>114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3"/>
      <c r="B124" s="34"/>
      <c r="C124" s="70" t="s">
        <v>115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P125+P130+P135+P142</f>
        <v>0</v>
      </c>
      <c r="Q124" s="67"/>
      <c r="R124" s="129">
        <f>R125+R130+R135+R142</f>
        <v>0</v>
      </c>
      <c r="S124" s="67"/>
      <c r="T124" s="130">
        <f>T125+T130+T135+T142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71</v>
      </c>
      <c r="AU124" s="18" t="s">
        <v>92</v>
      </c>
      <c r="BK124" s="131">
        <f>BK125+BK130+BK135+BK142</f>
        <v>0</v>
      </c>
    </row>
    <row r="125" spans="1:65" s="12" customFormat="1" ht="25.9" customHeight="1">
      <c r="B125" s="132"/>
      <c r="D125" s="133" t="s">
        <v>71</v>
      </c>
      <c r="E125" s="134" t="s">
        <v>689</v>
      </c>
      <c r="F125" s="134" t="s">
        <v>690</v>
      </c>
      <c r="I125" s="135"/>
      <c r="J125" s="136">
        <f>BK125</f>
        <v>0</v>
      </c>
      <c r="L125" s="132"/>
      <c r="M125" s="137"/>
      <c r="N125" s="138"/>
      <c r="O125" s="138"/>
      <c r="P125" s="139">
        <f>P126</f>
        <v>0</v>
      </c>
      <c r="Q125" s="138"/>
      <c r="R125" s="139">
        <f>R126</f>
        <v>0</v>
      </c>
      <c r="S125" s="138"/>
      <c r="T125" s="140">
        <f>T126</f>
        <v>0</v>
      </c>
      <c r="AR125" s="133" t="s">
        <v>79</v>
      </c>
      <c r="AT125" s="141" t="s">
        <v>71</v>
      </c>
      <c r="AU125" s="141" t="s">
        <v>72</v>
      </c>
      <c r="AY125" s="133" t="s">
        <v>118</v>
      </c>
      <c r="BK125" s="142">
        <f>BK126</f>
        <v>0</v>
      </c>
    </row>
    <row r="126" spans="1:65" s="12" customFormat="1" ht="22.9" customHeight="1">
      <c r="B126" s="132"/>
      <c r="D126" s="133" t="s">
        <v>71</v>
      </c>
      <c r="E126" s="143" t="s">
        <v>691</v>
      </c>
      <c r="F126" s="143" t="s">
        <v>692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SUM(P127:P129)</f>
        <v>0</v>
      </c>
      <c r="Q126" s="138"/>
      <c r="R126" s="139">
        <f>SUM(R127:R129)</f>
        <v>0</v>
      </c>
      <c r="S126" s="138"/>
      <c r="T126" s="140">
        <f>SUM(T127:T129)</f>
        <v>0</v>
      </c>
      <c r="AR126" s="133" t="s">
        <v>79</v>
      </c>
      <c r="AT126" s="141" t="s">
        <v>71</v>
      </c>
      <c r="AU126" s="141" t="s">
        <v>79</v>
      </c>
      <c r="AY126" s="133" t="s">
        <v>118</v>
      </c>
      <c r="BK126" s="142">
        <f>SUM(BK127:BK129)</f>
        <v>0</v>
      </c>
    </row>
    <row r="127" spans="1:65" s="2" customFormat="1" ht="21.75" customHeight="1">
      <c r="A127" s="33"/>
      <c r="B127" s="145"/>
      <c r="C127" s="146" t="s">
        <v>79</v>
      </c>
      <c r="D127" s="146" t="s">
        <v>120</v>
      </c>
      <c r="E127" s="147" t="s">
        <v>693</v>
      </c>
      <c r="F127" s="148" t="s">
        <v>694</v>
      </c>
      <c r="G127" s="149" t="s">
        <v>613</v>
      </c>
      <c r="H127" s="150">
        <v>1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37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</v>
      </c>
      <c r="T127" s="15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124</v>
      </c>
      <c r="AT127" s="158" t="s">
        <v>120</v>
      </c>
      <c r="AU127" s="158" t="s">
        <v>81</v>
      </c>
      <c r="AY127" s="18" t="s">
        <v>118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8" t="s">
        <v>79</v>
      </c>
      <c r="BK127" s="159">
        <f>ROUND(I127*H127,2)</f>
        <v>0</v>
      </c>
      <c r="BL127" s="18" t="s">
        <v>124</v>
      </c>
      <c r="BM127" s="158" t="s">
        <v>81</v>
      </c>
    </row>
    <row r="128" spans="1:65" s="2" customFormat="1" ht="16.5" customHeight="1">
      <c r="A128" s="33"/>
      <c r="B128" s="145"/>
      <c r="C128" s="146" t="s">
        <v>81</v>
      </c>
      <c r="D128" s="146" t="s">
        <v>120</v>
      </c>
      <c r="E128" s="147" t="s">
        <v>695</v>
      </c>
      <c r="F128" s="148" t="s">
        <v>696</v>
      </c>
      <c r="G128" s="149" t="s">
        <v>613</v>
      </c>
      <c r="H128" s="150">
        <v>1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37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124</v>
      </c>
      <c r="AT128" s="158" t="s">
        <v>120</v>
      </c>
      <c r="AU128" s="158" t="s">
        <v>81</v>
      </c>
      <c r="AY128" s="18" t="s">
        <v>118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8" t="s">
        <v>79</v>
      </c>
      <c r="BK128" s="159">
        <f>ROUND(I128*H128,2)</f>
        <v>0</v>
      </c>
      <c r="BL128" s="18" t="s">
        <v>124</v>
      </c>
      <c r="BM128" s="158" t="s">
        <v>124</v>
      </c>
    </row>
    <row r="129" spans="1:65" s="2" customFormat="1" ht="16.5" customHeight="1">
      <c r="A129" s="33"/>
      <c r="B129" s="145"/>
      <c r="C129" s="146" t="s">
        <v>140</v>
      </c>
      <c r="D129" s="146" t="s">
        <v>120</v>
      </c>
      <c r="E129" s="147" t="s">
        <v>697</v>
      </c>
      <c r="F129" s="148" t="s">
        <v>698</v>
      </c>
      <c r="G129" s="149" t="s">
        <v>613</v>
      </c>
      <c r="H129" s="150">
        <v>1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37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</v>
      </c>
      <c r="T129" s="15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124</v>
      </c>
      <c r="AT129" s="158" t="s">
        <v>120</v>
      </c>
      <c r="AU129" s="158" t="s">
        <v>81</v>
      </c>
      <c r="AY129" s="18" t="s">
        <v>118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8" t="s">
        <v>79</v>
      </c>
      <c r="BK129" s="159">
        <f>ROUND(I129*H129,2)</f>
        <v>0</v>
      </c>
      <c r="BL129" s="18" t="s">
        <v>124</v>
      </c>
      <c r="BM129" s="158" t="s">
        <v>163</v>
      </c>
    </row>
    <row r="130" spans="1:65" s="12" customFormat="1" ht="25.9" customHeight="1">
      <c r="B130" s="132"/>
      <c r="D130" s="133" t="s">
        <v>71</v>
      </c>
      <c r="E130" s="134" t="s">
        <v>699</v>
      </c>
      <c r="F130" s="134" t="s">
        <v>700</v>
      </c>
      <c r="I130" s="135"/>
      <c r="J130" s="136">
        <f>BK130</f>
        <v>0</v>
      </c>
      <c r="L130" s="132"/>
      <c r="M130" s="137"/>
      <c r="N130" s="138"/>
      <c r="O130" s="138"/>
      <c r="P130" s="139">
        <f>P131</f>
        <v>0</v>
      </c>
      <c r="Q130" s="138"/>
      <c r="R130" s="139">
        <f>R131</f>
        <v>0</v>
      </c>
      <c r="S130" s="138"/>
      <c r="T130" s="140">
        <f>T131</f>
        <v>0</v>
      </c>
      <c r="AR130" s="133" t="s">
        <v>79</v>
      </c>
      <c r="AT130" s="141" t="s">
        <v>71</v>
      </c>
      <c r="AU130" s="141" t="s">
        <v>72</v>
      </c>
      <c r="AY130" s="133" t="s">
        <v>118</v>
      </c>
      <c r="BK130" s="142">
        <f>BK131</f>
        <v>0</v>
      </c>
    </row>
    <row r="131" spans="1:65" s="12" customFormat="1" ht="22.9" customHeight="1">
      <c r="B131" s="132"/>
      <c r="D131" s="133" t="s">
        <v>71</v>
      </c>
      <c r="E131" s="143" t="s">
        <v>691</v>
      </c>
      <c r="F131" s="143" t="s">
        <v>692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SUM(P132:P134)</f>
        <v>0</v>
      </c>
      <c r="Q131" s="138"/>
      <c r="R131" s="139">
        <f>SUM(R132:R134)</f>
        <v>0</v>
      </c>
      <c r="S131" s="138"/>
      <c r="T131" s="140">
        <f>SUM(T132:T134)</f>
        <v>0</v>
      </c>
      <c r="AR131" s="133" t="s">
        <v>79</v>
      </c>
      <c r="AT131" s="141" t="s">
        <v>71</v>
      </c>
      <c r="AU131" s="141" t="s">
        <v>79</v>
      </c>
      <c r="AY131" s="133" t="s">
        <v>118</v>
      </c>
      <c r="BK131" s="142">
        <f>SUM(BK132:BK134)</f>
        <v>0</v>
      </c>
    </row>
    <row r="132" spans="1:65" s="2" customFormat="1" ht="16.5" customHeight="1">
      <c r="A132" s="33"/>
      <c r="B132" s="145"/>
      <c r="C132" s="146" t="s">
        <v>124</v>
      </c>
      <c r="D132" s="146" t="s">
        <v>120</v>
      </c>
      <c r="E132" s="147" t="s">
        <v>701</v>
      </c>
      <c r="F132" s="148" t="s">
        <v>702</v>
      </c>
      <c r="G132" s="149" t="s">
        <v>613</v>
      </c>
      <c r="H132" s="150">
        <v>1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37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124</v>
      </c>
      <c r="AT132" s="158" t="s">
        <v>120</v>
      </c>
      <c r="AU132" s="158" t="s">
        <v>81</v>
      </c>
      <c r="AY132" s="18" t="s">
        <v>118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8" t="s">
        <v>79</v>
      </c>
      <c r="BK132" s="159">
        <f>ROUND(I132*H132,2)</f>
        <v>0</v>
      </c>
      <c r="BL132" s="18" t="s">
        <v>124</v>
      </c>
      <c r="BM132" s="158" t="s">
        <v>174</v>
      </c>
    </row>
    <row r="133" spans="1:65" s="2" customFormat="1" ht="33" customHeight="1">
      <c r="A133" s="33"/>
      <c r="B133" s="145"/>
      <c r="C133" s="146" t="s">
        <v>158</v>
      </c>
      <c r="D133" s="146" t="s">
        <v>120</v>
      </c>
      <c r="E133" s="147" t="s">
        <v>703</v>
      </c>
      <c r="F133" s="148" t="s">
        <v>704</v>
      </c>
      <c r="G133" s="149" t="s">
        <v>613</v>
      </c>
      <c r="H133" s="150">
        <v>1</v>
      </c>
      <c r="I133" s="151"/>
      <c r="J133" s="152">
        <f>ROUND(I133*H133,2)</f>
        <v>0</v>
      </c>
      <c r="K133" s="153"/>
      <c r="L133" s="34"/>
      <c r="M133" s="154" t="s">
        <v>1</v>
      </c>
      <c r="N133" s="155" t="s">
        <v>37</v>
      </c>
      <c r="O133" s="59"/>
      <c r="P133" s="156">
        <f>O133*H133</f>
        <v>0</v>
      </c>
      <c r="Q133" s="156">
        <v>0</v>
      </c>
      <c r="R133" s="156">
        <f>Q133*H133</f>
        <v>0</v>
      </c>
      <c r="S133" s="156">
        <v>0</v>
      </c>
      <c r="T133" s="15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8" t="s">
        <v>124</v>
      </c>
      <c r="AT133" s="158" t="s">
        <v>120</v>
      </c>
      <c r="AU133" s="158" t="s">
        <v>81</v>
      </c>
      <c r="AY133" s="18" t="s">
        <v>118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18" t="s">
        <v>79</v>
      </c>
      <c r="BK133" s="159">
        <f>ROUND(I133*H133,2)</f>
        <v>0</v>
      </c>
      <c r="BL133" s="18" t="s">
        <v>124</v>
      </c>
      <c r="BM133" s="158" t="s">
        <v>186</v>
      </c>
    </row>
    <row r="134" spans="1:65" s="2" customFormat="1" ht="44.25" customHeight="1">
      <c r="A134" s="33"/>
      <c r="B134" s="145"/>
      <c r="C134" s="146" t="s">
        <v>163</v>
      </c>
      <c r="D134" s="146" t="s">
        <v>120</v>
      </c>
      <c r="E134" s="147" t="s">
        <v>705</v>
      </c>
      <c r="F134" s="148" t="s">
        <v>706</v>
      </c>
      <c r="G134" s="149" t="s">
        <v>613</v>
      </c>
      <c r="H134" s="150">
        <v>1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37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124</v>
      </c>
      <c r="AT134" s="158" t="s">
        <v>120</v>
      </c>
      <c r="AU134" s="158" t="s">
        <v>81</v>
      </c>
      <c r="AY134" s="18" t="s">
        <v>118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8" t="s">
        <v>79</v>
      </c>
      <c r="BK134" s="159">
        <f>ROUND(I134*H134,2)</f>
        <v>0</v>
      </c>
      <c r="BL134" s="18" t="s">
        <v>124</v>
      </c>
      <c r="BM134" s="158" t="s">
        <v>200</v>
      </c>
    </row>
    <row r="135" spans="1:65" s="12" customFormat="1" ht="25.9" customHeight="1">
      <c r="B135" s="132"/>
      <c r="D135" s="133" t="s">
        <v>71</v>
      </c>
      <c r="E135" s="134" t="s">
        <v>707</v>
      </c>
      <c r="F135" s="134" t="s">
        <v>708</v>
      </c>
      <c r="I135" s="135"/>
      <c r="J135" s="136">
        <f>BK135</f>
        <v>0</v>
      </c>
      <c r="L135" s="132"/>
      <c r="M135" s="137"/>
      <c r="N135" s="138"/>
      <c r="O135" s="138"/>
      <c r="P135" s="139">
        <f>P136</f>
        <v>0</v>
      </c>
      <c r="Q135" s="138"/>
      <c r="R135" s="139">
        <f>R136</f>
        <v>0</v>
      </c>
      <c r="S135" s="138"/>
      <c r="T135" s="140">
        <f>T136</f>
        <v>0</v>
      </c>
      <c r="AR135" s="133" t="s">
        <v>79</v>
      </c>
      <c r="AT135" s="141" t="s">
        <v>71</v>
      </c>
      <c r="AU135" s="141" t="s">
        <v>72</v>
      </c>
      <c r="AY135" s="133" t="s">
        <v>118</v>
      </c>
      <c r="BK135" s="142">
        <f>BK136</f>
        <v>0</v>
      </c>
    </row>
    <row r="136" spans="1:65" s="12" customFormat="1" ht="22.9" customHeight="1">
      <c r="B136" s="132"/>
      <c r="D136" s="133" t="s">
        <v>71</v>
      </c>
      <c r="E136" s="143" t="s">
        <v>691</v>
      </c>
      <c r="F136" s="143" t="s">
        <v>692</v>
      </c>
      <c r="I136" s="135"/>
      <c r="J136" s="144">
        <f>BK136</f>
        <v>0</v>
      </c>
      <c r="L136" s="132"/>
      <c r="M136" s="137"/>
      <c r="N136" s="138"/>
      <c r="O136" s="138"/>
      <c r="P136" s="139">
        <f>SUM(P137:P141)</f>
        <v>0</v>
      </c>
      <c r="Q136" s="138"/>
      <c r="R136" s="139">
        <f>SUM(R137:R141)</f>
        <v>0</v>
      </c>
      <c r="S136" s="138"/>
      <c r="T136" s="140">
        <f>SUM(T137:T141)</f>
        <v>0</v>
      </c>
      <c r="AR136" s="133" t="s">
        <v>79</v>
      </c>
      <c r="AT136" s="141" t="s">
        <v>71</v>
      </c>
      <c r="AU136" s="141" t="s">
        <v>79</v>
      </c>
      <c r="AY136" s="133" t="s">
        <v>118</v>
      </c>
      <c r="BK136" s="142">
        <f>SUM(BK137:BK141)</f>
        <v>0</v>
      </c>
    </row>
    <row r="137" spans="1:65" s="2" customFormat="1" ht="33" customHeight="1">
      <c r="A137" s="33"/>
      <c r="B137" s="145"/>
      <c r="C137" s="146" t="s">
        <v>168</v>
      </c>
      <c r="D137" s="146" t="s">
        <v>120</v>
      </c>
      <c r="E137" s="147" t="s">
        <v>709</v>
      </c>
      <c r="F137" s="148" t="s">
        <v>710</v>
      </c>
      <c r="G137" s="149" t="s">
        <v>613</v>
      </c>
      <c r="H137" s="150">
        <v>1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37</v>
      </c>
      <c r="O137" s="59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124</v>
      </c>
      <c r="AT137" s="158" t="s">
        <v>120</v>
      </c>
      <c r="AU137" s="158" t="s">
        <v>81</v>
      </c>
      <c r="AY137" s="18" t="s">
        <v>118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8" t="s">
        <v>79</v>
      </c>
      <c r="BK137" s="159">
        <f>ROUND(I137*H137,2)</f>
        <v>0</v>
      </c>
      <c r="BL137" s="18" t="s">
        <v>124</v>
      </c>
      <c r="BM137" s="158" t="s">
        <v>212</v>
      </c>
    </row>
    <row r="138" spans="1:65" s="2" customFormat="1" ht="44.25" customHeight="1">
      <c r="A138" s="33"/>
      <c r="B138" s="145"/>
      <c r="C138" s="146" t="s">
        <v>174</v>
      </c>
      <c r="D138" s="146" t="s">
        <v>120</v>
      </c>
      <c r="E138" s="147" t="s">
        <v>711</v>
      </c>
      <c r="F138" s="148" t="s">
        <v>712</v>
      </c>
      <c r="G138" s="149" t="s">
        <v>613</v>
      </c>
      <c r="H138" s="150">
        <v>1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37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124</v>
      </c>
      <c r="AT138" s="158" t="s">
        <v>120</v>
      </c>
      <c r="AU138" s="158" t="s">
        <v>81</v>
      </c>
      <c r="AY138" s="18" t="s">
        <v>118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8" t="s">
        <v>79</v>
      </c>
      <c r="BK138" s="159">
        <f>ROUND(I138*H138,2)</f>
        <v>0</v>
      </c>
      <c r="BL138" s="18" t="s">
        <v>124</v>
      </c>
      <c r="BM138" s="158" t="s">
        <v>222</v>
      </c>
    </row>
    <row r="139" spans="1:65" s="2" customFormat="1" ht="44.25" customHeight="1">
      <c r="A139" s="33"/>
      <c r="B139" s="145"/>
      <c r="C139" s="146" t="s">
        <v>179</v>
      </c>
      <c r="D139" s="146" t="s">
        <v>120</v>
      </c>
      <c r="E139" s="147" t="s">
        <v>713</v>
      </c>
      <c r="F139" s="148" t="s">
        <v>714</v>
      </c>
      <c r="G139" s="149" t="s">
        <v>613</v>
      </c>
      <c r="H139" s="150">
        <v>1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37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124</v>
      </c>
      <c r="AT139" s="158" t="s">
        <v>120</v>
      </c>
      <c r="AU139" s="158" t="s">
        <v>81</v>
      </c>
      <c r="AY139" s="18" t="s">
        <v>118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8" t="s">
        <v>79</v>
      </c>
      <c r="BK139" s="159">
        <f>ROUND(I139*H139,2)</f>
        <v>0</v>
      </c>
      <c r="BL139" s="18" t="s">
        <v>124</v>
      </c>
      <c r="BM139" s="158" t="s">
        <v>232</v>
      </c>
    </row>
    <row r="140" spans="1:65" s="2" customFormat="1" ht="33" customHeight="1">
      <c r="A140" s="33"/>
      <c r="B140" s="145"/>
      <c r="C140" s="146" t="s">
        <v>186</v>
      </c>
      <c r="D140" s="146" t="s">
        <v>120</v>
      </c>
      <c r="E140" s="147" t="s">
        <v>715</v>
      </c>
      <c r="F140" s="148" t="s">
        <v>716</v>
      </c>
      <c r="G140" s="149" t="s">
        <v>613</v>
      </c>
      <c r="H140" s="150">
        <v>1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37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124</v>
      </c>
      <c r="AT140" s="158" t="s">
        <v>120</v>
      </c>
      <c r="AU140" s="158" t="s">
        <v>81</v>
      </c>
      <c r="AY140" s="18" t="s">
        <v>118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8" t="s">
        <v>79</v>
      </c>
      <c r="BK140" s="159">
        <f>ROUND(I140*H140,2)</f>
        <v>0</v>
      </c>
      <c r="BL140" s="18" t="s">
        <v>124</v>
      </c>
      <c r="BM140" s="158" t="s">
        <v>240</v>
      </c>
    </row>
    <row r="141" spans="1:65" s="2" customFormat="1" ht="66.75" customHeight="1">
      <c r="A141" s="33"/>
      <c r="B141" s="145"/>
      <c r="C141" s="146" t="s">
        <v>193</v>
      </c>
      <c r="D141" s="146" t="s">
        <v>120</v>
      </c>
      <c r="E141" s="147" t="s">
        <v>717</v>
      </c>
      <c r="F141" s="148" t="s">
        <v>718</v>
      </c>
      <c r="G141" s="149" t="s">
        <v>613</v>
      </c>
      <c r="H141" s="150">
        <v>1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37</v>
      </c>
      <c r="O141" s="59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124</v>
      </c>
      <c r="AT141" s="158" t="s">
        <v>120</v>
      </c>
      <c r="AU141" s="158" t="s">
        <v>81</v>
      </c>
      <c r="AY141" s="18" t="s">
        <v>118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8" t="s">
        <v>79</v>
      </c>
      <c r="BK141" s="159">
        <f>ROUND(I141*H141,2)</f>
        <v>0</v>
      </c>
      <c r="BL141" s="18" t="s">
        <v>124</v>
      </c>
      <c r="BM141" s="158" t="s">
        <v>249</v>
      </c>
    </row>
    <row r="142" spans="1:65" s="12" customFormat="1" ht="25.9" customHeight="1">
      <c r="B142" s="132"/>
      <c r="D142" s="133" t="s">
        <v>71</v>
      </c>
      <c r="E142" s="134" t="s">
        <v>719</v>
      </c>
      <c r="F142" s="134" t="s">
        <v>720</v>
      </c>
      <c r="I142" s="135"/>
      <c r="J142" s="136">
        <f>BK142</f>
        <v>0</v>
      </c>
      <c r="L142" s="132"/>
      <c r="M142" s="137"/>
      <c r="N142" s="138"/>
      <c r="O142" s="138"/>
      <c r="P142" s="139">
        <f>P143</f>
        <v>0</v>
      </c>
      <c r="Q142" s="138"/>
      <c r="R142" s="139">
        <f>R143</f>
        <v>0</v>
      </c>
      <c r="S142" s="138"/>
      <c r="T142" s="140">
        <f>T143</f>
        <v>0</v>
      </c>
      <c r="AR142" s="133" t="s">
        <v>79</v>
      </c>
      <c r="AT142" s="141" t="s">
        <v>71</v>
      </c>
      <c r="AU142" s="141" t="s">
        <v>72</v>
      </c>
      <c r="AY142" s="133" t="s">
        <v>118</v>
      </c>
      <c r="BK142" s="142">
        <f>BK143</f>
        <v>0</v>
      </c>
    </row>
    <row r="143" spans="1:65" s="12" customFormat="1" ht="22.9" customHeight="1">
      <c r="B143" s="132"/>
      <c r="D143" s="133" t="s">
        <v>71</v>
      </c>
      <c r="E143" s="143" t="s">
        <v>691</v>
      </c>
      <c r="F143" s="143" t="s">
        <v>692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SUM(P144:P148)</f>
        <v>0</v>
      </c>
      <c r="Q143" s="138"/>
      <c r="R143" s="139">
        <f>SUM(R144:R148)</f>
        <v>0</v>
      </c>
      <c r="S143" s="138"/>
      <c r="T143" s="140">
        <f>SUM(T144:T148)</f>
        <v>0</v>
      </c>
      <c r="AR143" s="133" t="s">
        <v>79</v>
      </c>
      <c r="AT143" s="141" t="s">
        <v>71</v>
      </c>
      <c r="AU143" s="141" t="s">
        <v>79</v>
      </c>
      <c r="AY143" s="133" t="s">
        <v>118</v>
      </c>
      <c r="BK143" s="142">
        <f>SUM(BK144:BK148)</f>
        <v>0</v>
      </c>
    </row>
    <row r="144" spans="1:65" s="2" customFormat="1" ht="21.75" customHeight="1">
      <c r="A144" s="33"/>
      <c r="B144" s="145"/>
      <c r="C144" s="146" t="s">
        <v>200</v>
      </c>
      <c r="D144" s="146" t="s">
        <v>120</v>
      </c>
      <c r="E144" s="147" t="s">
        <v>721</v>
      </c>
      <c r="F144" s="148" t="s">
        <v>722</v>
      </c>
      <c r="G144" s="149" t="s">
        <v>613</v>
      </c>
      <c r="H144" s="150">
        <v>1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37</v>
      </c>
      <c r="O144" s="59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124</v>
      </c>
      <c r="AT144" s="158" t="s">
        <v>120</v>
      </c>
      <c r="AU144" s="158" t="s">
        <v>81</v>
      </c>
      <c r="AY144" s="18" t="s">
        <v>118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8" t="s">
        <v>79</v>
      </c>
      <c r="BK144" s="159">
        <f>ROUND(I144*H144,2)</f>
        <v>0</v>
      </c>
      <c r="BL144" s="18" t="s">
        <v>124</v>
      </c>
      <c r="BM144" s="158" t="s">
        <v>258</v>
      </c>
    </row>
    <row r="145" spans="1:65" s="2" customFormat="1" ht="44.25" customHeight="1">
      <c r="A145" s="33"/>
      <c r="B145" s="145"/>
      <c r="C145" s="146" t="s">
        <v>205</v>
      </c>
      <c r="D145" s="146" t="s">
        <v>120</v>
      </c>
      <c r="E145" s="147" t="s">
        <v>723</v>
      </c>
      <c r="F145" s="148" t="s">
        <v>724</v>
      </c>
      <c r="G145" s="149" t="s">
        <v>613</v>
      </c>
      <c r="H145" s="150">
        <v>1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37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124</v>
      </c>
      <c r="AT145" s="158" t="s">
        <v>120</v>
      </c>
      <c r="AU145" s="158" t="s">
        <v>81</v>
      </c>
      <c r="AY145" s="18" t="s">
        <v>118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8" t="s">
        <v>79</v>
      </c>
      <c r="BK145" s="159">
        <f>ROUND(I145*H145,2)</f>
        <v>0</v>
      </c>
      <c r="BL145" s="18" t="s">
        <v>124</v>
      </c>
      <c r="BM145" s="158" t="s">
        <v>274</v>
      </c>
    </row>
    <row r="146" spans="1:65" s="2" customFormat="1" ht="21.75" customHeight="1">
      <c r="A146" s="33"/>
      <c r="B146" s="145"/>
      <c r="C146" s="146" t="s">
        <v>212</v>
      </c>
      <c r="D146" s="146" t="s">
        <v>120</v>
      </c>
      <c r="E146" s="147" t="s">
        <v>725</v>
      </c>
      <c r="F146" s="148" t="s">
        <v>726</v>
      </c>
      <c r="G146" s="149" t="s">
        <v>613</v>
      </c>
      <c r="H146" s="150">
        <v>1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37</v>
      </c>
      <c r="O146" s="59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124</v>
      </c>
      <c r="AT146" s="158" t="s">
        <v>120</v>
      </c>
      <c r="AU146" s="158" t="s">
        <v>81</v>
      </c>
      <c r="AY146" s="18" t="s">
        <v>118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8" t="s">
        <v>79</v>
      </c>
      <c r="BK146" s="159">
        <f>ROUND(I146*H146,2)</f>
        <v>0</v>
      </c>
      <c r="BL146" s="18" t="s">
        <v>124</v>
      </c>
      <c r="BM146" s="158" t="s">
        <v>285</v>
      </c>
    </row>
    <row r="147" spans="1:65" s="2" customFormat="1" ht="21.75" customHeight="1">
      <c r="A147" s="33"/>
      <c r="B147" s="145"/>
      <c r="C147" s="146" t="s">
        <v>8</v>
      </c>
      <c r="D147" s="146" t="s">
        <v>120</v>
      </c>
      <c r="E147" s="147" t="s">
        <v>727</v>
      </c>
      <c r="F147" s="148" t="s">
        <v>728</v>
      </c>
      <c r="G147" s="149" t="s">
        <v>613</v>
      </c>
      <c r="H147" s="150">
        <v>1</v>
      </c>
      <c r="I147" s="151"/>
      <c r="J147" s="152">
        <f>ROUND(I147*H147,2)</f>
        <v>0</v>
      </c>
      <c r="K147" s="153"/>
      <c r="L147" s="34"/>
      <c r="M147" s="154" t="s">
        <v>1</v>
      </c>
      <c r="N147" s="155" t="s">
        <v>37</v>
      </c>
      <c r="O147" s="59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8" t="s">
        <v>124</v>
      </c>
      <c r="AT147" s="158" t="s">
        <v>120</v>
      </c>
      <c r="AU147" s="158" t="s">
        <v>81</v>
      </c>
      <c r="AY147" s="18" t="s">
        <v>118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18" t="s">
        <v>79</v>
      </c>
      <c r="BK147" s="159">
        <f>ROUND(I147*H147,2)</f>
        <v>0</v>
      </c>
      <c r="BL147" s="18" t="s">
        <v>124</v>
      </c>
      <c r="BM147" s="158" t="s">
        <v>295</v>
      </c>
    </row>
    <row r="148" spans="1:65" s="2" customFormat="1" ht="44.25" customHeight="1">
      <c r="A148" s="33"/>
      <c r="B148" s="145"/>
      <c r="C148" s="146" t="s">
        <v>222</v>
      </c>
      <c r="D148" s="146" t="s">
        <v>120</v>
      </c>
      <c r="E148" s="147" t="s">
        <v>729</v>
      </c>
      <c r="F148" s="148" t="s">
        <v>730</v>
      </c>
      <c r="G148" s="149" t="s">
        <v>613</v>
      </c>
      <c r="H148" s="150">
        <v>1</v>
      </c>
      <c r="I148" s="151"/>
      <c r="J148" s="152">
        <f>ROUND(I148*H148,2)</f>
        <v>0</v>
      </c>
      <c r="K148" s="153"/>
      <c r="L148" s="34"/>
      <c r="M148" s="203" t="s">
        <v>1</v>
      </c>
      <c r="N148" s="204" t="s">
        <v>37</v>
      </c>
      <c r="O148" s="20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124</v>
      </c>
      <c r="AT148" s="158" t="s">
        <v>120</v>
      </c>
      <c r="AU148" s="158" t="s">
        <v>81</v>
      </c>
      <c r="AY148" s="18" t="s">
        <v>118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8" t="s">
        <v>79</v>
      </c>
      <c r="BK148" s="159">
        <f>ROUND(I148*H148,2)</f>
        <v>0</v>
      </c>
      <c r="BL148" s="18" t="s">
        <v>124</v>
      </c>
      <c r="BM148" s="158" t="s">
        <v>307</v>
      </c>
    </row>
    <row r="149" spans="1:65" s="2" customFormat="1" ht="6.95" customHeight="1">
      <c r="A149" s="33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34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autoFilter ref="C123:K14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kan - Pardubice, ul. Sjez...</vt:lpstr>
      <vt:lpstr>VON - Vedlejší a ostatní ...</vt:lpstr>
      <vt:lpstr>'kan - Pardubice, ul. Sjez...'!Názvy_tisku</vt:lpstr>
      <vt:lpstr>'Rekapitulace stavby'!Názvy_tisku</vt:lpstr>
      <vt:lpstr>'VON - Vedlejší a ostatní ...'!Názvy_tisku</vt:lpstr>
      <vt:lpstr>'kan - Pardubice, ul. Sjez...'!Oblast_tisku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2021-04-28T07:06:09Z</cp:lastPrinted>
  <dcterms:created xsi:type="dcterms:W3CDTF">2021-04-26T10:34:58Z</dcterms:created>
  <dcterms:modified xsi:type="dcterms:W3CDTF">2021-04-28T07:06:16Z</dcterms:modified>
</cp:coreProperties>
</file>