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IO 04 - Vodovod - ulice 5..." sheetId="2" r:id="rId2"/>
    <sheet name="VON - Vedeljší a ostatní ..." sheetId="3" r:id="rId3"/>
    <sheet name="Pokyny pro vyplnění" sheetId="4" r:id="rId4"/>
  </sheets>
  <definedNames>
    <definedName name="_xlnm.Print_Area" localSheetId="0">'Rekapitulace stavby'!$D$4:$AO$36,'Rekapitulace stavby'!$C$42:$AQ$57</definedName>
    <definedName name="_xlnm._FilterDatabase" localSheetId="1" hidden="1">'IO 04 - Vodovod - ulice 5...'!$C$84:$K$251</definedName>
    <definedName name="_xlnm.Print_Area" localSheetId="1">'IO 04 - Vodovod - ulice 5...'!$C$4:$J$39,'IO 04 - Vodovod - ulice 5...'!$C$45:$J$66,'IO 04 - Vodovod - ulice 5...'!$C$72:$K$251</definedName>
    <definedName name="_xlnm._FilterDatabase" localSheetId="2" hidden="1">'VON - Vedeljší a ostatní ...'!$C$81:$K$95</definedName>
    <definedName name="_xlnm.Print_Area" localSheetId="2">'VON - Vedeljší a ostatní ...'!$C$4:$J$39,'VON - Vedeljší a ostatní ...'!$C$45:$J$63,'VON - Vedeljší a ostatní ...'!$C$69:$K$95</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'IO 04 - Vodovod - ulice 5...'!$84:$84</definedName>
    <definedName name="_xlnm.Print_Titles" localSheetId="2">'VON - Vedeljší a ostatní ...'!$81:$81</definedName>
  </definedNames>
  <calcPr fullCalcOnLoad="1"/>
</workbook>
</file>

<file path=xl/sharedStrings.xml><?xml version="1.0" encoding="utf-8"?>
<sst xmlns="http://schemas.openxmlformats.org/spreadsheetml/2006/main" count="2488" uniqueCount="567">
  <si>
    <t>Export Komplet</t>
  </si>
  <si>
    <t>VZ</t>
  </si>
  <si>
    <t>2.0</t>
  </si>
  <si>
    <t>ZAMOK</t>
  </si>
  <si>
    <t>False</t>
  </si>
  <si>
    <t>{b8b040d3-d147-457e-ae8a-94c864d212ac}</t>
  </si>
  <si>
    <t>0,01</t>
  </si>
  <si>
    <t>21</t>
  </si>
  <si>
    <t>15</t>
  </si>
  <si>
    <t>REKAPITULACE STAVBY</t>
  </si>
  <si>
    <t>v ---  níže se nacházejí doplnkové a pomocné údaje k sestavám  --- v</t>
  </si>
  <si>
    <t>Návod na vyplnění</t>
  </si>
  <si>
    <t>0,001</t>
  </si>
  <si>
    <t>Kód:</t>
  </si>
  <si>
    <t>55941822</t>
  </si>
  <si>
    <t>Měnit lze pouze buňky se žlutým podbarvením!
1) v Rekapitulaci stavby vyplňte údaje o Uchazeči (přenesou se do ostatních sestav i v jiných listech)
2) na vybraných listech vyplňte v sestavě Soupis prací ceny u položek</t>
  </si>
  <si>
    <t>Stavba:</t>
  </si>
  <si>
    <t>Holice ulice 5. května - vodovod</t>
  </si>
  <si>
    <t>KSO:</t>
  </si>
  <si>
    <t/>
  </si>
  <si>
    <t>CC-CZ:</t>
  </si>
  <si>
    <t>Místo:</t>
  </si>
  <si>
    <t>k.ú.Holice v Čechách</t>
  </si>
  <si>
    <t>Datum:</t>
  </si>
  <si>
    <t>16. 3. 2022</t>
  </si>
  <si>
    <t>Zadavatel:</t>
  </si>
  <si>
    <t>IČ:</t>
  </si>
  <si>
    <t>Vodovody a kanalizace Pardubice, a.s.</t>
  </si>
  <si>
    <t>DIČ:</t>
  </si>
  <si>
    <t>Uchazeč:</t>
  </si>
  <si>
    <t>Vyplň údaj</t>
  </si>
  <si>
    <t>Projektant:</t>
  </si>
  <si>
    <t>15028909</t>
  </si>
  <si>
    <t>BKN,spol.s r.o.Vladislavova 29/I,566 01Vysoké Mýto</t>
  </si>
  <si>
    <t>CZ15028909</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</si>
  <si>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</si>
  <si>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</si>
  <si>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</si>
  <si>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</si>
  <si>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</si>
  <si>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</si>
  <si>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</si>
  <si>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</si>
  <si>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</si>
  <si>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</si>
  <si>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</si>
  <si>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</si>
  <si>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</si>
  <si>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</si>
  <si>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</si>
  <si>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</si>
  <si>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</si>
  <si>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</si>
  <si>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</si>
  <si>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</si>
  <si>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</si>
  <si>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</si>
  <si>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</si>
  <si>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</si>
  <si>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</si>
  <si>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</si>
  <si>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</si>
  <si>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</si>
  <si>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</si>
  <si>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</si>
  <si>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</si>
  <si>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</si>
  <si>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</si>
  <si>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</si>
  <si>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</si>
  <si>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</si>
  <si>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</si>
  <si>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</si>
  <si>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</si>
  <si>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</si>
  <si>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</si>
  <si>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</si>
  <si>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</si>
  <si>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</si>
  <si>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IO 04</t>
  </si>
  <si>
    <t>Vodovod - ulice 5. května</t>
  </si>
  <si>
    <t>STA</t>
  </si>
  <si>
    <t>1</t>
  </si>
  <si>
    <t>{2ee4898e-1d83-431d-b968-5d6e577d4eea}</t>
  </si>
  <si>
    <t>2</t>
  </si>
  <si>
    <t>VON</t>
  </si>
  <si>
    <t>Vedeljší a ostatní náklady stavby</t>
  </si>
  <si>
    <t>{06422eb3-2870-46b3-ad8c-0cb01b5a9505}</t>
  </si>
  <si>
    <t>KRYCÍ LIST SOUPISU PRACÍ</t>
  </si>
  <si>
    <t>Objekt:</t>
  </si>
  <si>
    <t>IO 04 - Vodovod - ulice 5. května</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</si>
  <si>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</si>
  <si>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</si>
  <si>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</si>
  <si>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</si>
  <si>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</si>
  <si>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</si>
  <si>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</si>
  <si>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4 - Vodorovné konstrukce</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</si>
  <si>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</si>
  <si>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</si>
  <si>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</si>
  <si>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</si>
  <si>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</si>
  <si>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</si>
  <si>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</si>
  <si>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</si>
  <si>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</si>
  <si>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</si>
  <si>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</si>
  <si>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</si>
  <si>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</si>
  <si>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</si>
  <si>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</si>
  <si>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</si>
  <si>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</si>
  <si>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</si>
  <si>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</si>
  <si>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7</t>
  </si>
  <si>
    <t>K</t>
  </si>
  <si>
    <t>132201202</t>
  </si>
  <si>
    <t>Hloubení zapažených i nezapažených rýh šířky přes 600 do 2 000 mm s urovnáním dna do předepsaného profilu a spádu v hornině tř. 3 přes 100 do 1 000 m3</t>
  </si>
  <si>
    <t>m3</t>
  </si>
  <si>
    <t>CS ÚRS 2019 01</t>
  </si>
  <si>
    <t>4</t>
  </si>
  <si>
    <t>1161018435</t>
  </si>
  <si>
    <t>PSC</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</si>
  <si>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</si>
  <si>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VV</t>
  </si>
  <si>
    <t>viz. přílohy PD: D.04.3</t>
  </si>
  <si>
    <t>109,50*0,90*1,21+2,60*0,90*(1,21+1,22)/2+4,40*0,90*(1,22+1,24)/2+1,40*0,90*(1,24+1,23)/2</t>
  </si>
  <si>
    <t>3,12*0,90*(1,23+1,21)/2+160,98*0,90*1,21+8,50*0,90*(1,21+1,22)/2+11,40*0,90*1,22</t>
  </si>
  <si>
    <t>7,70*0,90*(1,21+1,23)/2+11,30*0,90*(1,23+1,24)/2+4,30*0,90*1,24+4,05*0,90*(1,24+1,22)/2</t>
  </si>
  <si>
    <t>1,25*0,90*(1,22+1,21)/2+79,28*0,90*1,21+10,30*0,90*(1,16+1,11)/2+1,4*0,90*(1,11+1,10)/2</t>
  </si>
  <si>
    <t>7,20*0,90*(1,11+1,07)/2+7,50*0,90*(1,16+1,07)/2+24,60*0,90*(1,27+1,25)/2</t>
  </si>
  <si>
    <t>7,90*0,90*(1,28+1,27)/2+2,50*0,90*(1,29+1,28)/2+8,30*0,90*(1,30+1,29)/2</t>
  </si>
  <si>
    <t>10,41*0,90*1,30+7,59*0,90*(1,31+1,30)/2+12,90*0,90*(1,33+1,31)/2</t>
  </si>
  <si>
    <t>14,50*0,90*(1,35+1,33)/2+9,20*0,90*(1,36+1,35)/2+6,50*0,90*(1,37+1,36)/2</t>
  </si>
  <si>
    <t>5,70*0,90*(1,38+1,37)/2+15,80*0,90*(1,46+1,38)/2+2,90*0,90*(1,46+1,47)/2</t>
  </si>
  <si>
    <t>3,70*0,90*1,47+2,20*0,90*(1,48+1,47)/2+0,10*0,90*1,48</t>
  </si>
  <si>
    <t>přípojky - viz. přílohy PD: D.04.</t>
  </si>
  <si>
    <t>2,55*0,90*1,36+4,55*0,90*1,21+2,00*0,90*1,30+4,55*0,90*1,21+1,10*0,90*1,30</t>
  </si>
  <si>
    <t xml:space="preserve">4,55*0,90*1,21+1,70*0,90*1,30+4,55*0,90*1,21+1,70*0,90*1,30+0,55*0,90*1,21   </t>
  </si>
  <si>
    <t>1,50*0,90*1,36+0,55*0,90*1,50+2,20*0,90*1,36+0,55*0,90*1,21+2,20*0,90*1,36</t>
  </si>
  <si>
    <t>4,55*0,90*1,21+2,80*0,90*1,30+0,55*0,90*1,21+2,20*0,90*1,36+0,55*0,90*1,21</t>
  </si>
  <si>
    <t>2,20*0,90*1,36+4,55*0,90*1,21+2,70*0,90*1,30+0,55*0,90*1,21+2,30*0,90*1,36</t>
  </si>
  <si>
    <t>0,55*0,90*1,21+2,30*0,90*1,36+4,55*0,90*1,21+2,50*0,90*1,30+0,55*0,90*1,21</t>
  </si>
  <si>
    <t>2,30*0,90*1,36+0,55*0,90*1,21+2,40*0,90*1,36+4,55*0,90+1,21+2,50*0,90*1,30</t>
  </si>
  <si>
    <t>0,55*0,90*1,21+2,40*0,90*1,36+4,55*0,90*1,21+2,50*0,90*1,30+0,55*0,90*1,21</t>
  </si>
  <si>
    <t>2,40*0,90*1,36+4,55*0,90*1,21+1,70*0,90*1,30+0,55*0,90*1,21+2,40*0,90*1,36</t>
  </si>
  <si>
    <t>4,55*0,90*1,22+2,40*0,90*1,31+0,55*0,90*1,22+2,80*0,90*1,37+4,55*0,90*1,23</t>
  </si>
  <si>
    <t>2,20*0,90*1,32+4,55*0,90*1,21+1,40*0,90*1,30+0,55*0,90*1,21+2,80*0,90*1,36</t>
  </si>
  <si>
    <t>4,55*0,90*1,21+2,40*0,90*1,30+0,55*0,90*1,21+2,70*0,90*1,36+4,55*0,90*1,21</t>
  </si>
  <si>
    <t>2,40*0,90*1,30+0,55*0,90*1,21+2,60*0,90*1,36+0,55*0,90*1,21+2,50*0,90*1,36</t>
  </si>
  <si>
    <t>4,55*0,90*1,21+2,50*0,90*1,30+4,55*0,90*1,11+2,60*0,90*1,20+0,55*0,90*1,09</t>
  </si>
  <si>
    <t>2,50*0,90*1,24+1,15*0,90*1,35+1,70*0,90*1,29+1,35*0,90*1,36+1,70*0,90*1,43</t>
  </si>
  <si>
    <t>1,15*0,90*1,37+6,65*0,90*1,43</t>
  </si>
  <si>
    <t>Součet</t>
  </si>
  <si>
    <t>8</t>
  </si>
  <si>
    <t>132201209</t>
  </si>
  <si>
    <t>Hloubení zapažených i nezapažených rýh šířky přes 600 do 2 000 mm s urovnáním dna do předepsaného profilu a spádu v hornině tř. 3 Příplatek k cenám za lepivost horniny tř. 3</t>
  </si>
  <si>
    <t>-210567330</t>
  </si>
  <si>
    <t>845,953*0,50      "viz. položka 132201202</t>
  </si>
  <si>
    <t>11</t>
  </si>
  <si>
    <t>151101101</t>
  </si>
  <si>
    <t>Zřízení pažení a rozepření stěn rýh pro podzemní vedení pro všechny šířky rýhy příložné pro jakoukoliv mezerovitost, hloubky do 2 m</t>
  </si>
  <si>
    <t>m2</t>
  </si>
  <si>
    <t>-189604180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</si>
  <si>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</si>
  <si>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109,50*1,46*2+2,60*(1,46+1,47)/2*2+4,40*(1,47+1,49)*2+1,40*(1,49+1,48)/2*2</t>
  </si>
  <si>
    <t>3,12*(1,48+1,46)/2*2+160,98*1,46*2+8,50*(1,46+1,47)/2*2+11,40*1,47*2</t>
  </si>
  <si>
    <t>7,70*(1,47+1,48)/2*2+11,30*(1,48+1,49)/2*2+4,30*1,49*2+4,05*(1,49+1,47)/2*2</t>
  </si>
  <si>
    <t>1,25*(1,47+1,46)/2*2+79,28*1,46*2+10,30*(1,41+1,36)/2*2+1,4*(1,36+1,35)/2*2</t>
  </si>
  <si>
    <t>7,20*(1,36+1,32)/2*2+7,50*(1,41+1,32)/2*2+24,60*(1,57+1,55)/2*2</t>
  </si>
  <si>
    <t>7,90*(1,58+1,57)/2*2+2,50*(1,59+1,58)/2*2+8,30*(1,60+1,59)/2*2</t>
  </si>
  <si>
    <t>10,41*1,60*2+7,59*(1,61+1,60)/2*2+12,90*(1,63+1,61)/2*2</t>
  </si>
  <si>
    <t>14,50*(1,65+1,63)/2*2+9,20*(1,66+1,65)/2*2+6,50*(1,67+1,66)/2*2</t>
  </si>
  <si>
    <t>5,70*(1,68+1,67)/2*2+15,80*(1,70+1,68)/2*2+2,90*(1,70+1,71)/2*2</t>
  </si>
  <si>
    <t>3,70*1,71*2+2,20*(1,72+1,71)/2*2+0,10*1,48*0,90</t>
  </si>
  <si>
    <t>(2,55*1,60+4,55*1,46+2,00*1,60+4,55*1,46+1,10*1,60)*2</t>
  </si>
  <si>
    <t xml:space="preserve">(4,55*1,46+1,70*1,60+4,55*1,46+1,70*1,60+0,55*1,46)*2   </t>
  </si>
  <si>
    <t>(1,50*1,60+0,55*1,60+2,20*1,60+0,55*1,46+2,20*1,60)*2</t>
  </si>
  <si>
    <t>(4,55*1,46+2,30*1,60+0,55*1,46+2,20*1,60+0,55*1,46)*2</t>
  </si>
  <si>
    <t>(2,20*1,60+4,55*1,46+2,70*1,60+0,55*1,46+2,30*1,60)*2</t>
  </si>
  <si>
    <t>(0,55*1,46+2,30*1,60+4,55*1,46+2,50*1,60+0,55*1,46)*2</t>
  </si>
  <si>
    <t>(2,30*1,60+0,55*1,46+2,40*1,60+4,55*1,46+2,50*1,60)*2</t>
  </si>
  <si>
    <t>(0,55*1,46+2,40*1,60+4,55*1,46+2,50*1,60+0,55*1,46)*2</t>
  </si>
  <si>
    <t>(2,40*1,60+4,55*1,46+1,70*1,60+0,55*1,46+2,40*1,60)*2</t>
  </si>
  <si>
    <t>(4,55*1,47+2,40*1,61+0,55*1,47+2,80*1,61+4,55*1,48)*2</t>
  </si>
  <si>
    <t>(2,20*1,62+4,55*1,46+1,40*1,60+0,55*1,46+2,80*1,60)*2</t>
  </si>
  <si>
    <t>(4,55*1,46+2,40*1,60+0,55*1,46+2,70*1,60+4,55*1,46)*2</t>
  </si>
  <si>
    <t>(2,40*1,60+0,55*1,46+2,60*1,60+0,55*1,46+2,50*1,60)*2</t>
  </si>
  <si>
    <t>(4,55*1,46+2,50*1,60+4,55*1,56+2,60*1,50+0,55*1,34)*2</t>
  </si>
  <si>
    <t>(2,50*1,58+1,15*1,59+1,70*1,59+1,35*1,58+1,70*1,59)*2</t>
  </si>
  <si>
    <t>(1,15*1,61+6,65*1,61)*2</t>
  </si>
  <si>
    <t>12</t>
  </si>
  <si>
    <t>151101111</t>
  </si>
  <si>
    <t>Odstranění pažení a rozepření stěn rýh pro podzemní vedení s uložením materiálu na vzdálenost do 3 m od kraje výkopu příložné, hloubky do 2 m</t>
  </si>
  <si>
    <t>-744888399</t>
  </si>
  <si>
    <t>2282,771     "viz. položka 151101101</t>
  </si>
  <si>
    <t>13</t>
  </si>
  <si>
    <t>161101101</t>
  </si>
  <si>
    <t>Svislé přemístění výkopku bez naložení do dopravní nádoby avšak s vyprázdněním dopravní nádoby na hromadu nebo do dopravního prostředku z horniny tř. 1 až 4, při hloubce výkopu přes 1 do 2,5 m</t>
  </si>
  <si>
    <t>1789401544</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</si>
  <si>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</si>
  <si>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507,572+338,381        "viz. položky 132201201, 1320301202</t>
  </si>
  <si>
    <t>14</t>
  </si>
  <si>
    <t>162201102</t>
  </si>
  <si>
    <t>Vodorovné přemístění výkopku nebo sypaniny po suchu na obvyklém dopravním prostředku, bez naložení výkopku, avšak se složením bez rozhrnutí z horniny tř. 1 až 4 na vzdálenost přes 20 do 50 m</t>
  </si>
  <si>
    <t>1593023191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</si>
  <si>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</si>
  <si>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10,476*2    "viz. položka 167101101</t>
  </si>
  <si>
    <t>162701105</t>
  </si>
  <si>
    <t>Vodorovné přemístění výkopku nebo sypaniny po suchu na obvyklém dopravním prostředku, bez naložení výkopku, avšak se složením bez rozhrnutí z horniny tř. 1 až 4 na vzdálenost přes 9 000 do 10 000 m</t>
  </si>
  <si>
    <t>1541788631</t>
  </si>
  <si>
    <t>507,572+338,381         "viz. položky 132201202, 132301202</t>
  </si>
  <si>
    <t>zásyp zeminou - viz. přílohy PD: D.04.4 a D.04.7</t>
  </si>
  <si>
    <t>-(2,55*0,90*1,36+2,00*0,90*1,30+1,10*0,90*1,30+1,70*0,90*1,30+1,70*0,90*1,30)</t>
  </si>
  <si>
    <t>-(2,80*0,90*1,30+2,70*0,90*1,30+2,50*0,90*1,30+2,50*0,90*1,30+2,50*0,90*1,30)</t>
  </si>
  <si>
    <t>-(1,70*0,90*1,30+2,40*0,90*1,36+2,20*0,90*1,32+1,40*0,90*1,30+2,40*0,90*1,30)</t>
  </si>
  <si>
    <t>-(2,40*0,90*1,30+2,50*0,90*1,30+2,60*0,90*1,20+1,70*0,90*1,29+1,70*0,90*1,43)</t>
  </si>
  <si>
    <t>18</t>
  </si>
  <si>
    <t>171201201</t>
  </si>
  <si>
    <t>Uložení sypaniny na skládky</t>
  </si>
  <si>
    <t>1412003735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</si>
  <si>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</si>
  <si>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34,920+507,572+338,381+10,476</t>
  </si>
  <si>
    <t>19</t>
  </si>
  <si>
    <t>171201211</t>
  </si>
  <si>
    <t>Poplatek za uložení stavebního odpadu na skládce (skládkovné) zeminy a kameniva zatříděného do Katalogu odpadů pod kódem 170 504</t>
  </si>
  <si>
    <t>t</t>
  </si>
  <si>
    <t>1893618905</t>
  </si>
  <si>
    <t xml:space="preserve">Poznámka k souboru cen:
1. Ceny uvedené v souboru cen lze po dohodě upravit podle místních podmínek.
</t>
  </si>
  <si>
    <t>(34,920+507,572+338,381)*1,900</t>
  </si>
  <si>
    <t>20</t>
  </si>
  <si>
    <t>174101101</t>
  </si>
  <si>
    <t>Zásyp sypaninou z jakékoliv horniny s uložením výkopku ve vrstvách se zhutněním jam, šachet, rýh nebo kolem objektů v těchto vykopávkách</t>
  </si>
  <si>
    <t>1053616703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</si>
  <si>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</si>
  <si>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viz. položky 132201202, 451572111, 175151101</t>
  </si>
  <si>
    <t>845,953-71,325-(600,60*0,90*0,30+183,20*0,90*0,30+8,70*0,90*0,30)</t>
  </si>
  <si>
    <t>M</t>
  </si>
  <si>
    <t>58344197</t>
  </si>
  <si>
    <t>štěrkodrť frakce 0/63</t>
  </si>
  <si>
    <t>-1545692083</t>
  </si>
  <si>
    <t>560,653      "viz. položka 174101101</t>
  </si>
  <si>
    <t>510,028*1,800</t>
  </si>
  <si>
    <t>22</t>
  </si>
  <si>
    <t>175151101</t>
  </si>
  <si>
    <t>Obsypání potrubí strojně sypaninou z vhodných hornin tř. 1 až 4 nebo materiálem připraveným podél výkopu ve vzdálenosti do 3 m od jeho kraje, pro jakoukoliv hloubku výkopu a míru zhutnění bez prohození sypaniny</t>
  </si>
  <si>
    <t>1395449257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</si>
  <si>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</si>
  <si>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 xml:space="preserve">  "viz. přílohy PD: D.04.01, D.04.3, D.04.4</t>
  </si>
  <si>
    <t>600,60*0,90*0,30-600,60*3,14*0,055*0,055</t>
  </si>
  <si>
    <t>183,20*0,90*0,30-183,20*3,14*0,016*0,016</t>
  </si>
  <si>
    <t>8,70*0,90*0,30-8,70*3,14*0,032*0,032</t>
  </si>
  <si>
    <t>23</t>
  </si>
  <si>
    <t>583373041X01</t>
  </si>
  <si>
    <t>štěrkopísek frakce 0/15</t>
  </si>
  <si>
    <t>-90109399</t>
  </si>
  <si>
    <t>208,095*1,700       "viz. položka 175151101</t>
  </si>
  <si>
    <t>Zemní práce - přípravné a přidružené práce</t>
  </si>
  <si>
    <t>35</t>
  </si>
  <si>
    <t>113106341</t>
  </si>
  <si>
    <t>Rozebrání dlažeb a dílců při překopech inženýrských sítí s přemístěním hmot na skládku na vzdálenost do 3 m nebo s naložením na dopravní prostředek strojně plochy jednotlivě do 15 m2 komunikací pro pěší s ložem z kameniva nebo živice a s výplní spár z betonových nebo kameninových dlaždic, desek nebo tvarovek</t>
  </si>
  <si>
    <t>1855506732</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</si>
  <si>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</si>
  <si>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viz. přílohy PD: C.1.2, C.1.3 a D.04.7</t>
  </si>
  <si>
    <t>(2,70+1,50+2,20+2,20+2,20+2,30+2,30+2,30+2,40+2,40+2,40+2,40)*0,90</t>
  </si>
  <si>
    <t>(2,80+2,80+2,70+2,60+2,50+2,50)*0,90</t>
  </si>
  <si>
    <t>(1,60-0,45+1,80-0,15)*0,90</t>
  </si>
  <si>
    <t>36</t>
  </si>
  <si>
    <t>113107522</t>
  </si>
  <si>
    <t>Odstranění podkladů nebo krytů při překopech inženýrských sítí s přemístěním hmot na skládku ve vzdálenosti do 3 m nebo s naložením na dopravní prostředek strojně plochy jednotlivě přes 15 m2 z kameniva hrubého drceného, o tl. vrstvy přes 100 do 200 mm</t>
  </si>
  <si>
    <t>950064773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</si>
  <si>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</si>
  <si>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asfalt</t>
  </si>
  <si>
    <t>446,00*0,90      "viz. přílohy PD: D.04.3</t>
  </si>
  <si>
    <t>4,05*16*0,90   "přípojky - viz. přílohy PD: C.1.2, C.1.3 a D.04.7</t>
  </si>
  <si>
    <t>chodník - viz. přílohy PD: C.1.2, C.1.3 a D.04.7</t>
  </si>
  <si>
    <t>(1,60-0,45+1,80-0,45)*0,90</t>
  </si>
  <si>
    <t>37</t>
  </si>
  <si>
    <t>113107545</t>
  </si>
  <si>
    <t>Odstranění podkladů nebo krytů při překopech inženýrských sítí s přemístěním hmot na skládku ve vzdálenosti do 3 m nebo s naložením na dopravní prostředek strojně plochy jednotlivě přes 15 m2 živičných, o tl. vrstvy přes 200 do 250 mm</t>
  </si>
  <si>
    <t>-1844740921</t>
  </si>
  <si>
    <t xml:space="preserve">viz. přílohy PD: D.04.1, D.04.3 až D.04.7, C.1.2. a C.1.3. </t>
  </si>
  <si>
    <t xml:space="preserve">446,00*1,95      </t>
  </si>
  <si>
    <t>4,05*16*1,90   "přípojky</t>
  </si>
  <si>
    <t>38</t>
  </si>
  <si>
    <t>113202111</t>
  </si>
  <si>
    <t>Vytrhání obrub s vybouráním lože, s přemístěním hmot na skládku na vzdálenost do 3 m nebo s naložením na dopravní prostředek z krajníků nebo obrubníků stojatých</t>
  </si>
  <si>
    <t>m</t>
  </si>
  <si>
    <t>1311944697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</si>
  <si>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</si>
  <si>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3,00*36      "viz. přílohy PD: C.1.2, C.1.3 a D.04.7</t>
  </si>
  <si>
    <t>Vodorovné konstrukce</t>
  </si>
  <si>
    <t>39</t>
  </si>
  <si>
    <t>451572111</t>
  </si>
  <si>
    <t>Lože pod potrubí, stoky a drobné objekty v otevřeném výkopu z kameniva drobného těženého 0 až 4 mm</t>
  </si>
  <si>
    <t>-958451714</t>
  </si>
  <si>
    <t xml:space="preserve">Poznámka k souboru cen:
1. Ceny -1111 a -1192 lze použít i pro zřízení sběrných vrstev nad drenážními trubkami.
2. V cenách -5111 a -1192 jsou započteny i náklady na prohození výkopku získaného při zemních pracích.
</t>
  </si>
  <si>
    <t>(600,60+183,20+8,70)*0,90*0,10    "viz. přílohy PD: D.04.01, D.04.3, D.04.4</t>
  </si>
  <si>
    <t>997</t>
  </si>
  <si>
    <t>Přesun sutě</t>
  </si>
  <si>
    <t>115</t>
  </si>
  <si>
    <t>997221551</t>
  </si>
  <si>
    <t>Vodorovná doprava suti bez naložení, ale se složením a s hrubým urovnáním ze sypkých materiálů, na vzdálenost do 1 km</t>
  </si>
  <si>
    <t>323895320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</si>
  <si>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</si>
  <si>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145,247+577,821</t>
  </si>
  <si>
    <t>117</t>
  </si>
  <si>
    <t>997221561</t>
  </si>
  <si>
    <t>Vodorovná doprava suti bez naložení, ale se složením a s hrubým urovnáním z kusových materiálů, na vzdálenost do 1 km</t>
  </si>
  <si>
    <t>-1519748399</t>
  </si>
  <si>
    <t xml:space="preserve">10,557*0,10       </t>
  </si>
  <si>
    <t>119</t>
  </si>
  <si>
    <t>997221571</t>
  </si>
  <si>
    <t>Vodorovná doprava vybouraných hmot bez naložení, ale se složením a s hrubým urovnáním na vzdálenost do 1 km</t>
  </si>
  <si>
    <t>1227512626</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</si>
  <si>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</si>
  <si>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758,523-723,068-1,056</t>
  </si>
  <si>
    <t>121</t>
  </si>
  <si>
    <t>997221815</t>
  </si>
  <si>
    <t>Poplatek za uložení stavebního odpadu na skládce (skládkovné) z prostého betonu zatříděného do Katalogu odpadů pod kódem 170 101</t>
  </si>
  <si>
    <t>-28481580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</si>
  <si>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</si>
  <si>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755,765-145,247-577,821</t>
  </si>
  <si>
    <t>122</t>
  </si>
  <si>
    <t>997221845</t>
  </si>
  <si>
    <t>Poplatek za uložení stavebního odpadu na skládce (skládkovné) asfaltového bez obsahu dehtu zatříděného do Katalogu odpadů pod kódem 170 302</t>
  </si>
  <si>
    <t>-2062649452</t>
  </si>
  <si>
    <t>577,821</t>
  </si>
  <si>
    <t>123</t>
  </si>
  <si>
    <t>997221855</t>
  </si>
  <si>
    <t>-1959166826</t>
  </si>
  <si>
    <t>145,247</t>
  </si>
  <si>
    <t>998</t>
  </si>
  <si>
    <t>Přesun hmot</t>
  </si>
  <si>
    <t>124</t>
  </si>
  <si>
    <t>998276101</t>
  </si>
  <si>
    <t>Přesun hmot pro trubní vedení hloubené z trub z plastických hmot nebo sklolaminátových pro vodovody nebo kanalizace v otevřeném výkopu dopravní vzdálenost do 15 m</t>
  </si>
  <si>
    <t>1967519297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</si>
  <si>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</si>
  <si>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1273,730-918,050-353,762+134,859</t>
  </si>
  <si>
    <t>VON - Vedeljší a ostatní náklady stavby</t>
  </si>
  <si>
    <t>60108631</t>
  </si>
  <si>
    <t>CZ60108631</t>
  </si>
  <si>
    <t>VRN - Vedlejší rozpočtové náklady</t>
  </si>
  <si>
    <t xml:space="preserve">    O02 - Ostatní náklady</t>
  </si>
  <si>
    <t xml:space="preserve">    0 - Vedlejší rozpočtové náklady</t>
  </si>
  <si>
    <t>VRN</t>
  </si>
  <si>
    <t>Vedlejší rozpočtové náklady</t>
  </si>
  <si>
    <t>O02</t>
  </si>
  <si>
    <t>Ostatní náklady</t>
  </si>
  <si>
    <t>0330020X1</t>
  </si>
  <si>
    <t>Inženýrské sítě stávající</t>
  </si>
  <si>
    <t>soubor</t>
  </si>
  <si>
    <t>1024</t>
  </si>
  <si>
    <t>305307922</t>
  </si>
  <si>
    <t>P</t>
  </si>
  <si>
    <t xml:space="preserve">Poznámka k položce:
Náklady na seznámení se s rozmístěním a trasou stávajících známých inženýrských sítí na staveništi a přilehlých pozemcích dotčených prováděním díla nebo ochrana tak, aby v průběhu provádění díla nedošlo k jejich poškození, včetně zpětného protokolárního předání jejich správcům. Zhotovitel je povinen dodržovat všechny podmínky správců nebo vlastníků těchto sítí a nese veškeré důsledky a škody vzniklé jejich nedodržením.
</t>
  </si>
  <si>
    <t>0330021X2</t>
  </si>
  <si>
    <t>Vytyčení podzemních sítí od jejich správců</t>
  </si>
  <si>
    <t>1064253808</t>
  </si>
  <si>
    <t xml:space="preserve">Poznámka k položce:
</t>
  </si>
  <si>
    <t>011514X09</t>
  </si>
  <si>
    <t>Hutnící statické zkoušky</t>
  </si>
  <si>
    <t>-441067297</t>
  </si>
  <si>
    <t>10</t>
  </si>
  <si>
    <t>049004X009</t>
  </si>
  <si>
    <t>Provozně technické zabezpečení stavby zábory veřejného prostranství informování vlastníků sousedních nemovitostí aktualizace stávajících vyjádření DOSS a vlastníků sítí</t>
  </si>
  <si>
    <t>-280928155</t>
  </si>
  <si>
    <t>049003X008</t>
  </si>
  <si>
    <t>Náklady spojené s vyřízením požadavků orgánů a organizací nutných před započetím výstavby</t>
  </si>
  <si>
    <t>693214333</t>
  </si>
  <si>
    <t>5</t>
  </si>
  <si>
    <t>0300010X1</t>
  </si>
  <si>
    <t>Vybudování, provoz, údržba a odstranění zařízení staveniště</t>
  </si>
  <si>
    <t>-610350304</t>
  </si>
  <si>
    <t xml:space="preserve">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
</t>
  </si>
  <si>
    <t>041403001</t>
  </si>
  <si>
    <t>Zajištění stavby dočasná dopravní opatření</t>
  </si>
  <si>
    <t>1848288924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</si>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</sst>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32</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34</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55941822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Holice ulice 5. května - vodovod</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k.ú.Holice v Čechách</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16. 3. 2022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Vodovody a kanalizace Pardubice, a.s.</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BKN,spol.s r.o.Vladislavova 29/I,566 01Vysoké Mýto</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73</v>
      </c>
      <c r="BT54" s="110" t="s">
        <v>74</v>
      </c>
      <c r="BU54" s="111" t="s">
        <v>75</v>
      </c>
      <c r="BV54" s="110" t="s">
        <v>76</v>
      </c>
      <c r="BW54" s="110" t="s">
        <v>5</v>
      </c>
      <c r="BX54" s="110" t="s">
        <v>77</v>
      </c>
      <c r="CL54" s="110" t="s">
        <v>19</v>
      </c>
    </row>
    <row r="55" spans="1:91" s="7" customFormat="1" ht="16.5" customHeight="1">
      <c r="A55" s="112" t="s">
        <v>78</v>
      </c>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'IO 04 - Vodovod - ulice 5...'!J30</f>
        <v>0</v>
      </c>
      <c r="AH55" s="116"/>
      <c r="AI55" s="116"/>
      <c r="AJ55" s="116"/>
      <c r="AK55" s="116"/>
      <c r="AL55" s="116"/>
      <c r="AM55" s="116"/>
      <c r="AN55" s="117">
        <f>SUM(AG55,AT55)</f>
        <v>0</v>
      </c>
      <c r="AO55" s="116"/>
      <c r="AP55" s="116"/>
      <c r="AQ55" s="118" t="s">
        <v>81</v>
      </c>
      <c r="AR55" s="119"/>
      <c r="AS55" s="120">
        <v>0</v>
      </c>
      <c r="AT55" s="121">
        <f>ROUND(SUM(AV55:AW55),2)</f>
        <v>0</v>
      </c>
      <c r="AU55" s="122">
        <f>'IO 04 - Vodovod - ulice 5...'!P85</f>
        <v>0</v>
      </c>
      <c r="AV55" s="121">
        <f>'IO 04 - Vodovod - ulice 5...'!J33</f>
        <v>0</v>
      </c>
      <c r="AW55" s="121">
        <f>'IO 04 - Vodovod - ulice 5...'!J34</f>
        <v>0</v>
      </c>
      <c r="AX55" s="121">
        <f>'IO 04 - Vodovod - ulice 5...'!J35</f>
        <v>0</v>
      </c>
      <c r="AY55" s="121">
        <f>'IO 04 - Vodovod - ulice 5...'!J36</f>
        <v>0</v>
      </c>
      <c r="AZ55" s="121">
        <f>'IO 04 - Vodovod - ulice 5...'!F33</f>
        <v>0</v>
      </c>
      <c r="BA55" s="121">
        <f>'IO 04 - Vodovod - ulice 5...'!F34</f>
        <v>0</v>
      </c>
      <c r="BB55" s="121">
        <f>'IO 04 - Vodovod - ulice 5...'!F35</f>
        <v>0</v>
      </c>
      <c r="BC55" s="121">
        <f>'IO 04 - Vodovod - ulice 5...'!F36</f>
        <v>0</v>
      </c>
      <c r="BD55" s="123">
        <f>'IO 04 - Vodovod - ulice 5...'!F37</f>
        <v>0</v>
      </c>
      <c r="BE55" s="7"/>
      <c r="BT55" s="124" t="s">
        <v>82</v>
      </c>
      <c r="BV55" s="124" t="s">
        <v>76</v>
      </c>
      <c r="BW55" s="124" t="s">
        <v>83</v>
      </c>
      <c r="BX55" s="124" t="s">
        <v>5</v>
      </c>
      <c r="CL55" s="124" t="s">
        <v>19</v>
      </c>
      <c r="CM55" s="124" t="s">
        <v>84</v>
      </c>
    </row>
    <row r="56" spans="1:91" s="7" customFormat="1" ht="16.5" customHeight="1">
      <c r="A56" s="112" t="s">
        <v>78</v>
      </c>
      <c r="B56" s="113"/>
      <c r="C56" s="114"/>
      <c r="D56" s="115" t="s">
        <v>85</v>
      </c>
      <c r="E56" s="115"/>
      <c r="F56" s="115"/>
      <c r="G56" s="115"/>
      <c r="H56" s="115"/>
      <c r="I56" s="116"/>
      <c r="J56" s="115" t="s">
        <v>86</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'VON - Vedeljší a ostatní ...'!J30</f>
        <v>0</v>
      </c>
      <c r="AH56" s="116"/>
      <c r="AI56" s="116"/>
      <c r="AJ56" s="116"/>
      <c r="AK56" s="116"/>
      <c r="AL56" s="116"/>
      <c r="AM56" s="116"/>
      <c r="AN56" s="117">
        <f>SUM(AG56,AT56)</f>
        <v>0</v>
      </c>
      <c r="AO56" s="116"/>
      <c r="AP56" s="116"/>
      <c r="AQ56" s="118" t="s">
        <v>85</v>
      </c>
      <c r="AR56" s="119"/>
      <c r="AS56" s="125">
        <v>0</v>
      </c>
      <c r="AT56" s="126">
        <f>ROUND(SUM(AV56:AW56),2)</f>
        <v>0</v>
      </c>
      <c r="AU56" s="127">
        <f>'VON - Vedeljší a ostatní ...'!P82</f>
        <v>0</v>
      </c>
      <c r="AV56" s="126">
        <f>'VON - Vedeljší a ostatní ...'!J33</f>
        <v>0</v>
      </c>
      <c r="AW56" s="126">
        <f>'VON - Vedeljší a ostatní ...'!J34</f>
        <v>0</v>
      </c>
      <c r="AX56" s="126">
        <f>'VON - Vedeljší a ostatní ...'!J35</f>
        <v>0</v>
      </c>
      <c r="AY56" s="126">
        <f>'VON - Vedeljší a ostatní ...'!J36</f>
        <v>0</v>
      </c>
      <c r="AZ56" s="126">
        <f>'VON - Vedeljší a ostatní ...'!F33</f>
        <v>0</v>
      </c>
      <c r="BA56" s="126">
        <f>'VON - Vedeljší a ostatní ...'!F34</f>
        <v>0</v>
      </c>
      <c r="BB56" s="126">
        <f>'VON - Vedeljší a ostatní ...'!F35</f>
        <v>0</v>
      </c>
      <c r="BC56" s="126">
        <f>'VON - Vedeljší a ostatní ...'!F36</f>
        <v>0</v>
      </c>
      <c r="BD56" s="128">
        <f>'VON - Vedeljší a ostatní ...'!F37</f>
        <v>0</v>
      </c>
      <c r="BE56" s="7"/>
      <c r="BT56" s="124" t="s">
        <v>82</v>
      </c>
      <c r="BV56" s="124" t="s">
        <v>76</v>
      </c>
      <c r="BW56" s="124" t="s">
        <v>87</v>
      </c>
      <c r="BX56" s="124" t="s">
        <v>5</v>
      </c>
      <c r="CL56" s="124" t="s">
        <v>19</v>
      </c>
      <c r="CM56" s="124" t="s">
        <v>84</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IO 04 - Vodovod - ulice 5...'!C2" display="/"/>
    <hyperlink ref="A56" location="'VON - Vedel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83</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88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Holice ulice 5. května - vodovod</v>
      </c>
      <c r="F7" s="133"/>
      <c r="G7" s="133"/>
      <c r="H7" s="133"/>
      <c r="L7" s="21"/>
    </row>
    <row r="8" spans="1:31" s="2" customFormat="1" ht="12" customHeight="1">
      <c r="A8" s="39"/>
      <c r="B8" s="45"/>
      <c r="C8" s="39"/>
      <c r="D8" s="133" t="s">
        <v>89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16. 3. 2022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32</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28</v>
      </c>
      <c r="J21" s="137" t="s">
        <v>34</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ROUND((SUM(BE85:BE251)),2)</f>
        <v>0</v>
      </c>
      <c r="G33" s="39"/>
      <c r="H33" s="39"/>
      <c r="I33" s="149">
        <v>0.21</v>
      </c>
      <c r="J33" s="148">
        <f>ROUND(((SUM(BE85:BE251))*I33),2)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ROUND((SUM(BF85:BF251)),2)</f>
        <v>0</v>
      </c>
      <c r="G34" s="39"/>
      <c r="H34" s="39"/>
      <c r="I34" s="149">
        <v>0.15</v>
      </c>
      <c r="J34" s="148">
        <f>ROUND(((SUM(BF85:BF251))*I34),2)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ROUND((SUM(BG85:BG251)),2)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ROUND((SUM(BH85:BH251)),2)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ROUND((SUM(BI85:BI251)),2)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Holice ulice 5. května - vodovod</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89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IO 04 - Vodovod - ulice 5. května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k.ú.Holice v Čechách</v>
      </c>
      <c r="G52" s="41"/>
      <c r="H52" s="41"/>
      <c r="I52" s="33" t="s">
        <v>23</v>
      </c>
      <c r="J52" s="73" t="str">
        <f>IF(J12="","",J12)</f>
        <v>16. 3. 2022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54.45" customHeight="1">
      <c r="A54" s="39"/>
      <c r="B54" s="40"/>
      <c r="C54" s="33" t="s">
        <v>25</v>
      </c>
      <c r="D54" s="41"/>
      <c r="E54" s="41"/>
      <c r="F54" s="28" t="str">
        <f>E15</f>
        <v>Vodovody a kanalizace Pardubice, a.s.</v>
      </c>
      <c r="G54" s="41"/>
      <c r="H54" s="41"/>
      <c r="I54" s="33" t="s">
        <v>31</v>
      </c>
      <c r="J54" s="37" t="str">
        <f>E21</f>
        <v>BKN,spol.s r.o.Vladislavova 29/I,566 01Vysoké Mýto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36</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92</v>
      </c>
      <c r="D57" s="163"/>
      <c r="E57" s="163"/>
      <c r="F57" s="163"/>
      <c r="G57" s="163"/>
      <c r="H57" s="163"/>
      <c r="I57" s="163"/>
      <c r="J57" s="164" t="s">
        <v>93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94</v>
      </c>
    </row>
    <row r="60" spans="1:31" s="9" customFormat="1" ht="24.95" customHeight="1">
      <c r="A60" s="9"/>
      <c r="B60" s="166"/>
      <c r="C60" s="167"/>
      <c r="D60" s="168" t="s">
        <v>95</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96</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97</v>
      </c>
      <c r="E62" s="175"/>
      <c r="F62" s="175"/>
      <c r="G62" s="175"/>
      <c r="H62" s="175"/>
      <c r="I62" s="175"/>
      <c r="J62" s="176">
        <f>J198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98</v>
      </c>
      <c r="E63" s="175"/>
      <c r="F63" s="175"/>
      <c r="G63" s="175"/>
      <c r="H63" s="175"/>
      <c r="I63" s="175"/>
      <c r="J63" s="176">
        <f>J225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99</v>
      </c>
      <c r="E64" s="175"/>
      <c r="F64" s="175"/>
      <c r="G64" s="175"/>
      <c r="H64" s="175"/>
      <c r="I64" s="175"/>
      <c r="J64" s="176">
        <f>J229</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100</v>
      </c>
      <c r="E65" s="175"/>
      <c r="F65" s="175"/>
      <c r="G65" s="175"/>
      <c r="H65" s="175"/>
      <c r="I65" s="175"/>
      <c r="J65" s="176">
        <f>J248</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101</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Holice ulice 5. května - vodovod</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89</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IO 04 - Vodovod - ulice 5. května</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k.ú.Holice v Čechách</v>
      </c>
      <c r="G79" s="41"/>
      <c r="H79" s="41"/>
      <c r="I79" s="33" t="s">
        <v>23</v>
      </c>
      <c r="J79" s="73" t="str">
        <f>IF(J12="","",J12)</f>
        <v>16. 3. 2022</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54.45" customHeight="1">
      <c r="A81" s="39"/>
      <c r="B81" s="40"/>
      <c r="C81" s="33" t="s">
        <v>25</v>
      </c>
      <c r="D81" s="41"/>
      <c r="E81" s="41"/>
      <c r="F81" s="28" t="str">
        <f>E15</f>
        <v>Vodovody a kanalizace Pardubice, a.s.</v>
      </c>
      <c r="G81" s="41"/>
      <c r="H81" s="41"/>
      <c r="I81" s="33" t="s">
        <v>31</v>
      </c>
      <c r="J81" s="37" t="str">
        <f>E21</f>
        <v>BKN,spol.s r.o.Vladislavova 29/I,566 01Vysoké Mýto</v>
      </c>
      <c r="K81" s="41"/>
      <c r="L81" s="13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33" t="s">
        <v>36</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102</v>
      </c>
      <c r="D84" s="181" t="s">
        <v>59</v>
      </c>
      <c r="E84" s="181" t="s">
        <v>55</v>
      </c>
      <c r="F84" s="181" t="s">
        <v>56</v>
      </c>
      <c r="G84" s="181" t="s">
        <v>103</v>
      </c>
      <c r="H84" s="181" t="s">
        <v>104</v>
      </c>
      <c r="I84" s="181" t="s">
        <v>105</v>
      </c>
      <c r="J84" s="181" t="s">
        <v>93</v>
      </c>
      <c r="K84" s="182" t="s">
        <v>106</v>
      </c>
      <c r="L84" s="183"/>
      <c r="M84" s="93" t="s">
        <v>19</v>
      </c>
      <c r="N84" s="94" t="s">
        <v>44</v>
      </c>
      <c r="O84" s="94" t="s">
        <v>107</v>
      </c>
      <c r="P84" s="94" t="s">
        <v>108</v>
      </c>
      <c r="Q84" s="94" t="s">
        <v>109</v>
      </c>
      <c r="R84" s="94" t="s">
        <v>110</v>
      </c>
      <c r="S84" s="94" t="s">
        <v>111</v>
      </c>
      <c r="T84" s="95" t="s">
        <v>112</v>
      </c>
      <c r="U84" s="178"/>
      <c r="V84" s="178"/>
      <c r="W84" s="178"/>
      <c r="X84" s="178"/>
      <c r="Y84" s="178"/>
      <c r="Z84" s="178"/>
      <c r="AA84" s="178"/>
      <c r="AB84" s="178"/>
      <c r="AC84" s="178"/>
      <c r="AD84" s="178"/>
      <c r="AE84" s="178"/>
    </row>
    <row r="85" spans="1:63" s="2" customFormat="1" ht="22.8" customHeight="1">
      <c r="A85" s="39"/>
      <c r="B85" s="40"/>
      <c r="C85" s="100" t="s">
        <v>113</v>
      </c>
      <c r="D85" s="41"/>
      <c r="E85" s="41"/>
      <c r="F85" s="41"/>
      <c r="G85" s="41"/>
      <c r="H85" s="41"/>
      <c r="I85" s="41"/>
      <c r="J85" s="184">
        <f>BK85</f>
        <v>0</v>
      </c>
      <c r="K85" s="41"/>
      <c r="L85" s="45"/>
      <c r="M85" s="96"/>
      <c r="N85" s="185"/>
      <c r="O85" s="97"/>
      <c r="P85" s="186">
        <f>P86</f>
        <v>0</v>
      </c>
      <c r="Q85" s="97"/>
      <c r="R85" s="186">
        <f>R86</f>
        <v>1273.72952764</v>
      </c>
      <c r="S85" s="97"/>
      <c r="T85" s="187">
        <f>T86</f>
        <v>755.76474</v>
      </c>
      <c r="U85" s="39"/>
      <c r="V85" s="39"/>
      <c r="W85" s="39"/>
      <c r="X85" s="39"/>
      <c r="Y85" s="39"/>
      <c r="Z85" s="39"/>
      <c r="AA85" s="39"/>
      <c r="AB85" s="39"/>
      <c r="AC85" s="39"/>
      <c r="AD85" s="39"/>
      <c r="AE85" s="39"/>
      <c r="AT85" s="18" t="s">
        <v>73</v>
      </c>
      <c r="AU85" s="18" t="s">
        <v>94</v>
      </c>
      <c r="BK85" s="188">
        <f>BK86</f>
        <v>0</v>
      </c>
    </row>
    <row r="86" spans="1:63" s="12" customFormat="1" ht="25.9" customHeight="1">
      <c r="A86" s="12"/>
      <c r="B86" s="189"/>
      <c r="C86" s="190"/>
      <c r="D86" s="191" t="s">
        <v>73</v>
      </c>
      <c r="E86" s="192" t="s">
        <v>114</v>
      </c>
      <c r="F86" s="192" t="s">
        <v>115</v>
      </c>
      <c r="G86" s="190"/>
      <c r="H86" s="190"/>
      <c r="I86" s="193"/>
      <c r="J86" s="194">
        <f>BK86</f>
        <v>0</v>
      </c>
      <c r="K86" s="190"/>
      <c r="L86" s="195"/>
      <c r="M86" s="196"/>
      <c r="N86" s="197"/>
      <c r="O86" s="197"/>
      <c r="P86" s="198">
        <f>P87+P198+P225+P229+P248</f>
        <v>0</v>
      </c>
      <c r="Q86" s="197"/>
      <c r="R86" s="198">
        <f>R87+R198+R225+R229+R248</f>
        <v>1273.72952764</v>
      </c>
      <c r="S86" s="197"/>
      <c r="T86" s="199">
        <f>T87+T198+T225+T229+T248</f>
        <v>755.76474</v>
      </c>
      <c r="U86" s="12"/>
      <c r="V86" s="12"/>
      <c r="W86" s="12"/>
      <c r="X86" s="12"/>
      <c r="Y86" s="12"/>
      <c r="Z86" s="12"/>
      <c r="AA86" s="12"/>
      <c r="AB86" s="12"/>
      <c r="AC86" s="12"/>
      <c r="AD86" s="12"/>
      <c r="AE86" s="12"/>
      <c r="AR86" s="200" t="s">
        <v>82</v>
      </c>
      <c r="AT86" s="201" t="s">
        <v>73</v>
      </c>
      <c r="AU86" s="201" t="s">
        <v>74</v>
      </c>
      <c r="AY86" s="200" t="s">
        <v>116</v>
      </c>
      <c r="BK86" s="202">
        <f>BK87+BK198+BK225+BK229+BK248</f>
        <v>0</v>
      </c>
    </row>
    <row r="87" spans="1:63" s="12" customFormat="1" ht="22.8" customHeight="1">
      <c r="A87" s="12"/>
      <c r="B87" s="189"/>
      <c r="C87" s="190"/>
      <c r="D87" s="191" t="s">
        <v>73</v>
      </c>
      <c r="E87" s="203" t="s">
        <v>82</v>
      </c>
      <c r="F87" s="203" t="s">
        <v>117</v>
      </c>
      <c r="G87" s="190"/>
      <c r="H87" s="190"/>
      <c r="I87" s="193"/>
      <c r="J87" s="204">
        <f>BK87</f>
        <v>0</v>
      </c>
      <c r="K87" s="190"/>
      <c r="L87" s="195"/>
      <c r="M87" s="196"/>
      <c r="N87" s="197"/>
      <c r="O87" s="197"/>
      <c r="P87" s="198">
        <f>SUM(P88:P197)</f>
        <v>0</v>
      </c>
      <c r="Q87" s="197"/>
      <c r="R87" s="198">
        <f>SUM(R88:R197)</f>
        <v>1273.72952764</v>
      </c>
      <c r="S87" s="197"/>
      <c r="T87" s="199">
        <f>SUM(T88:T197)</f>
        <v>0</v>
      </c>
      <c r="U87" s="12"/>
      <c r="V87" s="12"/>
      <c r="W87" s="12"/>
      <c r="X87" s="12"/>
      <c r="Y87" s="12"/>
      <c r="Z87" s="12"/>
      <c r="AA87" s="12"/>
      <c r="AB87" s="12"/>
      <c r="AC87" s="12"/>
      <c r="AD87" s="12"/>
      <c r="AE87" s="12"/>
      <c r="AR87" s="200" t="s">
        <v>82</v>
      </c>
      <c r="AT87" s="201" t="s">
        <v>73</v>
      </c>
      <c r="AU87" s="201" t="s">
        <v>82</v>
      </c>
      <c r="AY87" s="200" t="s">
        <v>116</v>
      </c>
      <c r="BK87" s="202">
        <f>SUM(BK88:BK197)</f>
        <v>0</v>
      </c>
    </row>
    <row r="88" spans="1:65" s="2" customFormat="1" ht="24.15" customHeight="1">
      <c r="A88" s="39"/>
      <c r="B88" s="40"/>
      <c r="C88" s="205" t="s">
        <v>118</v>
      </c>
      <c r="D88" s="205" t="s">
        <v>119</v>
      </c>
      <c r="E88" s="206" t="s">
        <v>120</v>
      </c>
      <c r="F88" s="207" t="s">
        <v>121</v>
      </c>
      <c r="G88" s="208" t="s">
        <v>122</v>
      </c>
      <c r="H88" s="209">
        <v>845.953</v>
      </c>
      <c r="I88" s="210"/>
      <c r="J88" s="211">
        <f>ROUND(I88*H88,2)</f>
        <v>0</v>
      </c>
      <c r="K88" s="207" t="s">
        <v>123</v>
      </c>
      <c r="L88" s="45"/>
      <c r="M88" s="212" t="s">
        <v>19</v>
      </c>
      <c r="N88" s="213" t="s">
        <v>45</v>
      </c>
      <c r="O88" s="85"/>
      <c r="P88" s="214">
        <f>O88*H88</f>
        <v>0</v>
      </c>
      <c r="Q88" s="214">
        <v>0</v>
      </c>
      <c r="R88" s="214">
        <f>Q88*H88</f>
        <v>0</v>
      </c>
      <c r="S88" s="214">
        <v>0</v>
      </c>
      <c r="T88" s="215">
        <f>S88*H88</f>
        <v>0</v>
      </c>
      <c r="U88" s="39"/>
      <c r="V88" s="39"/>
      <c r="W88" s="39"/>
      <c r="X88" s="39"/>
      <c r="Y88" s="39"/>
      <c r="Z88" s="39"/>
      <c r="AA88" s="39"/>
      <c r="AB88" s="39"/>
      <c r="AC88" s="39"/>
      <c r="AD88" s="39"/>
      <c r="AE88" s="39"/>
      <c r="AR88" s="216" t="s">
        <v>124</v>
      </c>
      <c r="AT88" s="216" t="s">
        <v>119</v>
      </c>
      <c r="AU88" s="216" t="s">
        <v>84</v>
      </c>
      <c r="AY88" s="18" t="s">
        <v>116</v>
      </c>
      <c r="BE88" s="217">
        <f>IF(N88="základní",J88,0)</f>
        <v>0</v>
      </c>
      <c r="BF88" s="217">
        <f>IF(N88="snížená",J88,0)</f>
        <v>0</v>
      </c>
      <c r="BG88" s="217">
        <f>IF(N88="zákl. přenesená",J88,0)</f>
        <v>0</v>
      </c>
      <c r="BH88" s="217">
        <f>IF(N88="sníž. přenesená",J88,0)</f>
        <v>0</v>
      </c>
      <c r="BI88" s="217">
        <f>IF(N88="nulová",J88,0)</f>
        <v>0</v>
      </c>
      <c r="BJ88" s="18" t="s">
        <v>82</v>
      </c>
      <c r="BK88" s="217">
        <f>ROUND(I88*H88,2)</f>
        <v>0</v>
      </c>
      <c r="BL88" s="18" t="s">
        <v>124</v>
      </c>
      <c r="BM88" s="216" t="s">
        <v>125</v>
      </c>
    </row>
    <row r="89" spans="1:47" s="2" customFormat="1" ht="12">
      <c r="A89" s="39"/>
      <c r="B89" s="40"/>
      <c r="C89" s="41"/>
      <c r="D89" s="218" t="s">
        <v>126</v>
      </c>
      <c r="E89" s="41"/>
      <c r="F89" s="219" t="s">
        <v>127</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126</v>
      </c>
      <c r="AU89" s="18" t="s">
        <v>84</v>
      </c>
    </row>
    <row r="90" spans="1:51" s="13" customFormat="1" ht="12">
      <c r="A90" s="13"/>
      <c r="B90" s="223"/>
      <c r="C90" s="224"/>
      <c r="D90" s="218" t="s">
        <v>128</v>
      </c>
      <c r="E90" s="225" t="s">
        <v>19</v>
      </c>
      <c r="F90" s="226" t="s">
        <v>129</v>
      </c>
      <c r="G90" s="224"/>
      <c r="H90" s="225" t="s">
        <v>19</v>
      </c>
      <c r="I90" s="227"/>
      <c r="J90" s="224"/>
      <c r="K90" s="224"/>
      <c r="L90" s="228"/>
      <c r="M90" s="229"/>
      <c r="N90" s="230"/>
      <c r="O90" s="230"/>
      <c r="P90" s="230"/>
      <c r="Q90" s="230"/>
      <c r="R90" s="230"/>
      <c r="S90" s="230"/>
      <c r="T90" s="231"/>
      <c r="U90" s="13"/>
      <c r="V90" s="13"/>
      <c r="W90" s="13"/>
      <c r="X90" s="13"/>
      <c r="Y90" s="13"/>
      <c r="Z90" s="13"/>
      <c r="AA90" s="13"/>
      <c r="AB90" s="13"/>
      <c r="AC90" s="13"/>
      <c r="AD90" s="13"/>
      <c r="AE90" s="13"/>
      <c r="AT90" s="232" t="s">
        <v>128</v>
      </c>
      <c r="AU90" s="232" t="s">
        <v>84</v>
      </c>
      <c r="AV90" s="13" t="s">
        <v>82</v>
      </c>
      <c r="AW90" s="13" t="s">
        <v>35</v>
      </c>
      <c r="AX90" s="13" t="s">
        <v>74</v>
      </c>
      <c r="AY90" s="232" t="s">
        <v>116</v>
      </c>
    </row>
    <row r="91" spans="1:51" s="14" customFormat="1" ht="12">
      <c r="A91" s="14"/>
      <c r="B91" s="233"/>
      <c r="C91" s="234"/>
      <c r="D91" s="218" t="s">
        <v>128</v>
      </c>
      <c r="E91" s="235" t="s">
        <v>19</v>
      </c>
      <c r="F91" s="236" t="s">
        <v>130</v>
      </c>
      <c r="G91" s="234"/>
      <c r="H91" s="237">
        <v>128.516</v>
      </c>
      <c r="I91" s="238"/>
      <c r="J91" s="234"/>
      <c r="K91" s="234"/>
      <c r="L91" s="239"/>
      <c r="M91" s="240"/>
      <c r="N91" s="241"/>
      <c r="O91" s="241"/>
      <c r="P91" s="241"/>
      <c r="Q91" s="241"/>
      <c r="R91" s="241"/>
      <c r="S91" s="241"/>
      <c r="T91" s="242"/>
      <c r="U91" s="14"/>
      <c r="V91" s="14"/>
      <c r="W91" s="14"/>
      <c r="X91" s="14"/>
      <c r="Y91" s="14"/>
      <c r="Z91" s="14"/>
      <c r="AA91" s="14"/>
      <c r="AB91" s="14"/>
      <c r="AC91" s="14"/>
      <c r="AD91" s="14"/>
      <c r="AE91" s="14"/>
      <c r="AT91" s="243" t="s">
        <v>128</v>
      </c>
      <c r="AU91" s="243" t="s">
        <v>84</v>
      </c>
      <c r="AV91" s="14" t="s">
        <v>84</v>
      </c>
      <c r="AW91" s="14" t="s">
        <v>35</v>
      </c>
      <c r="AX91" s="14" t="s">
        <v>74</v>
      </c>
      <c r="AY91" s="243" t="s">
        <v>116</v>
      </c>
    </row>
    <row r="92" spans="1:51" s="14" customFormat="1" ht="12">
      <c r="A92" s="14"/>
      <c r="B92" s="233"/>
      <c r="C92" s="234"/>
      <c r="D92" s="218" t="s">
        <v>128</v>
      </c>
      <c r="E92" s="235" t="s">
        <v>19</v>
      </c>
      <c r="F92" s="236" t="s">
        <v>131</v>
      </c>
      <c r="G92" s="234"/>
      <c r="H92" s="237">
        <v>200.545</v>
      </c>
      <c r="I92" s="238"/>
      <c r="J92" s="234"/>
      <c r="K92" s="234"/>
      <c r="L92" s="239"/>
      <c r="M92" s="240"/>
      <c r="N92" s="241"/>
      <c r="O92" s="241"/>
      <c r="P92" s="241"/>
      <c r="Q92" s="241"/>
      <c r="R92" s="241"/>
      <c r="S92" s="241"/>
      <c r="T92" s="242"/>
      <c r="U92" s="14"/>
      <c r="V92" s="14"/>
      <c r="W92" s="14"/>
      <c r="X92" s="14"/>
      <c r="Y92" s="14"/>
      <c r="Z92" s="14"/>
      <c r="AA92" s="14"/>
      <c r="AB92" s="14"/>
      <c r="AC92" s="14"/>
      <c r="AD92" s="14"/>
      <c r="AE92" s="14"/>
      <c r="AT92" s="243" t="s">
        <v>128</v>
      </c>
      <c r="AU92" s="243" t="s">
        <v>84</v>
      </c>
      <c r="AV92" s="14" t="s">
        <v>84</v>
      </c>
      <c r="AW92" s="14" t="s">
        <v>35</v>
      </c>
      <c r="AX92" s="14" t="s">
        <v>74</v>
      </c>
      <c r="AY92" s="243" t="s">
        <v>116</v>
      </c>
    </row>
    <row r="93" spans="1:51" s="14" customFormat="1" ht="12">
      <c r="A93" s="14"/>
      <c r="B93" s="233"/>
      <c r="C93" s="234"/>
      <c r="D93" s="218" t="s">
        <v>128</v>
      </c>
      <c r="E93" s="235" t="s">
        <v>19</v>
      </c>
      <c r="F93" s="236" t="s">
        <v>132</v>
      </c>
      <c r="G93" s="234"/>
      <c r="H93" s="237">
        <v>30.297</v>
      </c>
      <c r="I93" s="238"/>
      <c r="J93" s="234"/>
      <c r="K93" s="234"/>
      <c r="L93" s="239"/>
      <c r="M93" s="240"/>
      <c r="N93" s="241"/>
      <c r="O93" s="241"/>
      <c r="P93" s="241"/>
      <c r="Q93" s="241"/>
      <c r="R93" s="241"/>
      <c r="S93" s="241"/>
      <c r="T93" s="242"/>
      <c r="U93" s="14"/>
      <c r="V93" s="14"/>
      <c r="W93" s="14"/>
      <c r="X93" s="14"/>
      <c r="Y93" s="14"/>
      <c r="Z93" s="14"/>
      <c r="AA93" s="14"/>
      <c r="AB93" s="14"/>
      <c r="AC93" s="14"/>
      <c r="AD93" s="14"/>
      <c r="AE93" s="14"/>
      <c r="AT93" s="243" t="s">
        <v>128</v>
      </c>
      <c r="AU93" s="243" t="s">
        <v>84</v>
      </c>
      <c r="AV93" s="14" t="s">
        <v>84</v>
      </c>
      <c r="AW93" s="14" t="s">
        <v>35</v>
      </c>
      <c r="AX93" s="14" t="s">
        <v>74</v>
      </c>
      <c r="AY93" s="243" t="s">
        <v>116</v>
      </c>
    </row>
    <row r="94" spans="1:51" s="14" customFormat="1" ht="12">
      <c r="A94" s="14"/>
      <c r="B94" s="233"/>
      <c r="C94" s="234"/>
      <c r="D94" s="218" t="s">
        <v>128</v>
      </c>
      <c r="E94" s="235" t="s">
        <v>19</v>
      </c>
      <c r="F94" s="236" t="s">
        <v>133</v>
      </c>
      <c r="G94" s="234"/>
      <c r="H94" s="237">
        <v>99.617</v>
      </c>
      <c r="I94" s="238"/>
      <c r="J94" s="234"/>
      <c r="K94" s="234"/>
      <c r="L94" s="239"/>
      <c r="M94" s="240"/>
      <c r="N94" s="241"/>
      <c r="O94" s="241"/>
      <c r="P94" s="241"/>
      <c r="Q94" s="241"/>
      <c r="R94" s="241"/>
      <c r="S94" s="241"/>
      <c r="T94" s="242"/>
      <c r="U94" s="14"/>
      <c r="V94" s="14"/>
      <c r="W94" s="14"/>
      <c r="X94" s="14"/>
      <c r="Y94" s="14"/>
      <c r="Z94" s="14"/>
      <c r="AA94" s="14"/>
      <c r="AB94" s="14"/>
      <c r="AC94" s="14"/>
      <c r="AD94" s="14"/>
      <c r="AE94" s="14"/>
      <c r="AT94" s="243" t="s">
        <v>128</v>
      </c>
      <c r="AU94" s="243" t="s">
        <v>84</v>
      </c>
      <c r="AV94" s="14" t="s">
        <v>84</v>
      </c>
      <c r="AW94" s="14" t="s">
        <v>35</v>
      </c>
      <c r="AX94" s="14" t="s">
        <v>74</v>
      </c>
      <c r="AY94" s="243" t="s">
        <v>116</v>
      </c>
    </row>
    <row r="95" spans="1:51" s="14" customFormat="1" ht="12">
      <c r="A95" s="14"/>
      <c r="B95" s="233"/>
      <c r="C95" s="234"/>
      <c r="D95" s="218" t="s">
        <v>128</v>
      </c>
      <c r="E95" s="235" t="s">
        <v>19</v>
      </c>
      <c r="F95" s="236" t="s">
        <v>134</v>
      </c>
      <c r="G95" s="234"/>
      <c r="H95" s="237">
        <v>42.486</v>
      </c>
      <c r="I95" s="238"/>
      <c r="J95" s="234"/>
      <c r="K95" s="234"/>
      <c r="L95" s="239"/>
      <c r="M95" s="240"/>
      <c r="N95" s="241"/>
      <c r="O95" s="241"/>
      <c r="P95" s="241"/>
      <c r="Q95" s="241"/>
      <c r="R95" s="241"/>
      <c r="S95" s="241"/>
      <c r="T95" s="242"/>
      <c r="U95" s="14"/>
      <c r="V95" s="14"/>
      <c r="W95" s="14"/>
      <c r="X95" s="14"/>
      <c r="Y95" s="14"/>
      <c r="Z95" s="14"/>
      <c r="AA95" s="14"/>
      <c r="AB95" s="14"/>
      <c r="AC95" s="14"/>
      <c r="AD95" s="14"/>
      <c r="AE95" s="14"/>
      <c r="AT95" s="243" t="s">
        <v>128</v>
      </c>
      <c r="AU95" s="243" t="s">
        <v>84</v>
      </c>
      <c r="AV95" s="14" t="s">
        <v>84</v>
      </c>
      <c r="AW95" s="14" t="s">
        <v>35</v>
      </c>
      <c r="AX95" s="14" t="s">
        <v>74</v>
      </c>
      <c r="AY95" s="243" t="s">
        <v>116</v>
      </c>
    </row>
    <row r="96" spans="1:51" s="14" customFormat="1" ht="12">
      <c r="A96" s="14"/>
      <c r="B96" s="233"/>
      <c r="C96" s="234"/>
      <c r="D96" s="218" t="s">
        <v>128</v>
      </c>
      <c r="E96" s="235" t="s">
        <v>19</v>
      </c>
      <c r="F96" s="236" t="s">
        <v>135</v>
      </c>
      <c r="G96" s="234"/>
      <c r="H96" s="237">
        <v>21.63</v>
      </c>
      <c r="I96" s="238"/>
      <c r="J96" s="234"/>
      <c r="K96" s="234"/>
      <c r="L96" s="239"/>
      <c r="M96" s="240"/>
      <c r="N96" s="241"/>
      <c r="O96" s="241"/>
      <c r="P96" s="241"/>
      <c r="Q96" s="241"/>
      <c r="R96" s="241"/>
      <c r="S96" s="241"/>
      <c r="T96" s="242"/>
      <c r="U96" s="14"/>
      <c r="V96" s="14"/>
      <c r="W96" s="14"/>
      <c r="X96" s="14"/>
      <c r="Y96" s="14"/>
      <c r="Z96" s="14"/>
      <c r="AA96" s="14"/>
      <c r="AB96" s="14"/>
      <c r="AC96" s="14"/>
      <c r="AD96" s="14"/>
      <c r="AE96" s="14"/>
      <c r="AT96" s="243" t="s">
        <v>128</v>
      </c>
      <c r="AU96" s="243" t="s">
        <v>84</v>
      </c>
      <c r="AV96" s="14" t="s">
        <v>84</v>
      </c>
      <c r="AW96" s="14" t="s">
        <v>35</v>
      </c>
      <c r="AX96" s="14" t="s">
        <v>74</v>
      </c>
      <c r="AY96" s="243" t="s">
        <v>116</v>
      </c>
    </row>
    <row r="97" spans="1:51" s="14" customFormat="1" ht="12">
      <c r="A97" s="14"/>
      <c r="B97" s="233"/>
      <c r="C97" s="234"/>
      <c r="D97" s="218" t="s">
        <v>128</v>
      </c>
      <c r="E97" s="235" t="s">
        <v>19</v>
      </c>
      <c r="F97" s="236" t="s">
        <v>136</v>
      </c>
      <c r="G97" s="234"/>
      <c r="H97" s="237">
        <v>36.419</v>
      </c>
      <c r="I97" s="238"/>
      <c r="J97" s="234"/>
      <c r="K97" s="234"/>
      <c r="L97" s="239"/>
      <c r="M97" s="240"/>
      <c r="N97" s="241"/>
      <c r="O97" s="241"/>
      <c r="P97" s="241"/>
      <c r="Q97" s="241"/>
      <c r="R97" s="241"/>
      <c r="S97" s="241"/>
      <c r="T97" s="242"/>
      <c r="U97" s="14"/>
      <c r="V97" s="14"/>
      <c r="W97" s="14"/>
      <c r="X97" s="14"/>
      <c r="Y97" s="14"/>
      <c r="Z97" s="14"/>
      <c r="AA97" s="14"/>
      <c r="AB97" s="14"/>
      <c r="AC97" s="14"/>
      <c r="AD97" s="14"/>
      <c r="AE97" s="14"/>
      <c r="AT97" s="243" t="s">
        <v>128</v>
      </c>
      <c r="AU97" s="243" t="s">
        <v>84</v>
      </c>
      <c r="AV97" s="14" t="s">
        <v>84</v>
      </c>
      <c r="AW97" s="14" t="s">
        <v>35</v>
      </c>
      <c r="AX97" s="14" t="s">
        <v>74</v>
      </c>
      <c r="AY97" s="243" t="s">
        <v>116</v>
      </c>
    </row>
    <row r="98" spans="1:51" s="14" customFormat="1" ht="12">
      <c r="A98" s="14"/>
      <c r="B98" s="233"/>
      <c r="C98" s="234"/>
      <c r="D98" s="218" t="s">
        <v>128</v>
      </c>
      <c r="E98" s="235" t="s">
        <v>19</v>
      </c>
      <c r="F98" s="236" t="s">
        <v>137</v>
      </c>
      <c r="G98" s="234"/>
      <c r="H98" s="237">
        <v>36.692</v>
      </c>
      <c r="I98" s="238"/>
      <c r="J98" s="234"/>
      <c r="K98" s="234"/>
      <c r="L98" s="239"/>
      <c r="M98" s="240"/>
      <c r="N98" s="241"/>
      <c r="O98" s="241"/>
      <c r="P98" s="241"/>
      <c r="Q98" s="241"/>
      <c r="R98" s="241"/>
      <c r="S98" s="241"/>
      <c r="T98" s="242"/>
      <c r="U98" s="14"/>
      <c r="V98" s="14"/>
      <c r="W98" s="14"/>
      <c r="X98" s="14"/>
      <c r="Y98" s="14"/>
      <c r="Z98" s="14"/>
      <c r="AA98" s="14"/>
      <c r="AB98" s="14"/>
      <c r="AC98" s="14"/>
      <c r="AD98" s="14"/>
      <c r="AE98" s="14"/>
      <c r="AT98" s="243" t="s">
        <v>128</v>
      </c>
      <c r="AU98" s="243" t="s">
        <v>84</v>
      </c>
      <c r="AV98" s="14" t="s">
        <v>84</v>
      </c>
      <c r="AW98" s="14" t="s">
        <v>35</v>
      </c>
      <c r="AX98" s="14" t="s">
        <v>74</v>
      </c>
      <c r="AY98" s="243" t="s">
        <v>116</v>
      </c>
    </row>
    <row r="99" spans="1:51" s="14" customFormat="1" ht="12">
      <c r="A99" s="14"/>
      <c r="B99" s="233"/>
      <c r="C99" s="234"/>
      <c r="D99" s="218" t="s">
        <v>128</v>
      </c>
      <c r="E99" s="235" t="s">
        <v>19</v>
      </c>
      <c r="F99" s="236" t="s">
        <v>138</v>
      </c>
      <c r="G99" s="234"/>
      <c r="H99" s="237">
        <v>31.07</v>
      </c>
      <c r="I99" s="238"/>
      <c r="J99" s="234"/>
      <c r="K99" s="234"/>
      <c r="L99" s="239"/>
      <c r="M99" s="240"/>
      <c r="N99" s="241"/>
      <c r="O99" s="241"/>
      <c r="P99" s="241"/>
      <c r="Q99" s="241"/>
      <c r="R99" s="241"/>
      <c r="S99" s="241"/>
      <c r="T99" s="242"/>
      <c r="U99" s="14"/>
      <c r="V99" s="14"/>
      <c r="W99" s="14"/>
      <c r="X99" s="14"/>
      <c r="Y99" s="14"/>
      <c r="Z99" s="14"/>
      <c r="AA99" s="14"/>
      <c r="AB99" s="14"/>
      <c r="AC99" s="14"/>
      <c r="AD99" s="14"/>
      <c r="AE99" s="14"/>
      <c r="AT99" s="243" t="s">
        <v>128</v>
      </c>
      <c r="AU99" s="243" t="s">
        <v>84</v>
      </c>
      <c r="AV99" s="14" t="s">
        <v>84</v>
      </c>
      <c r="AW99" s="14" t="s">
        <v>35</v>
      </c>
      <c r="AX99" s="14" t="s">
        <v>74</v>
      </c>
      <c r="AY99" s="243" t="s">
        <v>116</v>
      </c>
    </row>
    <row r="100" spans="1:51" s="14" customFormat="1" ht="12">
      <c r="A100" s="14"/>
      <c r="B100" s="233"/>
      <c r="C100" s="234"/>
      <c r="D100" s="218" t="s">
        <v>128</v>
      </c>
      <c r="E100" s="235" t="s">
        <v>19</v>
      </c>
      <c r="F100" s="236" t="s">
        <v>139</v>
      </c>
      <c r="G100" s="234"/>
      <c r="H100" s="237">
        <v>7.949</v>
      </c>
      <c r="I100" s="238"/>
      <c r="J100" s="234"/>
      <c r="K100" s="234"/>
      <c r="L100" s="239"/>
      <c r="M100" s="240"/>
      <c r="N100" s="241"/>
      <c r="O100" s="241"/>
      <c r="P100" s="241"/>
      <c r="Q100" s="241"/>
      <c r="R100" s="241"/>
      <c r="S100" s="241"/>
      <c r="T100" s="242"/>
      <c r="U100" s="14"/>
      <c r="V100" s="14"/>
      <c r="W100" s="14"/>
      <c r="X100" s="14"/>
      <c r="Y100" s="14"/>
      <c r="Z100" s="14"/>
      <c r="AA100" s="14"/>
      <c r="AB100" s="14"/>
      <c r="AC100" s="14"/>
      <c r="AD100" s="14"/>
      <c r="AE100" s="14"/>
      <c r="AT100" s="243" t="s">
        <v>128</v>
      </c>
      <c r="AU100" s="243" t="s">
        <v>84</v>
      </c>
      <c r="AV100" s="14" t="s">
        <v>84</v>
      </c>
      <c r="AW100" s="14" t="s">
        <v>35</v>
      </c>
      <c r="AX100" s="14" t="s">
        <v>74</v>
      </c>
      <c r="AY100" s="243" t="s">
        <v>116</v>
      </c>
    </row>
    <row r="101" spans="1:51" s="13" customFormat="1" ht="12">
      <c r="A101" s="13"/>
      <c r="B101" s="223"/>
      <c r="C101" s="224"/>
      <c r="D101" s="218" t="s">
        <v>128</v>
      </c>
      <c r="E101" s="225" t="s">
        <v>19</v>
      </c>
      <c r="F101" s="226" t="s">
        <v>140</v>
      </c>
      <c r="G101" s="224"/>
      <c r="H101" s="225" t="s">
        <v>19</v>
      </c>
      <c r="I101" s="227"/>
      <c r="J101" s="224"/>
      <c r="K101" s="224"/>
      <c r="L101" s="228"/>
      <c r="M101" s="229"/>
      <c r="N101" s="230"/>
      <c r="O101" s="230"/>
      <c r="P101" s="230"/>
      <c r="Q101" s="230"/>
      <c r="R101" s="230"/>
      <c r="S101" s="230"/>
      <c r="T101" s="231"/>
      <c r="U101" s="13"/>
      <c r="V101" s="13"/>
      <c r="W101" s="13"/>
      <c r="X101" s="13"/>
      <c r="Y101" s="13"/>
      <c r="Z101" s="13"/>
      <c r="AA101" s="13"/>
      <c r="AB101" s="13"/>
      <c r="AC101" s="13"/>
      <c r="AD101" s="13"/>
      <c r="AE101" s="13"/>
      <c r="AT101" s="232" t="s">
        <v>128</v>
      </c>
      <c r="AU101" s="232" t="s">
        <v>84</v>
      </c>
      <c r="AV101" s="13" t="s">
        <v>82</v>
      </c>
      <c r="AW101" s="13" t="s">
        <v>35</v>
      </c>
      <c r="AX101" s="13" t="s">
        <v>74</v>
      </c>
      <c r="AY101" s="232" t="s">
        <v>116</v>
      </c>
    </row>
    <row r="102" spans="1:51" s="14" customFormat="1" ht="12">
      <c r="A102" s="14"/>
      <c r="B102" s="233"/>
      <c r="C102" s="234"/>
      <c r="D102" s="218" t="s">
        <v>128</v>
      </c>
      <c r="E102" s="235" t="s">
        <v>19</v>
      </c>
      <c r="F102" s="236" t="s">
        <v>141</v>
      </c>
      <c r="G102" s="234"/>
      <c r="H102" s="237">
        <v>16.658</v>
      </c>
      <c r="I102" s="238"/>
      <c r="J102" s="234"/>
      <c r="K102" s="234"/>
      <c r="L102" s="239"/>
      <c r="M102" s="240"/>
      <c r="N102" s="241"/>
      <c r="O102" s="241"/>
      <c r="P102" s="241"/>
      <c r="Q102" s="241"/>
      <c r="R102" s="241"/>
      <c r="S102" s="241"/>
      <c r="T102" s="242"/>
      <c r="U102" s="14"/>
      <c r="V102" s="14"/>
      <c r="W102" s="14"/>
      <c r="X102" s="14"/>
      <c r="Y102" s="14"/>
      <c r="Z102" s="14"/>
      <c r="AA102" s="14"/>
      <c r="AB102" s="14"/>
      <c r="AC102" s="14"/>
      <c r="AD102" s="14"/>
      <c r="AE102" s="14"/>
      <c r="AT102" s="243" t="s">
        <v>128</v>
      </c>
      <c r="AU102" s="243" t="s">
        <v>84</v>
      </c>
      <c r="AV102" s="14" t="s">
        <v>84</v>
      </c>
      <c r="AW102" s="14" t="s">
        <v>35</v>
      </c>
      <c r="AX102" s="14" t="s">
        <v>74</v>
      </c>
      <c r="AY102" s="243" t="s">
        <v>116</v>
      </c>
    </row>
    <row r="103" spans="1:51" s="14" customFormat="1" ht="12">
      <c r="A103" s="14"/>
      <c r="B103" s="233"/>
      <c r="C103" s="234"/>
      <c r="D103" s="218" t="s">
        <v>128</v>
      </c>
      <c r="E103" s="235" t="s">
        <v>19</v>
      </c>
      <c r="F103" s="236" t="s">
        <v>142</v>
      </c>
      <c r="G103" s="234"/>
      <c r="H103" s="237">
        <v>14.487</v>
      </c>
      <c r="I103" s="238"/>
      <c r="J103" s="234"/>
      <c r="K103" s="234"/>
      <c r="L103" s="239"/>
      <c r="M103" s="240"/>
      <c r="N103" s="241"/>
      <c r="O103" s="241"/>
      <c r="P103" s="241"/>
      <c r="Q103" s="241"/>
      <c r="R103" s="241"/>
      <c r="S103" s="241"/>
      <c r="T103" s="242"/>
      <c r="U103" s="14"/>
      <c r="V103" s="14"/>
      <c r="W103" s="14"/>
      <c r="X103" s="14"/>
      <c r="Y103" s="14"/>
      <c r="Z103" s="14"/>
      <c r="AA103" s="14"/>
      <c r="AB103" s="14"/>
      <c r="AC103" s="14"/>
      <c r="AD103" s="14"/>
      <c r="AE103" s="14"/>
      <c r="AT103" s="243" t="s">
        <v>128</v>
      </c>
      <c r="AU103" s="243" t="s">
        <v>84</v>
      </c>
      <c r="AV103" s="14" t="s">
        <v>84</v>
      </c>
      <c r="AW103" s="14" t="s">
        <v>35</v>
      </c>
      <c r="AX103" s="14" t="s">
        <v>74</v>
      </c>
      <c r="AY103" s="243" t="s">
        <v>116</v>
      </c>
    </row>
    <row r="104" spans="1:51" s="14" customFormat="1" ht="12">
      <c r="A104" s="14"/>
      <c r="B104" s="233"/>
      <c r="C104" s="234"/>
      <c r="D104" s="218" t="s">
        <v>128</v>
      </c>
      <c r="E104" s="235" t="s">
        <v>19</v>
      </c>
      <c r="F104" s="236" t="s">
        <v>143</v>
      </c>
      <c r="G104" s="234"/>
      <c r="H104" s="237">
        <v>8.563</v>
      </c>
      <c r="I104" s="238"/>
      <c r="J104" s="234"/>
      <c r="K104" s="234"/>
      <c r="L104" s="239"/>
      <c r="M104" s="240"/>
      <c r="N104" s="241"/>
      <c r="O104" s="241"/>
      <c r="P104" s="241"/>
      <c r="Q104" s="241"/>
      <c r="R104" s="241"/>
      <c r="S104" s="241"/>
      <c r="T104" s="242"/>
      <c r="U104" s="14"/>
      <c r="V104" s="14"/>
      <c r="W104" s="14"/>
      <c r="X104" s="14"/>
      <c r="Y104" s="14"/>
      <c r="Z104" s="14"/>
      <c r="AA104" s="14"/>
      <c r="AB104" s="14"/>
      <c r="AC104" s="14"/>
      <c r="AD104" s="14"/>
      <c r="AE104" s="14"/>
      <c r="AT104" s="243" t="s">
        <v>128</v>
      </c>
      <c r="AU104" s="243" t="s">
        <v>84</v>
      </c>
      <c r="AV104" s="14" t="s">
        <v>84</v>
      </c>
      <c r="AW104" s="14" t="s">
        <v>35</v>
      </c>
      <c r="AX104" s="14" t="s">
        <v>74</v>
      </c>
      <c r="AY104" s="243" t="s">
        <v>116</v>
      </c>
    </row>
    <row r="105" spans="1:51" s="14" customFormat="1" ht="12">
      <c r="A105" s="14"/>
      <c r="B105" s="233"/>
      <c r="C105" s="234"/>
      <c r="D105" s="218" t="s">
        <v>128</v>
      </c>
      <c r="E105" s="235" t="s">
        <v>19</v>
      </c>
      <c r="F105" s="236" t="s">
        <v>144</v>
      </c>
      <c r="G105" s="234"/>
      <c r="H105" s="237">
        <v>12.122</v>
      </c>
      <c r="I105" s="238"/>
      <c r="J105" s="234"/>
      <c r="K105" s="234"/>
      <c r="L105" s="239"/>
      <c r="M105" s="240"/>
      <c r="N105" s="241"/>
      <c r="O105" s="241"/>
      <c r="P105" s="241"/>
      <c r="Q105" s="241"/>
      <c r="R105" s="241"/>
      <c r="S105" s="241"/>
      <c r="T105" s="242"/>
      <c r="U105" s="14"/>
      <c r="V105" s="14"/>
      <c r="W105" s="14"/>
      <c r="X105" s="14"/>
      <c r="Y105" s="14"/>
      <c r="Z105" s="14"/>
      <c r="AA105" s="14"/>
      <c r="AB105" s="14"/>
      <c r="AC105" s="14"/>
      <c r="AD105" s="14"/>
      <c r="AE105" s="14"/>
      <c r="AT105" s="243" t="s">
        <v>128</v>
      </c>
      <c r="AU105" s="243" t="s">
        <v>84</v>
      </c>
      <c r="AV105" s="14" t="s">
        <v>84</v>
      </c>
      <c r="AW105" s="14" t="s">
        <v>35</v>
      </c>
      <c r="AX105" s="14" t="s">
        <v>74</v>
      </c>
      <c r="AY105" s="243" t="s">
        <v>116</v>
      </c>
    </row>
    <row r="106" spans="1:51" s="14" customFormat="1" ht="12">
      <c r="A106" s="14"/>
      <c r="B106" s="233"/>
      <c r="C106" s="234"/>
      <c r="D106" s="218" t="s">
        <v>128</v>
      </c>
      <c r="E106" s="235" t="s">
        <v>19</v>
      </c>
      <c r="F106" s="236" t="s">
        <v>145</v>
      </c>
      <c r="G106" s="234"/>
      <c r="H106" s="237">
        <v>14.221</v>
      </c>
      <c r="I106" s="238"/>
      <c r="J106" s="234"/>
      <c r="K106" s="234"/>
      <c r="L106" s="239"/>
      <c r="M106" s="240"/>
      <c r="N106" s="241"/>
      <c r="O106" s="241"/>
      <c r="P106" s="241"/>
      <c r="Q106" s="241"/>
      <c r="R106" s="241"/>
      <c r="S106" s="241"/>
      <c r="T106" s="242"/>
      <c r="U106" s="14"/>
      <c r="V106" s="14"/>
      <c r="W106" s="14"/>
      <c r="X106" s="14"/>
      <c r="Y106" s="14"/>
      <c r="Z106" s="14"/>
      <c r="AA106" s="14"/>
      <c r="AB106" s="14"/>
      <c r="AC106" s="14"/>
      <c r="AD106" s="14"/>
      <c r="AE106" s="14"/>
      <c r="AT106" s="243" t="s">
        <v>128</v>
      </c>
      <c r="AU106" s="243" t="s">
        <v>84</v>
      </c>
      <c r="AV106" s="14" t="s">
        <v>84</v>
      </c>
      <c r="AW106" s="14" t="s">
        <v>35</v>
      </c>
      <c r="AX106" s="14" t="s">
        <v>74</v>
      </c>
      <c r="AY106" s="243" t="s">
        <v>116</v>
      </c>
    </row>
    <row r="107" spans="1:51" s="14" customFormat="1" ht="12">
      <c r="A107" s="14"/>
      <c r="B107" s="233"/>
      <c r="C107" s="234"/>
      <c r="D107" s="218" t="s">
        <v>128</v>
      </c>
      <c r="E107" s="235" t="s">
        <v>19</v>
      </c>
      <c r="F107" s="236" t="s">
        <v>146</v>
      </c>
      <c r="G107" s="234"/>
      <c r="H107" s="237">
        <v>11.893</v>
      </c>
      <c r="I107" s="238"/>
      <c r="J107" s="234"/>
      <c r="K107" s="234"/>
      <c r="L107" s="239"/>
      <c r="M107" s="240"/>
      <c r="N107" s="241"/>
      <c r="O107" s="241"/>
      <c r="P107" s="241"/>
      <c r="Q107" s="241"/>
      <c r="R107" s="241"/>
      <c r="S107" s="241"/>
      <c r="T107" s="242"/>
      <c r="U107" s="14"/>
      <c r="V107" s="14"/>
      <c r="W107" s="14"/>
      <c r="X107" s="14"/>
      <c r="Y107" s="14"/>
      <c r="Z107" s="14"/>
      <c r="AA107" s="14"/>
      <c r="AB107" s="14"/>
      <c r="AC107" s="14"/>
      <c r="AD107" s="14"/>
      <c r="AE107" s="14"/>
      <c r="AT107" s="243" t="s">
        <v>128</v>
      </c>
      <c r="AU107" s="243" t="s">
        <v>84</v>
      </c>
      <c r="AV107" s="14" t="s">
        <v>84</v>
      </c>
      <c r="AW107" s="14" t="s">
        <v>35</v>
      </c>
      <c r="AX107" s="14" t="s">
        <v>74</v>
      </c>
      <c r="AY107" s="243" t="s">
        <v>116</v>
      </c>
    </row>
    <row r="108" spans="1:51" s="14" customFormat="1" ht="12">
      <c r="A108" s="14"/>
      <c r="B108" s="233"/>
      <c r="C108" s="234"/>
      <c r="D108" s="218" t="s">
        <v>128</v>
      </c>
      <c r="E108" s="235" t="s">
        <v>19</v>
      </c>
      <c r="F108" s="236" t="s">
        <v>147</v>
      </c>
      <c r="G108" s="234"/>
      <c r="H108" s="237">
        <v>14.582</v>
      </c>
      <c r="I108" s="238"/>
      <c r="J108" s="234"/>
      <c r="K108" s="234"/>
      <c r="L108" s="239"/>
      <c r="M108" s="240"/>
      <c r="N108" s="241"/>
      <c r="O108" s="241"/>
      <c r="P108" s="241"/>
      <c r="Q108" s="241"/>
      <c r="R108" s="241"/>
      <c r="S108" s="241"/>
      <c r="T108" s="242"/>
      <c r="U108" s="14"/>
      <c r="V108" s="14"/>
      <c r="W108" s="14"/>
      <c r="X108" s="14"/>
      <c r="Y108" s="14"/>
      <c r="Z108" s="14"/>
      <c r="AA108" s="14"/>
      <c r="AB108" s="14"/>
      <c r="AC108" s="14"/>
      <c r="AD108" s="14"/>
      <c r="AE108" s="14"/>
      <c r="AT108" s="243" t="s">
        <v>128</v>
      </c>
      <c r="AU108" s="243" t="s">
        <v>84</v>
      </c>
      <c r="AV108" s="14" t="s">
        <v>84</v>
      </c>
      <c r="AW108" s="14" t="s">
        <v>35</v>
      </c>
      <c r="AX108" s="14" t="s">
        <v>74</v>
      </c>
      <c r="AY108" s="243" t="s">
        <v>116</v>
      </c>
    </row>
    <row r="109" spans="1:51" s="14" customFormat="1" ht="12">
      <c r="A109" s="14"/>
      <c r="B109" s="233"/>
      <c r="C109" s="234"/>
      <c r="D109" s="218" t="s">
        <v>128</v>
      </c>
      <c r="E109" s="235" t="s">
        <v>19</v>
      </c>
      <c r="F109" s="236" t="s">
        <v>148</v>
      </c>
      <c r="G109" s="234"/>
      <c r="H109" s="237">
        <v>12.015</v>
      </c>
      <c r="I109" s="238"/>
      <c r="J109" s="234"/>
      <c r="K109" s="234"/>
      <c r="L109" s="239"/>
      <c r="M109" s="240"/>
      <c r="N109" s="241"/>
      <c r="O109" s="241"/>
      <c r="P109" s="241"/>
      <c r="Q109" s="241"/>
      <c r="R109" s="241"/>
      <c r="S109" s="241"/>
      <c r="T109" s="242"/>
      <c r="U109" s="14"/>
      <c r="V109" s="14"/>
      <c r="W109" s="14"/>
      <c r="X109" s="14"/>
      <c r="Y109" s="14"/>
      <c r="Z109" s="14"/>
      <c r="AA109" s="14"/>
      <c r="AB109" s="14"/>
      <c r="AC109" s="14"/>
      <c r="AD109" s="14"/>
      <c r="AE109" s="14"/>
      <c r="AT109" s="243" t="s">
        <v>128</v>
      </c>
      <c r="AU109" s="243" t="s">
        <v>84</v>
      </c>
      <c r="AV109" s="14" t="s">
        <v>84</v>
      </c>
      <c r="AW109" s="14" t="s">
        <v>35</v>
      </c>
      <c r="AX109" s="14" t="s">
        <v>74</v>
      </c>
      <c r="AY109" s="243" t="s">
        <v>116</v>
      </c>
    </row>
    <row r="110" spans="1:51" s="14" customFormat="1" ht="12">
      <c r="A110" s="14"/>
      <c r="B110" s="233"/>
      <c r="C110" s="234"/>
      <c r="D110" s="218" t="s">
        <v>128</v>
      </c>
      <c r="E110" s="235" t="s">
        <v>19</v>
      </c>
      <c r="F110" s="236" t="s">
        <v>149</v>
      </c>
      <c r="G110" s="234"/>
      <c r="H110" s="237">
        <v>13.418</v>
      </c>
      <c r="I110" s="238"/>
      <c r="J110" s="234"/>
      <c r="K110" s="234"/>
      <c r="L110" s="239"/>
      <c r="M110" s="240"/>
      <c r="N110" s="241"/>
      <c r="O110" s="241"/>
      <c r="P110" s="241"/>
      <c r="Q110" s="241"/>
      <c r="R110" s="241"/>
      <c r="S110" s="241"/>
      <c r="T110" s="242"/>
      <c r="U110" s="14"/>
      <c r="V110" s="14"/>
      <c r="W110" s="14"/>
      <c r="X110" s="14"/>
      <c r="Y110" s="14"/>
      <c r="Z110" s="14"/>
      <c r="AA110" s="14"/>
      <c r="AB110" s="14"/>
      <c r="AC110" s="14"/>
      <c r="AD110" s="14"/>
      <c r="AE110" s="14"/>
      <c r="AT110" s="243" t="s">
        <v>128</v>
      </c>
      <c r="AU110" s="243" t="s">
        <v>84</v>
      </c>
      <c r="AV110" s="14" t="s">
        <v>84</v>
      </c>
      <c r="AW110" s="14" t="s">
        <v>35</v>
      </c>
      <c r="AX110" s="14" t="s">
        <v>74</v>
      </c>
      <c r="AY110" s="243" t="s">
        <v>116</v>
      </c>
    </row>
    <row r="111" spans="1:51" s="14" customFormat="1" ht="12">
      <c r="A111" s="14"/>
      <c r="B111" s="233"/>
      <c r="C111" s="234"/>
      <c r="D111" s="218" t="s">
        <v>128</v>
      </c>
      <c r="E111" s="235" t="s">
        <v>19</v>
      </c>
      <c r="F111" s="236" t="s">
        <v>150</v>
      </c>
      <c r="G111" s="234"/>
      <c r="H111" s="237">
        <v>16.919</v>
      </c>
      <c r="I111" s="238"/>
      <c r="J111" s="234"/>
      <c r="K111" s="234"/>
      <c r="L111" s="239"/>
      <c r="M111" s="240"/>
      <c r="N111" s="241"/>
      <c r="O111" s="241"/>
      <c r="P111" s="241"/>
      <c r="Q111" s="241"/>
      <c r="R111" s="241"/>
      <c r="S111" s="241"/>
      <c r="T111" s="242"/>
      <c r="U111" s="14"/>
      <c r="V111" s="14"/>
      <c r="W111" s="14"/>
      <c r="X111" s="14"/>
      <c r="Y111" s="14"/>
      <c r="Z111" s="14"/>
      <c r="AA111" s="14"/>
      <c r="AB111" s="14"/>
      <c r="AC111" s="14"/>
      <c r="AD111" s="14"/>
      <c r="AE111" s="14"/>
      <c r="AT111" s="243" t="s">
        <v>128</v>
      </c>
      <c r="AU111" s="243" t="s">
        <v>84</v>
      </c>
      <c r="AV111" s="14" t="s">
        <v>84</v>
      </c>
      <c r="AW111" s="14" t="s">
        <v>35</v>
      </c>
      <c r="AX111" s="14" t="s">
        <v>74</v>
      </c>
      <c r="AY111" s="243" t="s">
        <v>116</v>
      </c>
    </row>
    <row r="112" spans="1:51" s="14" customFormat="1" ht="12">
      <c r="A112" s="14"/>
      <c r="B112" s="233"/>
      <c r="C112" s="234"/>
      <c r="D112" s="218" t="s">
        <v>128</v>
      </c>
      <c r="E112" s="235" t="s">
        <v>19</v>
      </c>
      <c r="F112" s="236" t="s">
        <v>151</v>
      </c>
      <c r="G112" s="234"/>
      <c r="H112" s="237">
        <v>13.233</v>
      </c>
      <c r="I112" s="238"/>
      <c r="J112" s="234"/>
      <c r="K112" s="234"/>
      <c r="L112" s="239"/>
      <c r="M112" s="240"/>
      <c r="N112" s="241"/>
      <c r="O112" s="241"/>
      <c r="P112" s="241"/>
      <c r="Q112" s="241"/>
      <c r="R112" s="241"/>
      <c r="S112" s="241"/>
      <c r="T112" s="242"/>
      <c r="U112" s="14"/>
      <c r="V112" s="14"/>
      <c r="W112" s="14"/>
      <c r="X112" s="14"/>
      <c r="Y112" s="14"/>
      <c r="Z112" s="14"/>
      <c r="AA112" s="14"/>
      <c r="AB112" s="14"/>
      <c r="AC112" s="14"/>
      <c r="AD112" s="14"/>
      <c r="AE112" s="14"/>
      <c r="AT112" s="243" t="s">
        <v>128</v>
      </c>
      <c r="AU112" s="243" t="s">
        <v>84</v>
      </c>
      <c r="AV112" s="14" t="s">
        <v>84</v>
      </c>
      <c r="AW112" s="14" t="s">
        <v>35</v>
      </c>
      <c r="AX112" s="14" t="s">
        <v>74</v>
      </c>
      <c r="AY112" s="243" t="s">
        <v>116</v>
      </c>
    </row>
    <row r="113" spans="1:51" s="14" customFormat="1" ht="12">
      <c r="A113" s="14"/>
      <c r="B113" s="233"/>
      <c r="C113" s="234"/>
      <c r="D113" s="218" t="s">
        <v>128</v>
      </c>
      <c r="E113" s="235" t="s">
        <v>19</v>
      </c>
      <c r="F113" s="236" t="s">
        <v>152</v>
      </c>
      <c r="G113" s="234"/>
      <c r="H113" s="237">
        <v>16.622</v>
      </c>
      <c r="I113" s="238"/>
      <c r="J113" s="234"/>
      <c r="K113" s="234"/>
      <c r="L113" s="239"/>
      <c r="M113" s="240"/>
      <c r="N113" s="241"/>
      <c r="O113" s="241"/>
      <c r="P113" s="241"/>
      <c r="Q113" s="241"/>
      <c r="R113" s="241"/>
      <c r="S113" s="241"/>
      <c r="T113" s="242"/>
      <c r="U113" s="14"/>
      <c r="V113" s="14"/>
      <c r="W113" s="14"/>
      <c r="X113" s="14"/>
      <c r="Y113" s="14"/>
      <c r="Z113" s="14"/>
      <c r="AA113" s="14"/>
      <c r="AB113" s="14"/>
      <c r="AC113" s="14"/>
      <c r="AD113" s="14"/>
      <c r="AE113" s="14"/>
      <c r="AT113" s="243" t="s">
        <v>128</v>
      </c>
      <c r="AU113" s="243" t="s">
        <v>84</v>
      </c>
      <c r="AV113" s="14" t="s">
        <v>84</v>
      </c>
      <c r="AW113" s="14" t="s">
        <v>35</v>
      </c>
      <c r="AX113" s="14" t="s">
        <v>74</v>
      </c>
      <c r="AY113" s="243" t="s">
        <v>116</v>
      </c>
    </row>
    <row r="114" spans="1:51" s="14" customFormat="1" ht="12">
      <c r="A114" s="14"/>
      <c r="B114" s="233"/>
      <c r="C114" s="234"/>
      <c r="D114" s="218" t="s">
        <v>128</v>
      </c>
      <c r="E114" s="235" t="s">
        <v>19</v>
      </c>
      <c r="F114" s="236" t="s">
        <v>153</v>
      </c>
      <c r="G114" s="234"/>
      <c r="H114" s="237">
        <v>10.248</v>
      </c>
      <c r="I114" s="238"/>
      <c r="J114" s="234"/>
      <c r="K114" s="234"/>
      <c r="L114" s="239"/>
      <c r="M114" s="240"/>
      <c r="N114" s="241"/>
      <c r="O114" s="241"/>
      <c r="P114" s="241"/>
      <c r="Q114" s="241"/>
      <c r="R114" s="241"/>
      <c r="S114" s="241"/>
      <c r="T114" s="242"/>
      <c r="U114" s="14"/>
      <c r="V114" s="14"/>
      <c r="W114" s="14"/>
      <c r="X114" s="14"/>
      <c r="Y114" s="14"/>
      <c r="Z114" s="14"/>
      <c r="AA114" s="14"/>
      <c r="AB114" s="14"/>
      <c r="AC114" s="14"/>
      <c r="AD114" s="14"/>
      <c r="AE114" s="14"/>
      <c r="AT114" s="243" t="s">
        <v>128</v>
      </c>
      <c r="AU114" s="243" t="s">
        <v>84</v>
      </c>
      <c r="AV114" s="14" t="s">
        <v>84</v>
      </c>
      <c r="AW114" s="14" t="s">
        <v>35</v>
      </c>
      <c r="AX114" s="14" t="s">
        <v>74</v>
      </c>
      <c r="AY114" s="243" t="s">
        <v>116</v>
      </c>
    </row>
    <row r="115" spans="1:51" s="14" customFormat="1" ht="12">
      <c r="A115" s="14"/>
      <c r="B115" s="233"/>
      <c r="C115" s="234"/>
      <c r="D115" s="218" t="s">
        <v>128</v>
      </c>
      <c r="E115" s="235" t="s">
        <v>19</v>
      </c>
      <c r="F115" s="236" t="s">
        <v>154</v>
      </c>
      <c r="G115" s="234"/>
      <c r="H115" s="237">
        <v>15.773</v>
      </c>
      <c r="I115" s="238"/>
      <c r="J115" s="234"/>
      <c r="K115" s="234"/>
      <c r="L115" s="239"/>
      <c r="M115" s="240"/>
      <c r="N115" s="241"/>
      <c r="O115" s="241"/>
      <c r="P115" s="241"/>
      <c r="Q115" s="241"/>
      <c r="R115" s="241"/>
      <c r="S115" s="241"/>
      <c r="T115" s="242"/>
      <c r="U115" s="14"/>
      <c r="V115" s="14"/>
      <c r="W115" s="14"/>
      <c r="X115" s="14"/>
      <c r="Y115" s="14"/>
      <c r="Z115" s="14"/>
      <c r="AA115" s="14"/>
      <c r="AB115" s="14"/>
      <c r="AC115" s="14"/>
      <c r="AD115" s="14"/>
      <c r="AE115" s="14"/>
      <c r="AT115" s="243" t="s">
        <v>128</v>
      </c>
      <c r="AU115" s="243" t="s">
        <v>84</v>
      </c>
      <c r="AV115" s="14" t="s">
        <v>84</v>
      </c>
      <c r="AW115" s="14" t="s">
        <v>35</v>
      </c>
      <c r="AX115" s="14" t="s">
        <v>74</v>
      </c>
      <c r="AY115" s="243" t="s">
        <v>116</v>
      </c>
    </row>
    <row r="116" spans="1:51" s="14" customFormat="1" ht="12">
      <c r="A116" s="14"/>
      <c r="B116" s="233"/>
      <c r="C116" s="234"/>
      <c r="D116" s="218" t="s">
        <v>128</v>
      </c>
      <c r="E116" s="235" t="s">
        <v>19</v>
      </c>
      <c r="F116" s="236" t="s">
        <v>155</v>
      </c>
      <c r="G116" s="234"/>
      <c r="H116" s="237">
        <v>10.001</v>
      </c>
      <c r="I116" s="238"/>
      <c r="J116" s="234"/>
      <c r="K116" s="234"/>
      <c r="L116" s="239"/>
      <c r="M116" s="240"/>
      <c r="N116" s="241"/>
      <c r="O116" s="241"/>
      <c r="P116" s="241"/>
      <c r="Q116" s="241"/>
      <c r="R116" s="241"/>
      <c r="S116" s="241"/>
      <c r="T116" s="242"/>
      <c r="U116" s="14"/>
      <c r="V116" s="14"/>
      <c r="W116" s="14"/>
      <c r="X116" s="14"/>
      <c r="Y116" s="14"/>
      <c r="Z116" s="14"/>
      <c r="AA116" s="14"/>
      <c r="AB116" s="14"/>
      <c r="AC116" s="14"/>
      <c r="AD116" s="14"/>
      <c r="AE116" s="14"/>
      <c r="AT116" s="243" t="s">
        <v>128</v>
      </c>
      <c r="AU116" s="243" t="s">
        <v>84</v>
      </c>
      <c r="AV116" s="14" t="s">
        <v>84</v>
      </c>
      <c r="AW116" s="14" t="s">
        <v>35</v>
      </c>
      <c r="AX116" s="14" t="s">
        <v>74</v>
      </c>
      <c r="AY116" s="243" t="s">
        <v>116</v>
      </c>
    </row>
    <row r="117" spans="1:51" s="14" customFormat="1" ht="12">
      <c r="A117" s="14"/>
      <c r="B117" s="233"/>
      <c r="C117" s="234"/>
      <c r="D117" s="218" t="s">
        <v>128</v>
      </c>
      <c r="E117" s="235" t="s">
        <v>19</v>
      </c>
      <c r="F117" s="236" t="s">
        <v>156</v>
      </c>
      <c r="G117" s="234"/>
      <c r="H117" s="237">
        <v>9.977</v>
      </c>
      <c r="I117" s="238"/>
      <c r="J117" s="234"/>
      <c r="K117" s="234"/>
      <c r="L117" s="239"/>
      <c r="M117" s="240"/>
      <c r="N117" s="241"/>
      <c r="O117" s="241"/>
      <c r="P117" s="241"/>
      <c r="Q117" s="241"/>
      <c r="R117" s="241"/>
      <c r="S117" s="241"/>
      <c r="T117" s="242"/>
      <c r="U117" s="14"/>
      <c r="V117" s="14"/>
      <c r="W117" s="14"/>
      <c r="X117" s="14"/>
      <c r="Y117" s="14"/>
      <c r="Z117" s="14"/>
      <c r="AA117" s="14"/>
      <c r="AB117" s="14"/>
      <c r="AC117" s="14"/>
      <c r="AD117" s="14"/>
      <c r="AE117" s="14"/>
      <c r="AT117" s="243" t="s">
        <v>128</v>
      </c>
      <c r="AU117" s="243" t="s">
        <v>84</v>
      </c>
      <c r="AV117" s="14" t="s">
        <v>84</v>
      </c>
      <c r="AW117" s="14" t="s">
        <v>35</v>
      </c>
      <c r="AX117" s="14" t="s">
        <v>74</v>
      </c>
      <c r="AY117" s="243" t="s">
        <v>116</v>
      </c>
    </row>
    <row r="118" spans="1:51" s="15" customFormat="1" ht="12">
      <c r="A118" s="15"/>
      <c r="B118" s="244"/>
      <c r="C118" s="245"/>
      <c r="D118" s="218" t="s">
        <v>128</v>
      </c>
      <c r="E118" s="246" t="s">
        <v>19</v>
      </c>
      <c r="F118" s="247" t="s">
        <v>157</v>
      </c>
      <c r="G118" s="245"/>
      <c r="H118" s="248">
        <v>845.9529999999999</v>
      </c>
      <c r="I118" s="249"/>
      <c r="J118" s="245"/>
      <c r="K118" s="245"/>
      <c r="L118" s="250"/>
      <c r="M118" s="251"/>
      <c r="N118" s="252"/>
      <c r="O118" s="252"/>
      <c r="P118" s="252"/>
      <c r="Q118" s="252"/>
      <c r="R118" s="252"/>
      <c r="S118" s="252"/>
      <c r="T118" s="253"/>
      <c r="U118" s="15"/>
      <c r="V118" s="15"/>
      <c r="W118" s="15"/>
      <c r="X118" s="15"/>
      <c r="Y118" s="15"/>
      <c r="Z118" s="15"/>
      <c r="AA118" s="15"/>
      <c r="AB118" s="15"/>
      <c r="AC118" s="15"/>
      <c r="AD118" s="15"/>
      <c r="AE118" s="15"/>
      <c r="AT118" s="254" t="s">
        <v>128</v>
      </c>
      <c r="AU118" s="254" t="s">
        <v>84</v>
      </c>
      <c r="AV118" s="15" t="s">
        <v>124</v>
      </c>
      <c r="AW118" s="15" t="s">
        <v>35</v>
      </c>
      <c r="AX118" s="15" t="s">
        <v>82</v>
      </c>
      <c r="AY118" s="254" t="s">
        <v>116</v>
      </c>
    </row>
    <row r="119" spans="1:65" s="2" customFormat="1" ht="24.15" customHeight="1">
      <c r="A119" s="39"/>
      <c r="B119" s="40"/>
      <c r="C119" s="205" t="s">
        <v>158</v>
      </c>
      <c r="D119" s="205" t="s">
        <v>119</v>
      </c>
      <c r="E119" s="206" t="s">
        <v>159</v>
      </c>
      <c r="F119" s="207" t="s">
        <v>160</v>
      </c>
      <c r="G119" s="208" t="s">
        <v>122</v>
      </c>
      <c r="H119" s="209">
        <v>422.977</v>
      </c>
      <c r="I119" s="210"/>
      <c r="J119" s="211">
        <f>ROUND(I119*H119,2)</f>
        <v>0</v>
      </c>
      <c r="K119" s="207" t="s">
        <v>123</v>
      </c>
      <c r="L119" s="45"/>
      <c r="M119" s="212" t="s">
        <v>19</v>
      </c>
      <c r="N119" s="213" t="s">
        <v>45</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124</v>
      </c>
      <c r="AT119" s="216" t="s">
        <v>119</v>
      </c>
      <c r="AU119" s="216" t="s">
        <v>84</v>
      </c>
      <c r="AY119" s="18" t="s">
        <v>116</v>
      </c>
      <c r="BE119" s="217">
        <f>IF(N119="základní",J119,0)</f>
        <v>0</v>
      </c>
      <c r="BF119" s="217">
        <f>IF(N119="snížená",J119,0)</f>
        <v>0</v>
      </c>
      <c r="BG119" s="217">
        <f>IF(N119="zákl. přenesená",J119,0)</f>
        <v>0</v>
      </c>
      <c r="BH119" s="217">
        <f>IF(N119="sníž. přenesená",J119,0)</f>
        <v>0</v>
      </c>
      <c r="BI119" s="217">
        <f>IF(N119="nulová",J119,0)</f>
        <v>0</v>
      </c>
      <c r="BJ119" s="18" t="s">
        <v>82</v>
      </c>
      <c r="BK119" s="217">
        <f>ROUND(I119*H119,2)</f>
        <v>0</v>
      </c>
      <c r="BL119" s="18" t="s">
        <v>124</v>
      </c>
      <c r="BM119" s="216" t="s">
        <v>161</v>
      </c>
    </row>
    <row r="120" spans="1:47" s="2" customFormat="1" ht="12">
      <c r="A120" s="39"/>
      <c r="B120" s="40"/>
      <c r="C120" s="41"/>
      <c r="D120" s="218" t="s">
        <v>126</v>
      </c>
      <c r="E120" s="41"/>
      <c r="F120" s="219" t="s">
        <v>127</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126</v>
      </c>
      <c r="AU120" s="18" t="s">
        <v>84</v>
      </c>
    </row>
    <row r="121" spans="1:51" s="14" customFormat="1" ht="12">
      <c r="A121" s="14"/>
      <c r="B121" s="233"/>
      <c r="C121" s="234"/>
      <c r="D121" s="218" t="s">
        <v>128</v>
      </c>
      <c r="E121" s="235" t="s">
        <v>19</v>
      </c>
      <c r="F121" s="236" t="s">
        <v>162</v>
      </c>
      <c r="G121" s="234"/>
      <c r="H121" s="237">
        <v>422.977</v>
      </c>
      <c r="I121" s="238"/>
      <c r="J121" s="234"/>
      <c r="K121" s="234"/>
      <c r="L121" s="239"/>
      <c r="M121" s="240"/>
      <c r="N121" s="241"/>
      <c r="O121" s="241"/>
      <c r="P121" s="241"/>
      <c r="Q121" s="241"/>
      <c r="R121" s="241"/>
      <c r="S121" s="241"/>
      <c r="T121" s="242"/>
      <c r="U121" s="14"/>
      <c r="V121" s="14"/>
      <c r="W121" s="14"/>
      <c r="X121" s="14"/>
      <c r="Y121" s="14"/>
      <c r="Z121" s="14"/>
      <c r="AA121" s="14"/>
      <c r="AB121" s="14"/>
      <c r="AC121" s="14"/>
      <c r="AD121" s="14"/>
      <c r="AE121" s="14"/>
      <c r="AT121" s="243" t="s">
        <v>128</v>
      </c>
      <c r="AU121" s="243" t="s">
        <v>84</v>
      </c>
      <c r="AV121" s="14" t="s">
        <v>84</v>
      </c>
      <c r="AW121" s="14" t="s">
        <v>35</v>
      </c>
      <c r="AX121" s="14" t="s">
        <v>82</v>
      </c>
      <c r="AY121" s="243" t="s">
        <v>116</v>
      </c>
    </row>
    <row r="122" spans="1:65" s="2" customFormat="1" ht="24.15" customHeight="1">
      <c r="A122" s="39"/>
      <c r="B122" s="40"/>
      <c r="C122" s="205" t="s">
        <v>163</v>
      </c>
      <c r="D122" s="205" t="s">
        <v>119</v>
      </c>
      <c r="E122" s="206" t="s">
        <v>164</v>
      </c>
      <c r="F122" s="207" t="s">
        <v>165</v>
      </c>
      <c r="G122" s="208" t="s">
        <v>166</v>
      </c>
      <c r="H122" s="209">
        <v>2282.771</v>
      </c>
      <c r="I122" s="210"/>
      <c r="J122" s="211">
        <f>ROUND(I122*H122,2)</f>
        <v>0</v>
      </c>
      <c r="K122" s="207" t="s">
        <v>123</v>
      </c>
      <c r="L122" s="45"/>
      <c r="M122" s="212" t="s">
        <v>19</v>
      </c>
      <c r="N122" s="213" t="s">
        <v>45</v>
      </c>
      <c r="O122" s="85"/>
      <c r="P122" s="214">
        <f>O122*H122</f>
        <v>0</v>
      </c>
      <c r="Q122" s="214">
        <v>0.00084</v>
      </c>
      <c r="R122" s="214">
        <f>Q122*H122</f>
        <v>1.9175276400000003</v>
      </c>
      <c r="S122" s="214">
        <v>0</v>
      </c>
      <c r="T122" s="215">
        <f>S122*H122</f>
        <v>0</v>
      </c>
      <c r="U122" s="39"/>
      <c r="V122" s="39"/>
      <c r="W122" s="39"/>
      <c r="X122" s="39"/>
      <c r="Y122" s="39"/>
      <c r="Z122" s="39"/>
      <c r="AA122" s="39"/>
      <c r="AB122" s="39"/>
      <c r="AC122" s="39"/>
      <c r="AD122" s="39"/>
      <c r="AE122" s="39"/>
      <c r="AR122" s="216" t="s">
        <v>124</v>
      </c>
      <c r="AT122" s="216" t="s">
        <v>119</v>
      </c>
      <c r="AU122" s="216" t="s">
        <v>84</v>
      </c>
      <c r="AY122" s="18" t="s">
        <v>116</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124</v>
      </c>
      <c r="BM122" s="216" t="s">
        <v>167</v>
      </c>
    </row>
    <row r="123" spans="1:47" s="2" customFormat="1" ht="12">
      <c r="A123" s="39"/>
      <c r="B123" s="40"/>
      <c r="C123" s="41"/>
      <c r="D123" s="218" t="s">
        <v>126</v>
      </c>
      <c r="E123" s="41"/>
      <c r="F123" s="219" t="s">
        <v>168</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126</v>
      </c>
      <c r="AU123" s="18" t="s">
        <v>84</v>
      </c>
    </row>
    <row r="124" spans="1:51" s="13" customFormat="1" ht="12">
      <c r="A124" s="13"/>
      <c r="B124" s="223"/>
      <c r="C124" s="224"/>
      <c r="D124" s="218" t="s">
        <v>128</v>
      </c>
      <c r="E124" s="225" t="s">
        <v>19</v>
      </c>
      <c r="F124" s="226" t="s">
        <v>129</v>
      </c>
      <c r="G124" s="224"/>
      <c r="H124" s="225" t="s">
        <v>19</v>
      </c>
      <c r="I124" s="227"/>
      <c r="J124" s="224"/>
      <c r="K124" s="224"/>
      <c r="L124" s="228"/>
      <c r="M124" s="229"/>
      <c r="N124" s="230"/>
      <c r="O124" s="230"/>
      <c r="P124" s="230"/>
      <c r="Q124" s="230"/>
      <c r="R124" s="230"/>
      <c r="S124" s="230"/>
      <c r="T124" s="231"/>
      <c r="U124" s="13"/>
      <c r="V124" s="13"/>
      <c r="W124" s="13"/>
      <c r="X124" s="13"/>
      <c r="Y124" s="13"/>
      <c r="Z124" s="13"/>
      <c r="AA124" s="13"/>
      <c r="AB124" s="13"/>
      <c r="AC124" s="13"/>
      <c r="AD124" s="13"/>
      <c r="AE124" s="13"/>
      <c r="AT124" s="232" t="s">
        <v>128</v>
      </c>
      <c r="AU124" s="232" t="s">
        <v>84</v>
      </c>
      <c r="AV124" s="13" t="s">
        <v>82</v>
      </c>
      <c r="AW124" s="13" t="s">
        <v>35</v>
      </c>
      <c r="AX124" s="13" t="s">
        <v>74</v>
      </c>
      <c r="AY124" s="232" t="s">
        <v>116</v>
      </c>
    </row>
    <row r="125" spans="1:51" s="14" customFormat="1" ht="12">
      <c r="A125" s="14"/>
      <c r="B125" s="233"/>
      <c r="C125" s="234"/>
      <c r="D125" s="218" t="s">
        <v>128</v>
      </c>
      <c r="E125" s="235" t="s">
        <v>19</v>
      </c>
      <c r="F125" s="236" t="s">
        <v>169</v>
      </c>
      <c r="G125" s="234"/>
      <c r="H125" s="237">
        <v>357.564</v>
      </c>
      <c r="I125" s="238"/>
      <c r="J125" s="234"/>
      <c r="K125" s="234"/>
      <c r="L125" s="239"/>
      <c r="M125" s="240"/>
      <c r="N125" s="241"/>
      <c r="O125" s="241"/>
      <c r="P125" s="241"/>
      <c r="Q125" s="241"/>
      <c r="R125" s="241"/>
      <c r="S125" s="241"/>
      <c r="T125" s="242"/>
      <c r="U125" s="14"/>
      <c r="V125" s="14"/>
      <c r="W125" s="14"/>
      <c r="X125" s="14"/>
      <c r="Y125" s="14"/>
      <c r="Z125" s="14"/>
      <c r="AA125" s="14"/>
      <c r="AB125" s="14"/>
      <c r="AC125" s="14"/>
      <c r="AD125" s="14"/>
      <c r="AE125" s="14"/>
      <c r="AT125" s="243" t="s">
        <v>128</v>
      </c>
      <c r="AU125" s="243" t="s">
        <v>84</v>
      </c>
      <c r="AV125" s="14" t="s">
        <v>84</v>
      </c>
      <c r="AW125" s="14" t="s">
        <v>35</v>
      </c>
      <c r="AX125" s="14" t="s">
        <v>74</v>
      </c>
      <c r="AY125" s="243" t="s">
        <v>116</v>
      </c>
    </row>
    <row r="126" spans="1:51" s="14" customFormat="1" ht="12">
      <c r="A126" s="14"/>
      <c r="B126" s="233"/>
      <c r="C126" s="234"/>
      <c r="D126" s="218" t="s">
        <v>128</v>
      </c>
      <c r="E126" s="235" t="s">
        <v>19</v>
      </c>
      <c r="F126" s="236" t="s">
        <v>170</v>
      </c>
      <c r="G126" s="234"/>
      <c r="H126" s="237">
        <v>537.655</v>
      </c>
      <c r="I126" s="238"/>
      <c r="J126" s="234"/>
      <c r="K126" s="234"/>
      <c r="L126" s="239"/>
      <c r="M126" s="240"/>
      <c r="N126" s="241"/>
      <c r="O126" s="241"/>
      <c r="P126" s="241"/>
      <c r="Q126" s="241"/>
      <c r="R126" s="241"/>
      <c r="S126" s="241"/>
      <c r="T126" s="242"/>
      <c r="U126" s="14"/>
      <c r="V126" s="14"/>
      <c r="W126" s="14"/>
      <c r="X126" s="14"/>
      <c r="Y126" s="14"/>
      <c r="Z126" s="14"/>
      <c r="AA126" s="14"/>
      <c r="AB126" s="14"/>
      <c r="AC126" s="14"/>
      <c r="AD126" s="14"/>
      <c r="AE126" s="14"/>
      <c r="AT126" s="243" t="s">
        <v>128</v>
      </c>
      <c r="AU126" s="243" t="s">
        <v>84</v>
      </c>
      <c r="AV126" s="14" t="s">
        <v>84</v>
      </c>
      <c r="AW126" s="14" t="s">
        <v>35</v>
      </c>
      <c r="AX126" s="14" t="s">
        <v>74</v>
      </c>
      <c r="AY126" s="243" t="s">
        <v>116</v>
      </c>
    </row>
    <row r="127" spans="1:51" s="14" customFormat="1" ht="12">
      <c r="A127" s="14"/>
      <c r="B127" s="233"/>
      <c r="C127" s="234"/>
      <c r="D127" s="218" t="s">
        <v>128</v>
      </c>
      <c r="E127" s="235" t="s">
        <v>19</v>
      </c>
      <c r="F127" s="236" t="s">
        <v>171</v>
      </c>
      <c r="G127" s="234"/>
      <c r="H127" s="237">
        <v>81.078</v>
      </c>
      <c r="I127" s="238"/>
      <c r="J127" s="234"/>
      <c r="K127" s="234"/>
      <c r="L127" s="239"/>
      <c r="M127" s="240"/>
      <c r="N127" s="241"/>
      <c r="O127" s="241"/>
      <c r="P127" s="241"/>
      <c r="Q127" s="241"/>
      <c r="R127" s="241"/>
      <c r="S127" s="241"/>
      <c r="T127" s="242"/>
      <c r="U127" s="14"/>
      <c r="V127" s="14"/>
      <c r="W127" s="14"/>
      <c r="X127" s="14"/>
      <c r="Y127" s="14"/>
      <c r="Z127" s="14"/>
      <c r="AA127" s="14"/>
      <c r="AB127" s="14"/>
      <c r="AC127" s="14"/>
      <c r="AD127" s="14"/>
      <c r="AE127" s="14"/>
      <c r="AT127" s="243" t="s">
        <v>128</v>
      </c>
      <c r="AU127" s="243" t="s">
        <v>84</v>
      </c>
      <c r="AV127" s="14" t="s">
        <v>84</v>
      </c>
      <c r="AW127" s="14" t="s">
        <v>35</v>
      </c>
      <c r="AX127" s="14" t="s">
        <v>74</v>
      </c>
      <c r="AY127" s="243" t="s">
        <v>116</v>
      </c>
    </row>
    <row r="128" spans="1:51" s="14" customFormat="1" ht="12">
      <c r="A128" s="14"/>
      <c r="B128" s="233"/>
      <c r="C128" s="234"/>
      <c r="D128" s="218" t="s">
        <v>128</v>
      </c>
      <c r="E128" s="235" t="s">
        <v>19</v>
      </c>
      <c r="F128" s="236" t="s">
        <v>172</v>
      </c>
      <c r="G128" s="234"/>
      <c r="H128" s="237">
        <v>267.485</v>
      </c>
      <c r="I128" s="238"/>
      <c r="J128" s="234"/>
      <c r="K128" s="234"/>
      <c r="L128" s="239"/>
      <c r="M128" s="240"/>
      <c r="N128" s="241"/>
      <c r="O128" s="241"/>
      <c r="P128" s="241"/>
      <c r="Q128" s="241"/>
      <c r="R128" s="241"/>
      <c r="S128" s="241"/>
      <c r="T128" s="242"/>
      <c r="U128" s="14"/>
      <c r="V128" s="14"/>
      <c r="W128" s="14"/>
      <c r="X128" s="14"/>
      <c r="Y128" s="14"/>
      <c r="Z128" s="14"/>
      <c r="AA128" s="14"/>
      <c r="AB128" s="14"/>
      <c r="AC128" s="14"/>
      <c r="AD128" s="14"/>
      <c r="AE128" s="14"/>
      <c r="AT128" s="243" t="s">
        <v>128</v>
      </c>
      <c r="AU128" s="243" t="s">
        <v>84</v>
      </c>
      <c r="AV128" s="14" t="s">
        <v>84</v>
      </c>
      <c r="AW128" s="14" t="s">
        <v>35</v>
      </c>
      <c r="AX128" s="14" t="s">
        <v>74</v>
      </c>
      <c r="AY128" s="243" t="s">
        <v>116</v>
      </c>
    </row>
    <row r="129" spans="1:51" s="14" customFormat="1" ht="12">
      <c r="A129" s="14"/>
      <c r="B129" s="233"/>
      <c r="C129" s="234"/>
      <c r="D129" s="218" t="s">
        <v>128</v>
      </c>
      <c r="E129" s="235" t="s">
        <v>19</v>
      </c>
      <c r="F129" s="236" t="s">
        <v>173</v>
      </c>
      <c r="G129" s="234"/>
      <c r="H129" s="237">
        <v>116.523</v>
      </c>
      <c r="I129" s="238"/>
      <c r="J129" s="234"/>
      <c r="K129" s="234"/>
      <c r="L129" s="239"/>
      <c r="M129" s="240"/>
      <c r="N129" s="241"/>
      <c r="O129" s="241"/>
      <c r="P129" s="241"/>
      <c r="Q129" s="241"/>
      <c r="R129" s="241"/>
      <c r="S129" s="241"/>
      <c r="T129" s="242"/>
      <c r="U129" s="14"/>
      <c r="V129" s="14"/>
      <c r="W129" s="14"/>
      <c r="X129" s="14"/>
      <c r="Y129" s="14"/>
      <c r="Z129" s="14"/>
      <c r="AA129" s="14"/>
      <c r="AB129" s="14"/>
      <c r="AC129" s="14"/>
      <c r="AD129" s="14"/>
      <c r="AE129" s="14"/>
      <c r="AT129" s="243" t="s">
        <v>128</v>
      </c>
      <c r="AU129" s="243" t="s">
        <v>84</v>
      </c>
      <c r="AV129" s="14" t="s">
        <v>84</v>
      </c>
      <c r="AW129" s="14" t="s">
        <v>35</v>
      </c>
      <c r="AX129" s="14" t="s">
        <v>74</v>
      </c>
      <c r="AY129" s="243" t="s">
        <v>116</v>
      </c>
    </row>
    <row r="130" spans="1:51" s="14" customFormat="1" ht="12">
      <c r="A130" s="14"/>
      <c r="B130" s="233"/>
      <c r="C130" s="234"/>
      <c r="D130" s="218" t="s">
        <v>128</v>
      </c>
      <c r="E130" s="235" t="s">
        <v>19</v>
      </c>
      <c r="F130" s="236" t="s">
        <v>174</v>
      </c>
      <c r="G130" s="234"/>
      <c r="H130" s="237">
        <v>59.287</v>
      </c>
      <c r="I130" s="238"/>
      <c r="J130" s="234"/>
      <c r="K130" s="234"/>
      <c r="L130" s="239"/>
      <c r="M130" s="240"/>
      <c r="N130" s="241"/>
      <c r="O130" s="241"/>
      <c r="P130" s="241"/>
      <c r="Q130" s="241"/>
      <c r="R130" s="241"/>
      <c r="S130" s="241"/>
      <c r="T130" s="242"/>
      <c r="U130" s="14"/>
      <c r="V130" s="14"/>
      <c r="W130" s="14"/>
      <c r="X130" s="14"/>
      <c r="Y130" s="14"/>
      <c r="Z130" s="14"/>
      <c r="AA130" s="14"/>
      <c r="AB130" s="14"/>
      <c r="AC130" s="14"/>
      <c r="AD130" s="14"/>
      <c r="AE130" s="14"/>
      <c r="AT130" s="243" t="s">
        <v>128</v>
      </c>
      <c r="AU130" s="243" t="s">
        <v>84</v>
      </c>
      <c r="AV130" s="14" t="s">
        <v>84</v>
      </c>
      <c r="AW130" s="14" t="s">
        <v>35</v>
      </c>
      <c r="AX130" s="14" t="s">
        <v>74</v>
      </c>
      <c r="AY130" s="243" t="s">
        <v>116</v>
      </c>
    </row>
    <row r="131" spans="1:51" s="14" customFormat="1" ht="12">
      <c r="A131" s="14"/>
      <c r="B131" s="233"/>
      <c r="C131" s="234"/>
      <c r="D131" s="218" t="s">
        <v>128</v>
      </c>
      <c r="E131" s="235" t="s">
        <v>19</v>
      </c>
      <c r="F131" s="236" t="s">
        <v>175</v>
      </c>
      <c r="G131" s="234"/>
      <c r="H131" s="237">
        <v>99.472</v>
      </c>
      <c r="I131" s="238"/>
      <c r="J131" s="234"/>
      <c r="K131" s="234"/>
      <c r="L131" s="239"/>
      <c r="M131" s="240"/>
      <c r="N131" s="241"/>
      <c r="O131" s="241"/>
      <c r="P131" s="241"/>
      <c r="Q131" s="241"/>
      <c r="R131" s="241"/>
      <c r="S131" s="241"/>
      <c r="T131" s="242"/>
      <c r="U131" s="14"/>
      <c r="V131" s="14"/>
      <c r="W131" s="14"/>
      <c r="X131" s="14"/>
      <c r="Y131" s="14"/>
      <c r="Z131" s="14"/>
      <c r="AA131" s="14"/>
      <c r="AB131" s="14"/>
      <c r="AC131" s="14"/>
      <c r="AD131" s="14"/>
      <c r="AE131" s="14"/>
      <c r="AT131" s="243" t="s">
        <v>128</v>
      </c>
      <c r="AU131" s="243" t="s">
        <v>84</v>
      </c>
      <c r="AV131" s="14" t="s">
        <v>84</v>
      </c>
      <c r="AW131" s="14" t="s">
        <v>35</v>
      </c>
      <c r="AX131" s="14" t="s">
        <v>74</v>
      </c>
      <c r="AY131" s="243" t="s">
        <v>116</v>
      </c>
    </row>
    <row r="132" spans="1:51" s="14" customFormat="1" ht="12">
      <c r="A132" s="14"/>
      <c r="B132" s="233"/>
      <c r="C132" s="234"/>
      <c r="D132" s="218" t="s">
        <v>128</v>
      </c>
      <c r="E132" s="235" t="s">
        <v>19</v>
      </c>
      <c r="F132" s="236" t="s">
        <v>176</v>
      </c>
      <c r="G132" s="234"/>
      <c r="H132" s="237">
        <v>99.657</v>
      </c>
      <c r="I132" s="238"/>
      <c r="J132" s="234"/>
      <c r="K132" s="234"/>
      <c r="L132" s="239"/>
      <c r="M132" s="240"/>
      <c r="N132" s="241"/>
      <c r="O132" s="241"/>
      <c r="P132" s="241"/>
      <c r="Q132" s="241"/>
      <c r="R132" s="241"/>
      <c r="S132" s="241"/>
      <c r="T132" s="242"/>
      <c r="U132" s="14"/>
      <c r="V132" s="14"/>
      <c r="W132" s="14"/>
      <c r="X132" s="14"/>
      <c r="Y132" s="14"/>
      <c r="Z132" s="14"/>
      <c r="AA132" s="14"/>
      <c r="AB132" s="14"/>
      <c r="AC132" s="14"/>
      <c r="AD132" s="14"/>
      <c r="AE132" s="14"/>
      <c r="AT132" s="243" t="s">
        <v>128</v>
      </c>
      <c r="AU132" s="243" t="s">
        <v>84</v>
      </c>
      <c r="AV132" s="14" t="s">
        <v>84</v>
      </c>
      <c r="AW132" s="14" t="s">
        <v>35</v>
      </c>
      <c r="AX132" s="14" t="s">
        <v>74</v>
      </c>
      <c r="AY132" s="243" t="s">
        <v>116</v>
      </c>
    </row>
    <row r="133" spans="1:51" s="14" customFormat="1" ht="12">
      <c r="A133" s="14"/>
      <c r="B133" s="233"/>
      <c r="C133" s="234"/>
      <c r="D133" s="218" t="s">
        <v>128</v>
      </c>
      <c r="E133" s="235" t="s">
        <v>19</v>
      </c>
      <c r="F133" s="236" t="s">
        <v>177</v>
      </c>
      <c r="G133" s="234"/>
      <c r="H133" s="237">
        <v>82.388</v>
      </c>
      <c r="I133" s="238"/>
      <c r="J133" s="234"/>
      <c r="K133" s="234"/>
      <c r="L133" s="239"/>
      <c r="M133" s="240"/>
      <c r="N133" s="241"/>
      <c r="O133" s="241"/>
      <c r="P133" s="241"/>
      <c r="Q133" s="241"/>
      <c r="R133" s="241"/>
      <c r="S133" s="241"/>
      <c r="T133" s="242"/>
      <c r="U133" s="14"/>
      <c r="V133" s="14"/>
      <c r="W133" s="14"/>
      <c r="X133" s="14"/>
      <c r="Y133" s="14"/>
      <c r="Z133" s="14"/>
      <c r="AA133" s="14"/>
      <c r="AB133" s="14"/>
      <c r="AC133" s="14"/>
      <c r="AD133" s="14"/>
      <c r="AE133" s="14"/>
      <c r="AT133" s="243" t="s">
        <v>128</v>
      </c>
      <c r="AU133" s="243" t="s">
        <v>84</v>
      </c>
      <c r="AV133" s="14" t="s">
        <v>84</v>
      </c>
      <c r="AW133" s="14" t="s">
        <v>35</v>
      </c>
      <c r="AX133" s="14" t="s">
        <v>74</v>
      </c>
      <c r="AY133" s="243" t="s">
        <v>116</v>
      </c>
    </row>
    <row r="134" spans="1:51" s="14" customFormat="1" ht="12">
      <c r="A134" s="14"/>
      <c r="B134" s="233"/>
      <c r="C134" s="234"/>
      <c r="D134" s="218" t="s">
        <v>128</v>
      </c>
      <c r="E134" s="235" t="s">
        <v>19</v>
      </c>
      <c r="F134" s="236" t="s">
        <v>178</v>
      </c>
      <c r="G134" s="234"/>
      <c r="H134" s="237">
        <v>20.333</v>
      </c>
      <c r="I134" s="238"/>
      <c r="J134" s="234"/>
      <c r="K134" s="234"/>
      <c r="L134" s="239"/>
      <c r="M134" s="240"/>
      <c r="N134" s="241"/>
      <c r="O134" s="241"/>
      <c r="P134" s="241"/>
      <c r="Q134" s="241"/>
      <c r="R134" s="241"/>
      <c r="S134" s="241"/>
      <c r="T134" s="242"/>
      <c r="U134" s="14"/>
      <c r="V134" s="14"/>
      <c r="W134" s="14"/>
      <c r="X134" s="14"/>
      <c r="Y134" s="14"/>
      <c r="Z134" s="14"/>
      <c r="AA134" s="14"/>
      <c r="AB134" s="14"/>
      <c r="AC134" s="14"/>
      <c r="AD134" s="14"/>
      <c r="AE134" s="14"/>
      <c r="AT134" s="243" t="s">
        <v>128</v>
      </c>
      <c r="AU134" s="243" t="s">
        <v>84</v>
      </c>
      <c r="AV134" s="14" t="s">
        <v>84</v>
      </c>
      <c r="AW134" s="14" t="s">
        <v>35</v>
      </c>
      <c r="AX134" s="14" t="s">
        <v>74</v>
      </c>
      <c r="AY134" s="243" t="s">
        <v>116</v>
      </c>
    </row>
    <row r="135" spans="1:51" s="13" customFormat="1" ht="12">
      <c r="A135" s="13"/>
      <c r="B135" s="223"/>
      <c r="C135" s="224"/>
      <c r="D135" s="218" t="s">
        <v>128</v>
      </c>
      <c r="E135" s="225" t="s">
        <v>19</v>
      </c>
      <c r="F135" s="226" t="s">
        <v>140</v>
      </c>
      <c r="G135" s="224"/>
      <c r="H135" s="225" t="s">
        <v>19</v>
      </c>
      <c r="I135" s="227"/>
      <c r="J135" s="224"/>
      <c r="K135" s="224"/>
      <c r="L135" s="228"/>
      <c r="M135" s="229"/>
      <c r="N135" s="230"/>
      <c r="O135" s="230"/>
      <c r="P135" s="230"/>
      <c r="Q135" s="230"/>
      <c r="R135" s="230"/>
      <c r="S135" s="230"/>
      <c r="T135" s="231"/>
      <c r="U135" s="13"/>
      <c r="V135" s="13"/>
      <c r="W135" s="13"/>
      <c r="X135" s="13"/>
      <c r="Y135" s="13"/>
      <c r="Z135" s="13"/>
      <c r="AA135" s="13"/>
      <c r="AB135" s="13"/>
      <c r="AC135" s="13"/>
      <c r="AD135" s="13"/>
      <c r="AE135" s="13"/>
      <c r="AT135" s="232" t="s">
        <v>128</v>
      </c>
      <c r="AU135" s="232" t="s">
        <v>84</v>
      </c>
      <c r="AV135" s="13" t="s">
        <v>82</v>
      </c>
      <c r="AW135" s="13" t="s">
        <v>35</v>
      </c>
      <c r="AX135" s="13" t="s">
        <v>74</v>
      </c>
      <c r="AY135" s="232" t="s">
        <v>116</v>
      </c>
    </row>
    <row r="136" spans="1:51" s="14" customFormat="1" ht="12">
      <c r="A136" s="14"/>
      <c r="B136" s="233"/>
      <c r="C136" s="234"/>
      <c r="D136" s="218" t="s">
        <v>128</v>
      </c>
      <c r="E136" s="235" t="s">
        <v>19</v>
      </c>
      <c r="F136" s="236" t="s">
        <v>179</v>
      </c>
      <c r="G136" s="234"/>
      <c r="H136" s="237">
        <v>44.652</v>
      </c>
      <c r="I136" s="238"/>
      <c r="J136" s="234"/>
      <c r="K136" s="234"/>
      <c r="L136" s="239"/>
      <c r="M136" s="240"/>
      <c r="N136" s="241"/>
      <c r="O136" s="241"/>
      <c r="P136" s="241"/>
      <c r="Q136" s="241"/>
      <c r="R136" s="241"/>
      <c r="S136" s="241"/>
      <c r="T136" s="242"/>
      <c r="U136" s="14"/>
      <c r="V136" s="14"/>
      <c r="W136" s="14"/>
      <c r="X136" s="14"/>
      <c r="Y136" s="14"/>
      <c r="Z136" s="14"/>
      <c r="AA136" s="14"/>
      <c r="AB136" s="14"/>
      <c r="AC136" s="14"/>
      <c r="AD136" s="14"/>
      <c r="AE136" s="14"/>
      <c r="AT136" s="243" t="s">
        <v>128</v>
      </c>
      <c r="AU136" s="243" t="s">
        <v>84</v>
      </c>
      <c r="AV136" s="14" t="s">
        <v>84</v>
      </c>
      <c r="AW136" s="14" t="s">
        <v>35</v>
      </c>
      <c r="AX136" s="14" t="s">
        <v>74</v>
      </c>
      <c r="AY136" s="243" t="s">
        <v>116</v>
      </c>
    </row>
    <row r="137" spans="1:51" s="14" customFormat="1" ht="12">
      <c r="A137" s="14"/>
      <c r="B137" s="233"/>
      <c r="C137" s="234"/>
      <c r="D137" s="218" t="s">
        <v>128</v>
      </c>
      <c r="E137" s="235" t="s">
        <v>19</v>
      </c>
      <c r="F137" s="236" t="s">
        <v>180</v>
      </c>
      <c r="G137" s="234"/>
      <c r="H137" s="237">
        <v>39.058</v>
      </c>
      <c r="I137" s="238"/>
      <c r="J137" s="234"/>
      <c r="K137" s="234"/>
      <c r="L137" s="239"/>
      <c r="M137" s="240"/>
      <c r="N137" s="241"/>
      <c r="O137" s="241"/>
      <c r="P137" s="241"/>
      <c r="Q137" s="241"/>
      <c r="R137" s="241"/>
      <c r="S137" s="241"/>
      <c r="T137" s="242"/>
      <c r="U137" s="14"/>
      <c r="V137" s="14"/>
      <c r="W137" s="14"/>
      <c r="X137" s="14"/>
      <c r="Y137" s="14"/>
      <c r="Z137" s="14"/>
      <c r="AA137" s="14"/>
      <c r="AB137" s="14"/>
      <c r="AC137" s="14"/>
      <c r="AD137" s="14"/>
      <c r="AE137" s="14"/>
      <c r="AT137" s="243" t="s">
        <v>128</v>
      </c>
      <c r="AU137" s="243" t="s">
        <v>84</v>
      </c>
      <c r="AV137" s="14" t="s">
        <v>84</v>
      </c>
      <c r="AW137" s="14" t="s">
        <v>35</v>
      </c>
      <c r="AX137" s="14" t="s">
        <v>74</v>
      </c>
      <c r="AY137" s="243" t="s">
        <v>116</v>
      </c>
    </row>
    <row r="138" spans="1:51" s="14" customFormat="1" ht="12">
      <c r="A138" s="14"/>
      <c r="B138" s="233"/>
      <c r="C138" s="234"/>
      <c r="D138" s="218" t="s">
        <v>128</v>
      </c>
      <c r="E138" s="235" t="s">
        <v>19</v>
      </c>
      <c r="F138" s="236" t="s">
        <v>181</v>
      </c>
      <c r="G138" s="234"/>
      <c r="H138" s="237">
        <v>22.246</v>
      </c>
      <c r="I138" s="238"/>
      <c r="J138" s="234"/>
      <c r="K138" s="234"/>
      <c r="L138" s="239"/>
      <c r="M138" s="240"/>
      <c r="N138" s="241"/>
      <c r="O138" s="241"/>
      <c r="P138" s="241"/>
      <c r="Q138" s="241"/>
      <c r="R138" s="241"/>
      <c r="S138" s="241"/>
      <c r="T138" s="242"/>
      <c r="U138" s="14"/>
      <c r="V138" s="14"/>
      <c r="W138" s="14"/>
      <c r="X138" s="14"/>
      <c r="Y138" s="14"/>
      <c r="Z138" s="14"/>
      <c r="AA138" s="14"/>
      <c r="AB138" s="14"/>
      <c r="AC138" s="14"/>
      <c r="AD138" s="14"/>
      <c r="AE138" s="14"/>
      <c r="AT138" s="243" t="s">
        <v>128</v>
      </c>
      <c r="AU138" s="243" t="s">
        <v>84</v>
      </c>
      <c r="AV138" s="14" t="s">
        <v>84</v>
      </c>
      <c r="AW138" s="14" t="s">
        <v>35</v>
      </c>
      <c r="AX138" s="14" t="s">
        <v>74</v>
      </c>
      <c r="AY138" s="243" t="s">
        <v>116</v>
      </c>
    </row>
    <row r="139" spans="1:51" s="14" customFormat="1" ht="12">
      <c r="A139" s="14"/>
      <c r="B139" s="233"/>
      <c r="C139" s="234"/>
      <c r="D139" s="218" t="s">
        <v>128</v>
      </c>
      <c r="E139" s="235" t="s">
        <v>19</v>
      </c>
      <c r="F139" s="236" t="s">
        <v>182</v>
      </c>
      <c r="G139" s="234"/>
      <c r="H139" s="237">
        <v>30.898</v>
      </c>
      <c r="I139" s="238"/>
      <c r="J139" s="234"/>
      <c r="K139" s="234"/>
      <c r="L139" s="239"/>
      <c r="M139" s="240"/>
      <c r="N139" s="241"/>
      <c r="O139" s="241"/>
      <c r="P139" s="241"/>
      <c r="Q139" s="241"/>
      <c r="R139" s="241"/>
      <c r="S139" s="241"/>
      <c r="T139" s="242"/>
      <c r="U139" s="14"/>
      <c r="V139" s="14"/>
      <c r="W139" s="14"/>
      <c r="X139" s="14"/>
      <c r="Y139" s="14"/>
      <c r="Z139" s="14"/>
      <c r="AA139" s="14"/>
      <c r="AB139" s="14"/>
      <c r="AC139" s="14"/>
      <c r="AD139" s="14"/>
      <c r="AE139" s="14"/>
      <c r="AT139" s="243" t="s">
        <v>128</v>
      </c>
      <c r="AU139" s="243" t="s">
        <v>84</v>
      </c>
      <c r="AV139" s="14" t="s">
        <v>84</v>
      </c>
      <c r="AW139" s="14" t="s">
        <v>35</v>
      </c>
      <c r="AX139" s="14" t="s">
        <v>74</v>
      </c>
      <c r="AY139" s="243" t="s">
        <v>116</v>
      </c>
    </row>
    <row r="140" spans="1:51" s="14" customFormat="1" ht="12">
      <c r="A140" s="14"/>
      <c r="B140" s="233"/>
      <c r="C140" s="234"/>
      <c r="D140" s="218" t="s">
        <v>128</v>
      </c>
      <c r="E140" s="235" t="s">
        <v>19</v>
      </c>
      <c r="F140" s="236" t="s">
        <v>183</v>
      </c>
      <c r="G140" s="234"/>
      <c r="H140" s="237">
        <v>37.932</v>
      </c>
      <c r="I140" s="238"/>
      <c r="J140" s="234"/>
      <c r="K140" s="234"/>
      <c r="L140" s="239"/>
      <c r="M140" s="240"/>
      <c r="N140" s="241"/>
      <c r="O140" s="241"/>
      <c r="P140" s="241"/>
      <c r="Q140" s="241"/>
      <c r="R140" s="241"/>
      <c r="S140" s="241"/>
      <c r="T140" s="242"/>
      <c r="U140" s="14"/>
      <c r="V140" s="14"/>
      <c r="W140" s="14"/>
      <c r="X140" s="14"/>
      <c r="Y140" s="14"/>
      <c r="Z140" s="14"/>
      <c r="AA140" s="14"/>
      <c r="AB140" s="14"/>
      <c r="AC140" s="14"/>
      <c r="AD140" s="14"/>
      <c r="AE140" s="14"/>
      <c r="AT140" s="243" t="s">
        <v>128</v>
      </c>
      <c r="AU140" s="243" t="s">
        <v>84</v>
      </c>
      <c r="AV140" s="14" t="s">
        <v>84</v>
      </c>
      <c r="AW140" s="14" t="s">
        <v>35</v>
      </c>
      <c r="AX140" s="14" t="s">
        <v>74</v>
      </c>
      <c r="AY140" s="243" t="s">
        <v>116</v>
      </c>
    </row>
    <row r="141" spans="1:51" s="14" customFormat="1" ht="12">
      <c r="A141" s="14"/>
      <c r="B141" s="233"/>
      <c r="C141" s="234"/>
      <c r="D141" s="218" t="s">
        <v>128</v>
      </c>
      <c r="E141" s="235" t="s">
        <v>19</v>
      </c>
      <c r="F141" s="236" t="s">
        <v>184</v>
      </c>
      <c r="G141" s="234"/>
      <c r="H141" s="237">
        <v>31.858</v>
      </c>
      <c r="I141" s="238"/>
      <c r="J141" s="234"/>
      <c r="K141" s="234"/>
      <c r="L141" s="239"/>
      <c r="M141" s="240"/>
      <c r="N141" s="241"/>
      <c r="O141" s="241"/>
      <c r="P141" s="241"/>
      <c r="Q141" s="241"/>
      <c r="R141" s="241"/>
      <c r="S141" s="241"/>
      <c r="T141" s="242"/>
      <c r="U141" s="14"/>
      <c r="V141" s="14"/>
      <c r="W141" s="14"/>
      <c r="X141" s="14"/>
      <c r="Y141" s="14"/>
      <c r="Z141" s="14"/>
      <c r="AA141" s="14"/>
      <c r="AB141" s="14"/>
      <c r="AC141" s="14"/>
      <c r="AD141" s="14"/>
      <c r="AE141" s="14"/>
      <c r="AT141" s="243" t="s">
        <v>128</v>
      </c>
      <c r="AU141" s="243" t="s">
        <v>84</v>
      </c>
      <c r="AV141" s="14" t="s">
        <v>84</v>
      </c>
      <c r="AW141" s="14" t="s">
        <v>35</v>
      </c>
      <c r="AX141" s="14" t="s">
        <v>74</v>
      </c>
      <c r="AY141" s="243" t="s">
        <v>116</v>
      </c>
    </row>
    <row r="142" spans="1:51" s="14" customFormat="1" ht="12">
      <c r="A142" s="14"/>
      <c r="B142" s="233"/>
      <c r="C142" s="234"/>
      <c r="D142" s="218" t="s">
        <v>128</v>
      </c>
      <c r="E142" s="235" t="s">
        <v>19</v>
      </c>
      <c r="F142" s="236" t="s">
        <v>185</v>
      </c>
      <c r="G142" s="234"/>
      <c r="H142" s="237">
        <v>37.932</v>
      </c>
      <c r="I142" s="238"/>
      <c r="J142" s="234"/>
      <c r="K142" s="234"/>
      <c r="L142" s="239"/>
      <c r="M142" s="240"/>
      <c r="N142" s="241"/>
      <c r="O142" s="241"/>
      <c r="P142" s="241"/>
      <c r="Q142" s="241"/>
      <c r="R142" s="241"/>
      <c r="S142" s="241"/>
      <c r="T142" s="242"/>
      <c r="U142" s="14"/>
      <c r="V142" s="14"/>
      <c r="W142" s="14"/>
      <c r="X142" s="14"/>
      <c r="Y142" s="14"/>
      <c r="Z142" s="14"/>
      <c r="AA142" s="14"/>
      <c r="AB142" s="14"/>
      <c r="AC142" s="14"/>
      <c r="AD142" s="14"/>
      <c r="AE142" s="14"/>
      <c r="AT142" s="243" t="s">
        <v>128</v>
      </c>
      <c r="AU142" s="243" t="s">
        <v>84</v>
      </c>
      <c r="AV142" s="14" t="s">
        <v>84</v>
      </c>
      <c r="AW142" s="14" t="s">
        <v>35</v>
      </c>
      <c r="AX142" s="14" t="s">
        <v>74</v>
      </c>
      <c r="AY142" s="243" t="s">
        <v>116</v>
      </c>
    </row>
    <row r="143" spans="1:51" s="14" customFormat="1" ht="12">
      <c r="A143" s="14"/>
      <c r="B143" s="233"/>
      <c r="C143" s="234"/>
      <c r="D143" s="218" t="s">
        <v>128</v>
      </c>
      <c r="E143" s="235" t="s">
        <v>19</v>
      </c>
      <c r="F143" s="236" t="s">
        <v>186</v>
      </c>
      <c r="G143" s="234"/>
      <c r="H143" s="237">
        <v>32.178</v>
      </c>
      <c r="I143" s="238"/>
      <c r="J143" s="234"/>
      <c r="K143" s="234"/>
      <c r="L143" s="239"/>
      <c r="M143" s="240"/>
      <c r="N143" s="241"/>
      <c r="O143" s="241"/>
      <c r="P143" s="241"/>
      <c r="Q143" s="241"/>
      <c r="R143" s="241"/>
      <c r="S143" s="241"/>
      <c r="T143" s="242"/>
      <c r="U143" s="14"/>
      <c r="V143" s="14"/>
      <c r="W143" s="14"/>
      <c r="X143" s="14"/>
      <c r="Y143" s="14"/>
      <c r="Z143" s="14"/>
      <c r="AA143" s="14"/>
      <c r="AB143" s="14"/>
      <c r="AC143" s="14"/>
      <c r="AD143" s="14"/>
      <c r="AE143" s="14"/>
      <c r="AT143" s="243" t="s">
        <v>128</v>
      </c>
      <c r="AU143" s="243" t="s">
        <v>84</v>
      </c>
      <c r="AV143" s="14" t="s">
        <v>84</v>
      </c>
      <c r="AW143" s="14" t="s">
        <v>35</v>
      </c>
      <c r="AX143" s="14" t="s">
        <v>74</v>
      </c>
      <c r="AY143" s="243" t="s">
        <v>116</v>
      </c>
    </row>
    <row r="144" spans="1:51" s="14" customFormat="1" ht="12">
      <c r="A144" s="14"/>
      <c r="B144" s="233"/>
      <c r="C144" s="234"/>
      <c r="D144" s="218" t="s">
        <v>128</v>
      </c>
      <c r="E144" s="235" t="s">
        <v>19</v>
      </c>
      <c r="F144" s="236" t="s">
        <v>187</v>
      </c>
      <c r="G144" s="234"/>
      <c r="H144" s="237">
        <v>35.692</v>
      </c>
      <c r="I144" s="238"/>
      <c r="J144" s="234"/>
      <c r="K144" s="234"/>
      <c r="L144" s="239"/>
      <c r="M144" s="240"/>
      <c r="N144" s="241"/>
      <c r="O144" s="241"/>
      <c r="P144" s="241"/>
      <c r="Q144" s="241"/>
      <c r="R144" s="241"/>
      <c r="S144" s="241"/>
      <c r="T144" s="242"/>
      <c r="U144" s="14"/>
      <c r="V144" s="14"/>
      <c r="W144" s="14"/>
      <c r="X144" s="14"/>
      <c r="Y144" s="14"/>
      <c r="Z144" s="14"/>
      <c r="AA144" s="14"/>
      <c r="AB144" s="14"/>
      <c r="AC144" s="14"/>
      <c r="AD144" s="14"/>
      <c r="AE144" s="14"/>
      <c r="AT144" s="243" t="s">
        <v>128</v>
      </c>
      <c r="AU144" s="243" t="s">
        <v>84</v>
      </c>
      <c r="AV144" s="14" t="s">
        <v>84</v>
      </c>
      <c r="AW144" s="14" t="s">
        <v>35</v>
      </c>
      <c r="AX144" s="14" t="s">
        <v>74</v>
      </c>
      <c r="AY144" s="243" t="s">
        <v>116</v>
      </c>
    </row>
    <row r="145" spans="1:51" s="14" customFormat="1" ht="12">
      <c r="A145" s="14"/>
      <c r="B145" s="233"/>
      <c r="C145" s="234"/>
      <c r="D145" s="218" t="s">
        <v>128</v>
      </c>
      <c r="E145" s="235" t="s">
        <v>19</v>
      </c>
      <c r="F145" s="236" t="s">
        <v>188</v>
      </c>
      <c r="G145" s="234"/>
      <c r="H145" s="237">
        <v>45.206</v>
      </c>
      <c r="I145" s="238"/>
      <c r="J145" s="234"/>
      <c r="K145" s="234"/>
      <c r="L145" s="239"/>
      <c r="M145" s="240"/>
      <c r="N145" s="241"/>
      <c r="O145" s="241"/>
      <c r="P145" s="241"/>
      <c r="Q145" s="241"/>
      <c r="R145" s="241"/>
      <c r="S145" s="241"/>
      <c r="T145" s="242"/>
      <c r="U145" s="14"/>
      <c r="V145" s="14"/>
      <c r="W145" s="14"/>
      <c r="X145" s="14"/>
      <c r="Y145" s="14"/>
      <c r="Z145" s="14"/>
      <c r="AA145" s="14"/>
      <c r="AB145" s="14"/>
      <c r="AC145" s="14"/>
      <c r="AD145" s="14"/>
      <c r="AE145" s="14"/>
      <c r="AT145" s="243" t="s">
        <v>128</v>
      </c>
      <c r="AU145" s="243" t="s">
        <v>84</v>
      </c>
      <c r="AV145" s="14" t="s">
        <v>84</v>
      </c>
      <c r="AW145" s="14" t="s">
        <v>35</v>
      </c>
      <c r="AX145" s="14" t="s">
        <v>74</v>
      </c>
      <c r="AY145" s="243" t="s">
        <v>116</v>
      </c>
    </row>
    <row r="146" spans="1:51" s="14" customFormat="1" ht="12">
      <c r="A146" s="14"/>
      <c r="B146" s="233"/>
      <c r="C146" s="234"/>
      <c r="D146" s="218" t="s">
        <v>128</v>
      </c>
      <c r="E146" s="235" t="s">
        <v>19</v>
      </c>
      <c r="F146" s="236" t="s">
        <v>189</v>
      </c>
      <c r="G146" s="234"/>
      <c r="H146" s="237">
        <v>35.46</v>
      </c>
      <c r="I146" s="238"/>
      <c r="J146" s="234"/>
      <c r="K146" s="234"/>
      <c r="L146" s="239"/>
      <c r="M146" s="240"/>
      <c r="N146" s="241"/>
      <c r="O146" s="241"/>
      <c r="P146" s="241"/>
      <c r="Q146" s="241"/>
      <c r="R146" s="241"/>
      <c r="S146" s="241"/>
      <c r="T146" s="242"/>
      <c r="U146" s="14"/>
      <c r="V146" s="14"/>
      <c r="W146" s="14"/>
      <c r="X146" s="14"/>
      <c r="Y146" s="14"/>
      <c r="Z146" s="14"/>
      <c r="AA146" s="14"/>
      <c r="AB146" s="14"/>
      <c r="AC146" s="14"/>
      <c r="AD146" s="14"/>
      <c r="AE146" s="14"/>
      <c r="AT146" s="243" t="s">
        <v>128</v>
      </c>
      <c r="AU146" s="243" t="s">
        <v>84</v>
      </c>
      <c r="AV146" s="14" t="s">
        <v>84</v>
      </c>
      <c r="AW146" s="14" t="s">
        <v>35</v>
      </c>
      <c r="AX146" s="14" t="s">
        <v>74</v>
      </c>
      <c r="AY146" s="243" t="s">
        <v>116</v>
      </c>
    </row>
    <row r="147" spans="1:51" s="14" customFormat="1" ht="12">
      <c r="A147" s="14"/>
      <c r="B147" s="233"/>
      <c r="C147" s="234"/>
      <c r="D147" s="218" t="s">
        <v>128</v>
      </c>
      <c r="E147" s="235" t="s">
        <v>19</v>
      </c>
      <c r="F147" s="236" t="s">
        <v>190</v>
      </c>
      <c r="G147" s="234"/>
      <c r="H147" s="237">
        <v>44.498</v>
      </c>
      <c r="I147" s="238"/>
      <c r="J147" s="234"/>
      <c r="K147" s="234"/>
      <c r="L147" s="239"/>
      <c r="M147" s="240"/>
      <c r="N147" s="241"/>
      <c r="O147" s="241"/>
      <c r="P147" s="241"/>
      <c r="Q147" s="241"/>
      <c r="R147" s="241"/>
      <c r="S147" s="241"/>
      <c r="T147" s="242"/>
      <c r="U147" s="14"/>
      <c r="V147" s="14"/>
      <c r="W147" s="14"/>
      <c r="X147" s="14"/>
      <c r="Y147" s="14"/>
      <c r="Z147" s="14"/>
      <c r="AA147" s="14"/>
      <c r="AB147" s="14"/>
      <c r="AC147" s="14"/>
      <c r="AD147" s="14"/>
      <c r="AE147" s="14"/>
      <c r="AT147" s="243" t="s">
        <v>128</v>
      </c>
      <c r="AU147" s="243" t="s">
        <v>84</v>
      </c>
      <c r="AV147" s="14" t="s">
        <v>84</v>
      </c>
      <c r="AW147" s="14" t="s">
        <v>35</v>
      </c>
      <c r="AX147" s="14" t="s">
        <v>74</v>
      </c>
      <c r="AY147" s="243" t="s">
        <v>116</v>
      </c>
    </row>
    <row r="148" spans="1:51" s="14" customFormat="1" ht="12">
      <c r="A148" s="14"/>
      <c r="B148" s="233"/>
      <c r="C148" s="234"/>
      <c r="D148" s="218" t="s">
        <v>128</v>
      </c>
      <c r="E148" s="235" t="s">
        <v>19</v>
      </c>
      <c r="F148" s="236" t="s">
        <v>191</v>
      </c>
      <c r="G148" s="234"/>
      <c r="H148" s="237">
        <v>27.212</v>
      </c>
      <c r="I148" s="238"/>
      <c r="J148" s="234"/>
      <c r="K148" s="234"/>
      <c r="L148" s="239"/>
      <c r="M148" s="240"/>
      <c r="N148" s="241"/>
      <c r="O148" s="241"/>
      <c r="P148" s="241"/>
      <c r="Q148" s="241"/>
      <c r="R148" s="241"/>
      <c r="S148" s="241"/>
      <c r="T148" s="242"/>
      <c r="U148" s="14"/>
      <c r="V148" s="14"/>
      <c r="W148" s="14"/>
      <c r="X148" s="14"/>
      <c r="Y148" s="14"/>
      <c r="Z148" s="14"/>
      <c r="AA148" s="14"/>
      <c r="AB148" s="14"/>
      <c r="AC148" s="14"/>
      <c r="AD148" s="14"/>
      <c r="AE148" s="14"/>
      <c r="AT148" s="243" t="s">
        <v>128</v>
      </c>
      <c r="AU148" s="243" t="s">
        <v>84</v>
      </c>
      <c r="AV148" s="14" t="s">
        <v>84</v>
      </c>
      <c r="AW148" s="14" t="s">
        <v>35</v>
      </c>
      <c r="AX148" s="14" t="s">
        <v>74</v>
      </c>
      <c r="AY148" s="243" t="s">
        <v>116</v>
      </c>
    </row>
    <row r="149" spans="1:51" s="14" customFormat="1" ht="12">
      <c r="A149" s="14"/>
      <c r="B149" s="233"/>
      <c r="C149" s="234"/>
      <c r="D149" s="218" t="s">
        <v>128</v>
      </c>
      <c r="E149" s="235" t="s">
        <v>19</v>
      </c>
      <c r="F149" s="236" t="s">
        <v>192</v>
      </c>
      <c r="G149" s="234"/>
      <c r="H149" s="237">
        <v>44.756</v>
      </c>
      <c r="I149" s="238"/>
      <c r="J149" s="234"/>
      <c r="K149" s="234"/>
      <c r="L149" s="239"/>
      <c r="M149" s="240"/>
      <c r="N149" s="241"/>
      <c r="O149" s="241"/>
      <c r="P149" s="241"/>
      <c r="Q149" s="241"/>
      <c r="R149" s="241"/>
      <c r="S149" s="241"/>
      <c r="T149" s="242"/>
      <c r="U149" s="14"/>
      <c r="V149" s="14"/>
      <c r="W149" s="14"/>
      <c r="X149" s="14"/>
      <c r="Y149" s="14"/>
      <c r="Z149" s="14"/>
      <c r="AA149" s="14"/>
      <c r="AB149" s="14"/>
      <c r="AC149" s="14"/>
      <c r="AD149" s="14"/>
      <c r="AE149" s="14"/>
      <c r="AT149" s="243" t="s">
        <v>128</v>
      </c>
      <c r="AU149" s="243" t="s">
        <v>84</v>
      </c>
      <c r="AV149" s="14" t="s">
        <v>84</v>
      </c>
      <c r="AW149" s="14" t="s">
        <v>35</v>
      </c>
      <c r="AX149" s="14" t="s">
        <v>74</v>
      </c>
      <c r="AY149" s="243" t="s">
        <v>116</v>
      </c>
    </row>
    <row r="150" spans="1:51" s="14" customFormat="1" ht="12">
      <c r="A150" s="14"/>
      <c r="B150" s="233"/>
      <c r="C150" s="234"/>
      <c r="D150" s="218" t="s">
        <v>128</v>
      </c>
      <c r="E150" s="235" t="s">
        <v>19</v>
      </c>
      <c r="F150" s="236" t="s">
        <v>193</v>
      </c>
      <c r="G150" s="234"/>
      <c r="H150" s="237">
        <v>26.635</v>
      </c>
      <c r="I150" s="238"/>
      <c r="J150" s="234"/>
      <c r="K150" s="234"/>
      <c r="L150" s="239"/>
      <c r="M150" s="240"/>
      <c r="N150" s="241"/>
      <c r="O150" s="241"/>
      <c r="P150" s="241"/>
      <c r="Q150" s="241"/>
      <c r="R150" s="241"/>
      <c r="S150" s="241"/>
      <c r="T150" s="242"/>
      <c r="U150" s="14"/>
      <c r="V150" s="14"/>
      <c r="W150" s="14"/>
      <c r="X150" s="14"/>
      <c r="Y150" s="14"/>
      <c r="Z150" s="14"/>
      <c r="AA150" s="14"/>
      <c r="AB150" s="14"/>
      <c r="AC150" s="14"/>
      <c r="AD150" s="14"/>
      <c r="AE150" s="14"/>
      <c r="AT150" s="243" t="s">
        <v>128</v>
      </c>
      <c r="AU150" s="243" t="s">
        <v>84</v>
      </c>
      <c r="AV150" s="14" t="s">
        <v>84</v>
      </c>
      <c r="AW150" s="14" t="s">
        <v>35</v>
      </c>
      <c r="AX150" s="14" t="s">
        <v>74</v>
      </c>
      <c r="AY150" s="243" t="s">
        <v>116</v>
      </c>
    </row>
    <row r="151" spans="1:51" s="14" customFormat="1" ht="12">
      <c r="A151" s="14"/>
      <c r="B151" s="233"/>
      <c r="C151" s="234"/>
      <c r="D151" s="218" t="s">
        <v>128</v>
      </c>
      <c r="E151" s="235" t="s">
        <v>19</v>
      </c>
      <c r="F151" s="236" t="s">
        <v>194</v>
      </c>
      <c r="G151" s="234"/>
      <c r="H151" s="237">
        <v>25.116</v>
      </c>
      <c r="I151" s="238"/>
      <c r="J151" s="234"/>
      <c r="K151" s="234"/>
      <c r="L151" s="239"/>
      <c r="M151" s="240"/>
      <c r="N151" s="241"/>
      <c r="O151" s="241"/>
      <c r="P151" s="241"/>
      <c r="Q151" s="241"/>
      <c r="R151" s="241"/>
      <c r="S151" s="241"/>
      <c r="T151" s="242"/>
      <c r="U151" s="14"/>
      <c r="V151" s="14"/>
      <c r="W151" s="14"/>
      <c r="X151" s="14"/>
      <c r="Y151" s="14"/>
      <c r="Z151" s="14"/>
      <c r="AA151" s="14"/>
      <c r="AB151" s="14"/>
      <c r="AC151" s="14"/>
      <c r="AD151" s="14"/>
      <c r="AE151" s="14"/>
      <c r="AT151" s="243" t="s">
        <v>128</v>
      </c>
      <c r="AU151" s="243" t="s">
        <v>84</v>
      </c>
      <c r="AV151" s="14" t="s">
        <v>84</v>
      </c>
      <c r="AW151" s="14" t="s">
        <v>35</v>
      </c>
      <c r="AX151" s="14" t="s">
        <v>74</v>
      </c>
      <c r="AY151" s="243" t="s">
        <v>116</v>
      </c>
    </row>
    <row r="152" spans="1:51" s="15" customFormat="1" ht="12">
      <c r="A152" s="15"/>
      <c r="B152" s="244"/>
      <c r="C152" s="245"/>
      <c r="D152" s="218" t="s">
        <v>128</v>
      </c>
      <c r="E152" s="246" t="s">
        <v>19</v>
      </c>
      <c r="F152" s="247" t="s">
        <v>157</v>
      </c>
      <c r="G152" s="245"/>
      <c r="H152" s="248">
        <v>2282.771</v>
      </c>
      <c r="I152" s="249"/>
      <c r="J152" s="245"/>
      <c r="K152" s="245"/>
      <c r="L152" s="250"/>
      <c r="M152" s="251"/>
      <c r="N152" s="252"/>
      <c r="O152" s="252"/>
      <c r="P152" s="252"/>
      <c r="Q152" s="252"/>
      <c r="R152" s="252"/>
      <c r="S152" s="252"/>
      <c r="T152" s="253"/>
      <c r="U152" s="15"/>
      <c r="V152" s="15"/>
      <c r="W152" s="15"/>
      <c r="X152" s="15"/>
      <c r="Y152" s="15"/>
      <c r="Z152" s="15"/>
      <c r="AA152" s="15"/>
      <c r="AB152" s="15"/>
      <c r="AC152" s="15"/>
      <c r="AD152" s="15"/>
      <c r="AE152" s="15"/>
      <c r="AT152" s="254" t="s">
        <v>128</v>
      </c>
      <c r="AU152" s="254" t="s">
        <v>84</v>
      </c>
      <c r="AV152" s="15" t="s">
        <v>124</v>
      </c>
      <c r="AW152" s="15" t="s">
        <v>35</v>
      </c>
      <c r="AX152" s="15" t="s">
        <v>82</v>
      </c>
      <c r="AY152" s="254" t="s">
        <v>116</v>
      </c>
    </row>
    <row r="153" spans="1:65" s="2" customFormat="1" ht="24.15" customHeight="1">
      <c r="A153" s="39"/>
      <c r="B153" s="40"/>
      <c r="C153" s="205" t="s">
        <v>195</v>
      </c>
      <c r="D153" s="205" t="s">
        <v>119</v>
      </c>
      <c r="E153" s="206" t="s">
        <v>196</v>
      </c>
      <c r="F153" s="207" t="s">
        <v>197</v>
      </c>
      <c r="G153" s="208" t="s">
        <v>166</v>
      </c>
      <c r="H153" s="209">
        <v>2282.771</v>
      </c>
      <c r="I153" s="210"/>
      <c r="J153" s="211">
        <f>ROUND(I153*H153,2)</f>
        <v>0</v>
      </c>
      <c r="K153" s="207" t="s">
        <v>123</v>
      </c>
      <c r="L153" s="45"/>
      <c r="M153" s="212" t="s">
        <v>19</v>
      </c>
      <c r="N153" s="213" t="s">
        <v>45</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124</v>
      </c>
      <c r="AT153" s="216" t="s">
        <v>119</v>
      </c>
      <c r="AU153" s="216" t="s">
        <v>84</v>
      </c>
      <c r="AY153" s="18" t="s">
        <v>116</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124</v>
      </c>
      <c r="BM153" s="216" t="s">
        <v>198</v>
      </c>
    </row>
    <row r="154" spans="1:51" s="14" customFormat="1" ht="12">
      <c r="A154" s="14"/>
      <c r="B154" s="233"/>
      <c r="C154" s="234"/>
      <c r="D154" s="218" t="s">
        <v>128</v>
      </c>
      <c r="E154" s="235" t="s">
        <v>19</v>
      </c>
      <c r="F154" s="236" t="s">
        <v>199</v>
      </c>
      <c r="G154" s="234"/>
      <c r="H154" s="237">
        <v>2282.771</v>
      </c>
      <c r="I154" s="238"/>
      <c r="J154" s="234"/>
      <c r="K154" s="234"/>
      <c r="L154" s="239"/>
      <c r="M154" s="240"/>
      <c r="N154" s="241"/>
      <c r="O154" s="241"/>
      <c r="P154" s="241"/>
      <c r="Q154" s="241"/>
      <c r="R154" s="241"/>
      <c r="S154" s="241"/>
      <c r="T154" s="242"/>
      <c r="U154" s="14"/>
      <c r="V154" s="14"/>
      <c r="W154" s="14"/>
      <c r="X154" s="14"/>
      <c r="Y154" s="14"/>
      <c r="Z154" s="14"/>
      <c r="AA154" s="14"/>
      <c r="AB154" s="14"/>
      <c r="AC154" s="14"/>
      <c r="AD154" s="14"/>
      <c r="AE154" s="14"/>
      <c r="AT154" s="243" t="s">
        <v>128</v>
      </c>
      <c r="AU154" s="243" t="s">
        <v>84</v>
      </c>
      <c r="AV154" s="14" t="s">
        <v>84</v>
      </c>
      <c r="AW154" s="14" t="s">
        <v>35</v>
      </c>
      <c r="AX154" s="14" t="s">
        <v>82</v>
      </c>
      <c r="AY154" s="243" t="s">
        <v>116</v>
      </c>
    </row>
    <row r="155" spans="1:65" s="2" customFormat="1" ht="33" customHeight="1">
      <c r="A155" s="39"/>
      <c r="B155" s="40"/>
      <c r="C155" s="205" t="s">
        <v>200</v>
      </c>
      <c r="D155" s="205" t="s">
        <v>119</v>
      </c>
      <c r="E155" s="206" t="s">
        <v>201</v>
      </c>
      <c r="F155" s="207" t="s">
        <v>202</v>
      </c>
      <c r="G155" s="208" t="s">
        <v>122</v>
      </c>
      <c r="H155" s="209">
        <v>845.953</v>
      </c>
      <c r="I155" s="210"/>
      <c r="J155" s="211">
        <f>ROUND(I155*H155,2)</f>
        <v>0</v>
      </c>
      <c r="K155" s="207" t="s">
        <v>123</v>
      </c>
      <c r="L155" s="45"/>
      <c r="M155" s="212" t="s">
        <v>19</v>
      </c>
      <c r="N155" s="213" t="s">
        <v>45</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124</v>
      </c>
      <c r="AT155" s="216" t="s">
        <v>119</v>
      </c>
      <c r="AU155" s="216" t="s">
        <v>84</v>
      </c>
      <c r="AY155" s="18" t="s">
        <v>116</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124</v>
      </c>
      <c r="BM155" s="216" t="s">
        <v>203</v>
      </c>
    </row>
    <row r="156" spans="1:47" s="2" customFormat="1" ht="12">
      <c r="A156" s="39"/>
      <c r="B156" s="40"/>
      <c r="C156" s="41"/>
      <c r="D156" s="218" t="s">
        <v>126</v>
      </c>
      <c r="E156" s="41"/>
      <c r="F156" s="219" t="s">
        <v>204</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126</v>
      </c>
      <c r="AU156" s="18" t="s">
        <v>84</v>
      </c>
    </row>
    <row r="157" spans="1:51" s="14" customFormat="1" ht="12">
      <c r="A157" s="14"/>
      <c r="B157" s="233"/>
      <c r="C157" s="234"/>
      <c r="D157" s="218" t="s">
        <v>128</v>
      </c>
      <c r="E157" s="235" t="s">
        <v>19</v>
      </c>
      <c r="F157" s="236" t="s">
        <v>205</v>
      </c>
      <c r="G157" s="234"/>
      <c r="H157" s="237">
        <v>845.953</v>
      </c>
      <c r="I157" s="238"/>
      <c r="J157" s="234"/>
      <c r="K157" s="234"/>
      <c r="L157" s="239"/>
      <c r="M157" s="240"/>
      <c r="N157" s="241"/>
      <c r="O157" s="241"/>
      <c r="P157" s="241"/>
      <c r="Q157" s="241"/>
      <c r="R157" s="241"/>
      <c r="S157" s="241"/>
      <c r="T157" s="242"/>
      <c r="U157" s="14"/>
      <c r="V157" s="14"/>
      <c r="W157" s="14"/>
      <c r="X157" s="14"/>
      <c r="Y157" s="14"/>
      <c r="Z157" s="14"/>
      <c r="AA157" s="14"/>
      <c r="AB157" s="14"/>
      <c r="AC157" s="14"/>
      <c r="AD157" s="14"/>
      <c r="AE157" s="14"/>
      <c r="AT157" s="243" t="s">
        <v>128</v>
      </c>
      <c r="AU157" s="243" t="s">
        <v>84</v>
      </c>
      <c r="AV157" s="14" t="s">
        <v>84</v>
      </c>
      <c r="AW157" s="14" t="s">
        <v>35</v>
      </c>
      <c r="AX157" s="14" t="s">
        <v>82</v>
      </c>
      <c r="AY157" s="243" t="s">
        <v>116</v>
      </c>
    </row>
    <row r="158" spans="1:65" s="2" customFormat="1" ht="33" customHeight="1">
      <c r="A158" s="39"/>
      <c r="B158" s="40"/>
      <c r="C158" s="205" t="s">
        <v>206</v>
      </c>
      <c r="D158" s="205" t="s">
        <v>119</v>
      </c>
      <c r="E158" s="206" t="s">
        <v>207</v>
      </c>
      <c r="F158" s="207" t="s">
        <v>208</v>
      </c>
      <c r="G158" s="208" t="s">
        <v>122</v>
      </c>
      <c r="H158" s="209">
        <v>20.952</v>
      </c>
      <c r="I158" s="210"/>
      <c r="J158" s="211">
        <f>ROUND(I158*H158,2)</f>
        <v>0</v>
      </c>
      <c r="K158" s="207" t="s">
        <v>123</v>
      </c>
      <c r="L158" s="45"/>
      <c r="M158" s="212" t="s">
        <v>19</v>
      </c>
      <c r="N158" s="213" t="s">
        <v>45</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124</v>
      </c>
      <c r="AT158" s="216" t="s">
        <v>119</v>
      </c>
      <c r="AU158" s="216" t="s">
        <v>84</v>
      </c>
      <c r="AY158" s="18" t="s">
        <v>116</v>
      </c>
      <c r="BE158" s="217">
        <f>IF(N158="základní",J158,0)</f>
        <v>0</v>
      </c>
      <c r="BF158" s="217">
        <f>IF(N158="snížená",J158,0)</f>
        <v>0</v>
      </c>
      <c r="BG158" s="217">
        <f>IF(N158="zákl. přenesená",J158,0)</f>
        <v>0</v>
      </c>
      <c r="BH158" s="217">
        <f>IF(N158="sníž. přenesená",J158,0)</f>
        <v>0</v>
      </c>
      <c r="BI158" s="217">
        <f>IF(N158="nulová",J158,0)</f>
        <v>0</v>
      </c>
      <c r="BJ158" s="18" t="s">
        <v>82</v>
      </c>
      <c r="BK158" s="217">
        <f>ROUND(I158*H158,2)</f>
        <v>0</v>
      </c>
      <c r="BL158" s="18" t="s">
        <v>124</v>
      </c>
      <c r="BM158" s="216" t="s">
        <v>209</v>
      </c>
    </row>
    <row r="159" spans="1:47" s="2" customFormat="1" ht="12">
      <c r="A159" s="39"/>
      <c r="B159" s="40"/>
      <c r="C159" s="41"/>
      <c r="D159" s="218" t="s">
        <v>126</v>
      </c>
      <c r="E159" s="41"/>
      <c r="F159" s="219" t="s">
        <v>210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126</v>
      </c>
      <c r="AU159" s="18" t="s">
        <v>84</v>
      </c>
    </row>
    <row r="160" spans="1:51" s="14" customFormat="1" ht="12">
      <c r="A160" s="14"/>
      <c r="B160" s="233"/>
      <c r="C160" s="234"/>
      <c r="D160" s="218" t="s">
        <v>128</v>
      </c>
      <c r="E160" s="235" t="s">
        <v>19</v>
      </c>
      <c r="F160" s="236" t="s">
        <v>211</v>
      </c>
      <c r="G160" s="234"/>
      <c r="H160" s="237">
        <v>20.952</v>
      </c>
      <c r="I160" s="238"/>
      <c r="J160" s="234"/>
      <c r="K160" s="234"/>
      <c r="L160" s="239"/>
      <c r="M160" s="240"/>
      <c r="N160" s="241"/>
      <c r="O160" s="241"/>
      <c r="P160" s="241"/>
      <c r="Q160" s="241"/>
      <c r="R160" s="241"/>
      <c r="S160" s="241"/>
      <c r="T160" s="242"/>
      <c r="U160" s="14"/>
      <c r="V160" s="14"/>
      <c r="W160" s="14"/>
      <c r="X160" s="14"/>
      <c r="Y160" s="14"/>
      <c r="Z160" s="14"/>
      <c r="AA160" s="14"/>
      <c r="AB160" s="14"/>
      <c r="AC160" s="14"/>
      <c r="AD160" s="14"/>
      <c r="AE160" s="14"/>
      <c r="AT160" s="243" t="s">
        <v>128</v>
      </c>
      <c r="AU160" s="243" t="s">
        <v>84</v>
      </c>
      <c r="AV160" s="14" t="s">
        <v>84</v>
      </c>
      <c r="AW160" s="14" t="s">
        <v>35</v>
      </c>
      <c r="AX160" s="14" t="s">
        <v>82</v>
      </c>
      <c r="AY160" s="243" t="s">
        <v>116</v>
      </c>
    </row>
    <row r="161" spans="1:65" s="2" customFormat="1" ht="33" customHeight="1">
      <c r="A161" s="39"/>
      <c r="B161" s="40"/>
      <c r="C161" s="205" t="s">
        <v>8</v>
      </c>
      <c r="D161" s="205" t="s">
        <v>119</v>
      </c>
      <c r="E161" s="206" t="s">
        <v>212</v>
      </c>
      <c r="F161" s="207" t="s">
        <v>213</v>
      </c>
      <c r="G161" s="208" t="s">
        <v>122</v>
      </c>
      <c r="H161" s="209">
        <v>795.328</v>
      </c>
      <c r="I161" s="210"/>
      <c r="J161" s="211">
        <f>ROUND(I161*H161,2)</f>
        <v>0</v>
      </c>
      <c r="K161" s="207" t="s">
        <v>123</v>
      </c>
      <c r="L161" s="45"/>
      <c r="M161" s="212" t="s">
        <v>19</v>
      </c>
      <c r="N161" s="213" t="s">
        <v>45</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124</v>
      </c>
      <c r="AT161" s="216" t="s">
        <v>119</v>
      </c>
      <c r="AU161" s="216" t="s">
        <v>84</v>
      </c>
      <c r="AY161" s="18" t="s">
        <v>116</v>
      </c>
      <c r="BE161" s="217">
        <f>IF(N161="základní",J161,0)</f>
        <v>0</v>
      </c>
      <c r="BF161" s="217">
        <f>IF(N161="snížená",J161,0)</f>
        <v>0</v>
      </c>
      <c r="BG161" s="217">
        <f>IF(N161="zákl. přenesená",J161,0)</f>
        <v>0</v>
      </c>
      <c r="BH161" s="217">
        <f>IF(N161="sníž. přenesená",J161,0)</f>
        <v>0</v>
      </c>
      <c r="BI161" s="217">
        <f>IF(N161="nulová",J161,0)</f>
        <v>0</v>
      </c>
      <c r="BJ161" s="18" t="s">
        <v>82</v>
      </c>
      <c r="BK161" s="217">
        <f>ROUND(I161*H161,2)</f>
        <v>0</v>
      </c>
      <c r="BL161" s="18" t="s">
        <v>124</v>
      </c>
      <c r="BM161" s="216" t="s">
        <v>214</v>
      </c>
    </row>
    <row r="162" spans="1:47" s="2" customFormat="1" ht="12">
      <c r="A162" s="39"/>
      <c r="B162" s="40"/>
      <c r="C162" s="41"/>
      <c r="D162" s="218" t="s">
        <v>126</v>
      </c>
      <c r="E162" s="41"/>
      <c r="F162" s="219" t="s">
        <v>210</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126</v>
      </c>
      <c r="AU162" s="18" t="s">
        <v>84</v>
      </c>
    </row>
    <row r="163" spans="1:51" s="14" customFormat="1" ht="12">
      <c r="A163" s="14"/>
      <c r="B163" s="233"/>
      <c r="C163" s="234"/>
      <c r="D163" s="218" t="s">
        <v>128</v>
      </c>
      <c r="E163" s="235" t="s">
        <v>19</v>
      </c>
      <c r="F163" s="236" t="s">
        <v>215</v>
      </c>
      <c r="G163" s="234"/>
      <c r="H163" s="237">
        <v>845.953</v>
      </c>
      <c r="I163" s="238"/>
      <c r="J163" s="234"/>
      <c r="K163" s="234"/>
      <c r="L163" s="239"/>
      <c r="M163" s="240"/>
      <c r="N163" s="241"/>
      <c r="O163" s="241"/>
      <c r="P163" s="241"/>
      <c r="Q163" s="241"/>
      <c r="R163" s="241"/>
      <c r="S163" s="241"/>
      <c r="T163" s="242"/>
      <c r="U163" s="14"/>
      <c r="V163" s="14"/>
      <c r="W163" s="14"/>
      <c r="X163" s="14"/>
      <c r="Y163" s="14"/>
      <c r="Z163" s="14"/>
      <c r="AA163" s="14"/>
      <c r="AB163" s="14"/>
      <c r="AC163" s="14"/>
      <c r="AD163" s="14"/>
      <c r="AE163" s="14"/>
      <c r="AT163" s="243" t="s">
        <v>128</v>
      </c>
      <c r="AU163" s="243" t="s">
        <v>84</v>
      </c>
      <c r="AV163" s="14" t="s">
        <v>84</v>
      </c>
      <c r="AW163" s="14" t="s">
        <v>35</v>
      </c>
      <c r="AX163" s="14" t="s">
        <v>74</v>
      </c>
      <c r="AY163" s="243" t="s">
        <v>116</v>
      </c>
    </row>
    <row r="164" spans="1:51" s="13" customFormat="1" ht="12">
      <c r="A164" s="13"/>
      <c r="B164" s="223"/>
      <c r="C164" s="224"/>
      <c r="D164" s="218" t="s">
        <v>128</v>
      </c>
      <c r="E164" s="225" t="s">
        <v>19</v>
      </c>
      <c r="F164" s="226" t="s">
        <v>216</v>
      </c>
      <c r="G164" s="224"/>
      <c r="H164" s="225" t="s">
        <v>19</v>
      </c>
      <c r="I164" s="227"/>
      <c r="J164" s="224"/>
      <c r="K164" s="224"/>
      <c r="L164" s="228"/>
      <c r="M164" s="229"/>
      <c r="N164" s="230"/>
      <c r="O164" s="230"/>
      <c r="P164" s="230"/>
      <c r="Q164" s="230"/>
      <c r="R164" s="230"/>
      <c r="S164" s="230"/>
      <c r="T164" s="231"/>
      <c r="U164" s="13"/>
      <c r="V164" s="13"/>
      <c r="W164" s="13"/>
      <c r="X164" s="13"/>
      <c r="Y164" s="13"/>
      <c r="Z164" s="13"/>
      <c r="AA164" s="13"/>
      <c r="AB164" s="13"/>
      <c r="AC164" s="13"/>
      <c r="AD164" s="13"/>
      <c r="AE164" s="13"/>
      <c r="AT164" s="232" t="s">
        <v>128</v>
      </c>
      <c r="AU164" s="232" t="s">
        <v>84</v>
      </c>
      <c r="AV164" s="13" t="s">
        <v>82</v>
      </c>
      <c r="AW164" s="13" t="s">
        <v>35</v>
      </c>
      <c r="AX164" s="13" t="s">
        <v>74</v>
      </c>
      <c r="AY164" s="232" t="s">
        <v>116</v>
      </c>
    </row>
    <row r="165" spans="1:51" s="14" customFormat="1" ht="12">
      <c r="A165" s="14"/>
      <c r="B165" s="233"/>
      <c r="C165" s="234"/>
      <c r="D165" s="218" t="s">
        <v>128</v>
      </c>
      <c r="E165" s="235" t="s">
        <v>19</v>
      </c>
      <c r="F165" s="236" t="s">
        <v>217</v>
      </c>
      <c r="G165" s="234"/>
      <c r="H165" s="237">
        <v>-10.726</v>
      </c>
      <c r="I165" s="238"/>
      <c r="J165" s="234"/>
      <c r="K165" s="234"/>
      <c r="L165" s="239"/>
      <c r="M165" s="240"/>
      <c r="N165" s="241"/>
      <c r="O165" s="241"/>
      <c r="P165" s="241"/>
      <c r="Q165" s="241"/>
      <c r="R165" s="241"/>
      <c r="S165" s="241"/>
      <c r="T165" s="242"/>
      <c r="U165" s="14"/>
      <c r="V165" s="14"/>
      <c r="W165" s="14"/>
      <c r="X165" s="14"/>
      <c r="Y165" s="14"/>
      <c r="Z165" s="14"/>
      <c r="AA165" s="14"/>
      <c r="AB165" s="14"/>
      <c r="AC165" s="14"/>
      <c r="AD165" s="14"/>
      <c r="AE165" s="14"/>
      <c r="AT165" s="243" t="s">
        <v>128</v>
      </c>
      <c r="AU165" s="243" t="s">
        <v>84</v>
      </c>
      <c r="AV165" s="14" t="s">
        <v>84</v>
      </c>
      <c r="AW165" s="14" t="s">
        <v>35</v>
      </c>
      <c r="AX165" s="14" t="s">
        <v>74</v>
      </c>
      <c r="AY165" s="243" t="s">
        <v>116</v>
      </c>
    </row>
    <row r="166" spans="1:51" s="14" customFormat="1" ht="12">
      <c r="A166" s="14"/>
      <c r="B166" s="233"/>
      <c r="C166" s="234"/>
      <c r="D166" s="218" t="s">
        <v>128</v>
      </c>
      <c r="E166" s="235" t="s">
        <v>19</v>
      </c>
      <c r="F166" s="236" t="s">
        <v>218</v>
      </c>
      <c r="G166" s="234"/>
      <c r="H166" s="237">
        <v>-15.21</v>
      </c>
      <c r="I166" s="238"/>
      <c r="J166" s="234"/>
      <c r="K166" s="234"/>
      <c r="L166" s="239"/>
      <c r="M166" s="240"/>
      <c r="N166" s="241"/>
      <c r="O166" s="241"/>
      <c r="P166" s="241"/>
      <c r="Q166" s="241"/>
      <c r="R166" s="241"/>
      <c r="S166" s="241"/>
      <c r="T166" s="242"/>
      <c r="U166" s="14"/>
      <c r="V166" s="14"/>
      <c r="W166" s="14"/>
      <c r="X166" s="14"/>
      <c r="Y166" s="14"/>
      <c r="Z166" s="14"/>
      <c r="AA166" s="14"/>
      <c r="AB166" s="14"/>
      <c r="AC166" s="14"/>
      <c r="AD166" s="14"/>
      <c r="AE166" s="14"/>
      <c r="AT166" s="243" t="s">
        <v>128</v>
      </c>
      <c r="AU166" s="243" t="s">
        <v>84</v>
      </c>
      <c r="AV166" s="14" t="s">
        <v>84</v>
      </c>
      <c r="AW166" s="14" t="s">
        <v>35</v>
      </c>
      <c r="AX166" s="14" t="s">
        <v>74</v>
      </c>
      <c r="AY166" s="243" t="s">
        <v>116</v>
      </c>
    </row>
    <row r="167" spans="1:51" s="14" customFormat="1" ht="12">
      <c r="A167" s="14"/>
      <c r="B167" s="233"/>
      <c r="C167" s="234"/>
      <c r="D167" s="218" t="s">
        <v>128</v>
      </c>
      <c r="E167" s="235" t="s">
        <v>19</v>
      </c>
      <c r="F167" s="236" t="s">
        <v>219</v>
      </c>
      <c r="G167" s="234"/>
      <c r="H167" s="237">
        <v>-11.986</v>
      </c>
      <c r="I167" s="238"/>
      <c r="J167" s="234"/>
      <c r="K167" s="234"/>
      <c r="L167" s="239"/>
      <c r="M167" s="240"/>
      <c r="N167" s="241"/>
      <c r="O167" s="241"/>
      <c r="P167" s="241"/>
      <c r="Q167" s="241"/>
      <c r="R167" s="241"/>
      <c r="S167" s="241"/>
      <c r="T167" s="242"/>
      <c r="U167" s="14"/>
      <c r="V167" s="14"/>
      <c r="W167" s="14"/>
      <c r="X167" s="14"/>
      <c r="Y167" s="14"/>
      <c r="Z167" s="14"/>
      <c r="AA167" s="14"/>
      <c r="AB167" s="14"/>
      <c r="AC167" s="14"/>
      <c r="AD167" s="14"/>
      <c r="AE167" s="14"/>
      <c r="AT167" s="243" t="s">
        <v>128</v>
      </c>
      <c r="AU167" s="243" t="s">
        <v>84</v>
      </c>
      <c r="AV167" s="14" t="s">
        <v>84</v>
      </c>
      <c r="AW167" s="14" t="s">
        <v>35</v>
      </c>
      <c r="AX167" s="14" t="s">
        <v>74</v>
      </c>
      <c r="AY167" s="243" t="s">
        <v>116</v>
      </c>
    </row>
    <row r="168" spans="1:51" s="14" customFormat="1" ht="12">
      <c r="A168" s="14"/>
      <c r="B168" s="233"/>
      <c r="C168" s="234"/>
      <c r="D168" s="218" t="s">
        <v>128</v>
      </c>
      <c r="E168" s="235" t="s">
        <v>19</v>
      </c>
      <c r="F168" s="236" t="s">
        <v>220</v>
      </c>
      <c r="G168" s="234"/>
      <c r="H168" s="237">
        <v>-12.703</v>
      </c>
      <c r="I168" s="238"/>
      <c r="J168" s="234"/>
      <c r="K168" s="234"/>
      <c r="L168" s="239"/>
      <c r="M168" s="240"/>
      <c r="N168" s="241"/>
      <c r="O168" s="241"/>
      <c r="P168" s="241"/>
      <c r="Q168" s="241"/>
      <c r="R168" s="241"/>
      <c r="S168" s="241"/>
      <c r="T168" s="242"/>
      <c r="U168" s="14"/>
      <c r="V168" s="14"/>
      <c r="W168" s="14"/>
      <c r="X168" s="14"/>
      <c r="Y168" s="14"/>
      <c r="Z168" s="14"/>
      <c r="AA168" s="14"/>
      <c r="AB168" s="14"/>
      <c r="AC168" s="14"/>
      <c r="AD168" s="14"/>
      <c r="AE168" s="14"/>
      <c r="AT168" s="243" t="s">
        <v>128</v>
      </c>
      <c r="AU168" s="243" t="s">
        <v>84</v>
      </c>
      <c r="AV168" s="14" t="s">
        <v>84</v>
      </c>
      <c r="AW168" s="14" t="s">
        <v>35</v>
      </c>
      <c r="AX168" s="14" t="s">
        <v>74</v>
      </c>
      <c r="AY168" s="243" t="s">
        <v>116</v>
      </c>
    </row>
    <row r="169" spans="1:51" s="15" customFormat="1" ht="12">
      <c r="A169" s="15"/>
      <c r="B169" s="244"/>
      <c r="C169" s="245"/>
      <c r="D169" s="218" t="s">
        <v>128</v>
      </c>
      <c r="E169" s="246" t="s">
        <v>19</v>
      </c>
      <c r="F169" s="247" t="s">
        <v>157</v>
      </c>
      <c r="G169" s="245"/>
      <c r="H169" s="248">
        <v>795.328</v>
      </c>
      <c r="I169" s="249"/>
      <c r="J169" s="245"/>
      <c r="K169" s="245"/>
      <c r="L169" s="250"/>
      <c r="M169" s="251"/>
      <c r="N169" s="252"/>
      <c r="O169" s="252"/>
      <c r="P169" s="252"/>
      <c r="Q169" s="252"/>
      <c r="R169" s="252"/>
      <c r="S169" s="252"/>
      <c r="T169" s="253"/>
      <c r="U169" s="15"/>
      <c r="V169" s="15"/>
      <c r="W169" s="15"/>
      <c r="X169" s="15"/>
      <c r="Y169" s="15"/>
      <c r="Z169" s="15"/>
      <c r="AA169" s="15"/>
      <c r="AB169" s="15"/>
      <c r="AC169" s="15"/>
      <c r="AD169" s="15"/>
      <c r="AE169" s="15"/>
      <c r="AT169" s="254" t="s">
        <v>128</v>
      </c>
      <c r="AU169" s="254" t="s">
        <v>84</v>
      </c>
      <c r="AV169" s="15" t="s">
        <v>124</v>
      </c>
      <c r="AW169" s="15" t="s">
        <v>35</v>
      </c>
      <c r="AX169" s="15" t="s">
        <v>82</v>
      </c>
      <c r="AY169" s="254" t="s">
        <v>116</v>
      </c>
    </row>
    <row r="170" spans="1:65" s="2" customFormat="1" ht="16.5" customHeight="1">
      <c r="A170" s="39"/>
      <c r="B170" s="40"/>
      <c r="C170" s="205" t="s">
        <v>221</v>
      </c>
      <c r="D170" s="205" t="s">
        <v>119</v>
      </c>
      <c r="E170" s="206" t="s">
        <v>222</v>
      </c>
      <c r="F170" s="207" t="s">
        <v>223</v>
      </c>
      <c r="G170" s="208" t="s">
        <v>122</v>
      </c>
      <c r="H170" s="209">
        <v>891.349</v>
      </c>
      <c r="I170" s="210"/>
      <c r="J170" s="211">
        <f>ROUND(I170*H170,2)</f>
        <v>0</v>
      </c>
      <c r="K170" s="207" t="s">
        <v>123</v>
      </c>
      <c r="L170" s="45"/>
      <c r="M170" s="212" t="s">
        <v>19</v>
      </c>
      <c r="N170" s="213" t="s">
        <v>45</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124</v>
      </c>
      <c r="AT170" s="216" t="s">
        <v>119</v>
      </c>
      <c r="AU170" s="216" t="s">
        <v>84</v>
      </c>
      <c r="AY170" s="18" t="s">
        <v>116</v>
      </c>
      <c r="BE170" s="217">
        <f>IF(N170="základní",J170,0)</f>
        <v>0</v>
      </c>
      <c r="BF170" s="217">
        <f>IF(N170="snížená",J170,0)</f>
        <v>0</v>
      </c>
      <c r="BG170" s="217">
        <f>IF(N170="zákl. přenesená",J170,0)</f>
        <v>0</v>
      </c>
      <c r="BH170" s="217">
        <f>IF(N170="sníž. přenesená",J170,0)</f>
        <v>0</v>
      </c>
      <c r="BI170" s="217">
        <f>IF(N170="nulová",J170,0)</f>
        <v>0</v>
      </c>
      <c r="BJ170" s="18" t="s">
        <v>82</v>
      </c>
      <c r="BK170" s="217">
        <f>ROUND(I170*H170,2)</f>
        <v>0</v>
      </c>
      <c r="BL170" s="18" t="s">
        <v>124</v>
      </c>
      <c r="BM170" s="216" t="s">
        <v>224</v>
      </c>
    </row>
    <row r="171" spans="1:47" s="2" customFormat="1" ht="12">
      <c r="A171" s="39"/>
      <c r="B171" s="40"/>
      <c r="C171" s="41"/>
      <c r="D171" s="218" t="s">
        <v>126</v>
      </c>
      <c r="E171" s="41"/>
      <c r="F171" s="219" t="s">
        <v>225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126</v>
      </c>
      <c r="AU171" s="18" t="s">
        <v>84</v>
      </c>
    </row>
    <row r="172" spans="1:51" s="14" customFormat="1" ht="12">
      <c r="A172" s="14"/>
      <c r="B172" s="233"/>
      <c r="C172" s="234"/>
      <c r="D172" s="218" t="s">
        <v>128</v>
      </c>
      <c r="E172" s="235" t="s">
        <v>19</v>
      </c>
      <c r="F172" s="236" t="s">
        <v>226</v>
      </c>
      <c r="G172" s="234"/>
      <c r="H172" s="237">
        <v>891.349</v>
      </c>
      <c r="I172" s="238"/>
      <c r="J172" s="234"/>
      <c r="K172" s="234"/>
      <c r="L172" s="239"/>
      <c r="M172" s="240"/>
      <c r="N172" s="241"/>
      <c r="O172" s="241"/>
      <c r="P172" s="241"/>
      <c r="Q172" s="241"/>
      <c r="R172" s="241"/>
      <c r="S172" s="241"/>
      <c r="T172" s="242"/>
      <c r="U172" s="14"/>
      <c r="V172" s="14"/>
      <c r="W172" s="14"/>
      <c r="X172" s="14"/>
      <c r="Y172" s="14"/>
      <c r="Z172" s="14"/>
      <c r="AA172" s="14"/>
      <c r="AB172" s="14"/>
      <c r="AC172" s="14"/>
      <c r="AD172" s="14"/>
      <c r="AE172" s="14"/>
      <c r="AT172" s="243" t="s">
        <v>128</v>
      </c>
      <c r="AU172" s="243" t="s">
        <v>84</v>
      </c>
      <c r="AV172" s="14" t="s">
        <v>84</v>
      </c>
      <c r="AW172" s="14" t="s">
        <v>35</v>
      </c>
      <c r="AX172" s="14" t="s">
        <v>82</v>
      </c>
      <c r="AY172" s="243" t="s">
        <v>116</v>
      </c>
    </row>
    <row r="173" spans="1:65" s="2" customFormat="1" ht="24.15" customHeight="1">
      <c r="A173" s="39"/>
      <c r="B173" s="40"/>
      <c r="C173" s="205" t="s">
        <v>227</v>
      </c>
      <c r="D173" s="205" t="s">
        <v>119</v>
      </c>
      <c r="E173" s="206" t="s">
        <v>228</v>
      </c>
      <c r="F173" s="207" t="s">
        <v>229</v>
      </c>
      <c r="G173" s="208" t="s">
        <v>230</v>
      </c>
      <c r="H173" s="209">
        <v>1673.659</v>
      </c>
      <c r="I173" s="210"/>
      <c r="J173" s="211">
        <f>ROUND(I173*H173,2)</f>
        <v>0</v>
      </c>
      <c r="K173" s="207" t="s">
        <v>123</v>
      </c>
      <c r="L173" s="45"/>
      <c r="M173" s="212" t="s">
        <v>19</v>
      </c>
      <c r="N173" s="213" t="s">
        <v>45</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124</v>
      </c>
      <c r="AT173" s="216" t="s">
        <v>119</v>
      </c>
      <c r="AU173" s="216" t="s">
        <v>84</v>
      </c>
      <c r="AY173" s="18" t="s">
        <v>116</v>
      </c>
      <c r="BE173" s="217">
        <f>IF(N173="základní",J173,0)</f>
        <v>0</v>
      </c>
      <c r="BF173" s="217">
        <f>IF(N173="snížená",J173,0)</f>
        <v>0</v>
      </c>
      <c r="BG173" s="217">
        <f>IF(N173="zákl. přenesená",J173,0)</f>
        <v>0</v>
      </c>
      <c r="BH173" s="217">
        <f>IF(N173="sníž. přenesená",J173,0)</f>
        <v>0</v>
      </c>
      <c r="BI173" s="217">
        <f>IF(N173="nulová",J173,0)</f>
        <v>0</v>
      </c>
      <c r="BJ173" s="18" t="s">
        <v>82</v>
      </c>
      <c r="BK173" s="217">
        <f>ROUND(I173*H173,2)</f>
        <v>0</v>
      </c>
      <c r="BL173" s="18" t="s">
        <v>124</v>
      </c>
      <c r="BM173" s="216" t="s">
        <v>231</v>
      </c>
    </row>
    <row r="174" spans="1:47" s="2" customFormat="1" ht="12">
      <c r="A174" s="39"/>
      <c r="B174" s="40"/>
      <c r="C174" s="41"/>
      <c r="D174" s="218" t="s">
        <v>126</v>
      </c>
      <c r="E174" s="41"/>
      <c r="F174" s="219" t="s">
        <v>232</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126</v>
      </c>
      <c r="AU174" s="18" t="s">
        <v>84</v>
      </c>
    </row>
    <row r="175" spans="1:51" s="14" customFormat="1" ht="12">
      <c r="A175" s="14"/>
      <c r="B175" s="233"/>
      <c r="C175" s="234"/>
      <c r="D175" s="218" t="s">
        <v>128</v>
      </c>
      <c r="E175" s="235" t="s">
        <v>19</v>
      </c>
      <c r="F175" s="236" t="s">
        <v>233</v>
      </c>
      <c r="G175" s="234"/>
      <c r="H175" s="237">
        <v>1673.659</v>
      </c>
      <c r="I175" s="238"/>
      <c r="J175" s="234"/>
      <c r="K175" s="234"/>
      <c r="L175" s="239"/>
      <c r="M175" s="240"/>
      <c r="N175" s="241"/>
      <c r="O175" s="241"/>
      <c r="P175" s="241"/>
      <c r="Q175" s="241"/>
      <c r="R175" s="241"/>
      <c r="S175" s="241"/>
      <c r="T175" s="242"/>
      <c r="U175" s="14"/>
      <c r="V175" s="14"/>
      <c r="W175" s="14"/>
      <c r="X175" s="14"/>
      <c r="Y175" s="14"/>
      <c r="Z175" s="14"/>
      <c r="AA175" s="14"/>
      <c r="AB175" s="14"/>
      <c r="AC175" s="14"/>
      <c r="AD175" s="14"/>
      <c r="AE175" s="14"/>
      <c r="AT175" s="243" t="s">
        <v>128</v>
      </c>
      <c r="AU175" s="243" t="s">
        <v>84</v>
      </c>
      <c r="AV175" s="14" t="s">
        <v>84</v>
      </c>
      <c r="AW175" s="14" t="s">
        <v>35</v>
      </c>
      <c r="AX175" s="14" t="s">
        <v>82</v>
      </c>
      <c r="AY175" s="243" t="s">
        <v>116</v>
      </c>
    </row>
    <row r="176" spans="1:65" s="2" customFormat="1" ht="24.15" customHeight="1">
      <c r="A176" s="39"/>
      <c r="B176" s="40"/>
      <c r="C176" s="205" t="s">
        <v>234</v>
      </c>
      <c r="D176" s="205" t="s">
        <v>119</v>
      </c>
      <c r="E176" s="206" t="s">
        <v>235</v>
      </c>
      <c r="F176" s="207" t="s">
        <v>236</v>
      </c>
      <c r="G176" s="208" t="s">
        <v>122</v>
      </c>
      <c r="H176" s="209">
        <v>560.653</v>
      </c>
      <c r="I176" s="210"/>
      <c r="J176" s="211">
        <f>ROUND(I176*H176,2)</f>
        <v>0</v>
      </c>
      <c r="K176" s="207" t="s">
        <v>123</v>
      </c>
      <c r="L176" s="45"/>
      <c r="M176" s="212" t="s">
        <v>19</v>
      </c>
      <c r="N176" s="213" t="s">
        <v>45</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124</v>
      </c>
      <c r="AT176" s="216" t="s">
        <v>119</v>
      </c>
      <c r="AU176" s="216" t="s">
        <v>84</v>
      </c>
      <c r="AY176" s="18" t="s">
        <v>116</v>
      </c>
      <c r="BE176" s="217">
        <f>IF(N176="základní",J176,0)</f>
        <v>0</v>
      </c>
      <c r="BF176" s="217">
        <f>IF(N176="snížená",J176,0)</f>
        <v>0</v>
      </c>
      <c r="BG176" s="217">
        <f>IF(N176="zákl. přenesená",J176,0)</f>
        <v>0</v>
      </c>
      <c r="BH176" s="217">
        <f>IF(N176="sníž. přenesená",J176,0)</f>
        <v>0</v>
      </c>
      <c r="BI176" s="217">
        <f>IF(N176="nulová",J176,0)</f>
        <v>0</v>
      </c>
      <c r="BJ176" s="18" t="s">
        <v>82</v>
      </c>
      <c r="BK176" s="217">
        <f>ROUND(I176*H176,2)</f>
        <v>0</v>
      </c>
      <c r="BL176" s="18" t="s">
        <v>124</v>
      </c>
      <c r="BM176" s="216" t="s">
        <v>237</v>
      </c>
    </row>
    <row r="177" spans="1:47" s="2" customFormat="1" ht="12">
      <c r="A177" s="39"/>
      <c r="B177" s="40"/>
      <c r="C177" s="41"/>
      <c r="D177" s="218" t="s">
        <v>126</v>
      </c>
      <c r="E177" s="41"/>
      <c r="F177" s="219" t="s">
        <v>238</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126</v>
      </c>
      <c r="AU177" s="18" t="s">
        <v>84</v>
      </c>
    </row>
    <row r="178" spans="1:51" s="13" customFormat="1" ht="12">
      <c r="A178" s="13"/>
      <c r="B178" s="223"/>
      <c r="C178" s="224"/>
      <c r="D178" s="218" t="s">
        <v>128</v>
      </c>
      <c r="E178" s="225" t="s">
        <v>19</v>
      </c>
      <c r="F178" s="226" t="s">
        <v>239</v>
      </c>
      <c r="G178" s="224"/>
      <c r="H178" s="225" t="s">
        <v>19</v>
      </c>
      <c r="I178" s="227"/>
      <c r="J178" s="224"/>
      <c r="K178" s="224"/>
      <c r="L178" s="228"/>
      <c r="M178" s="229"/>
      <c r="N178" s="230"/>
      <c r="O178" s="230"/>
      <c r="P178" s="230"/>
      <c r="Q178" s="230"/>
      <c r="R178" s="230"/>
      <c r="S178" s="230"/>
      <c r="T178" s="231"/>
      <c r="U178" s="13"/>
      <c r="V178" s="13"/>
      <c r="W178" s="13"/>
      <c r="X178" s="13"/>
      <c r="Y178" s="13"/>
      <c r="Z178" s="13"/>
      <c r="AA178" s="13"/>
      <c r="AB178" s="13"/>
      <c r="AC178" s="13"/>
      <c r="AD178" s="13"/>
      <c r="AE178" s="13"/>
      <c r="AT178" s="232" t="s">
        <v>128</v>
      </c>
      <c r="AU178" s="232" t="s">
        <v>84</v>
      </c>
      <c r="AV178" s="13" t="s">
        <v>82</v>
      </c>
      <c r="AW178" s="13" t="s">
        <v>35</v>
      </c>
      <c r="AX178" s="13" t="s">
        <v>74</v>
      </c>
      <c r="AY178" s="232" t="s">
        <v>116</v>
      </c>
    </row>
    <row r="179" spans="1:51" s="14" customFormat="1" ht="12">
      <c r="A179" s="14"/>
      <c r="B179" s="233"/>
      <c r="C179" s="234"/>
      <c r="D179" s="218" t="s">
        <v>128</v>
      </c>
      <c r="E179" s="235" t="s">
        <v>19</v>
      </c>
      <c r="F179" s="236" t="s">
        <v>240</v>
      </c>
      <c r="G179" s="234"/>
      <c r="H179" s="237">
        <v>560.653</v>
      </c>
      <c r="I179" s="238"/>
      <c r="J179" s="234"/>
      <c r="K179" s="234"/>
      <c r="L179" s="239"/>
      <c r="M179" s="240"/>
      <c r="N179" s="241"/>
      <c r="O179" s="241"/>
      <c r="P179" s="241"/>
      <c r="Q179" s="241"/>
      <c r="R179" s="241"/>
      <c r="S179" s="241"/>
      <c r="T179" s="242"/>
      <c r="U179" s="14"/>
      <c r="V179" s="14"/>
      <c r="W179" s="14"/>
      <c r="X179" s="14"/>
      <c r="Y179" s="14"/>
      <c r="Z179" s="14"/>
      <c r="AA179" s="14"/>
      <c r="AB179" s="14"/>
      <c r="AC179" s="14"/>
      <c r="AD179" s="14"/>
      <c r="AE179" s="14"/>
      <c r="AT179" s="243" t="s">
        <v>128</v>
      </c>
      <c r="AU179" s="243" t="s">
        <v>84</v>
      </c>
      <c r="AV179" s="14" t="s">
        <v>84</v>
      </c>
      <c r="AW179" s="14" t="s">
        <v>35</v>
      </c>
      <c r="AX179" s="14" t="s">
        <v>82</v>
      </c>
      <c r="AY179" s="243" t="s">
        <v>116</v>
      </c>
    </row>
    <row r="180" spans="1:65" s="2" customFormat="1" ht="16.5" customHeight="1">
      <c r="A180" s="39"/>
      <c r="B180" s="40"/>
      <c r="C180" s="255" t="s">
        <v>7</v>
      </c>
      <c r="D180" s="255" t="s">
        <v>241</v>
      </c>
      <c r="E180" s="256" t="s">
        <v>242</v>
      </c>
      <c r="F180" s="257" t="s">
        <v>243</v>
      </c>
      <c r="G180" s="258" t="s">
        <v>230</v>
      </c>
      <c r="H180" s="259">
        <v>918.05</v>
      </c>
      <c r="I180" s="260"/>
      <c r="J180" s="261">
        <f>ROUND(I180*H180,2)</f>
        <v>0</v>
      </c>
      <c r="K180" s="257" t="s">
        <v>123</v>
      </c>
      <c r="L180" s="262"/>
      <c r="M180" s="263" t="s">
        <v>19</v>
      </c>
      <c r="N180" s="264" t="s">
        <v>45</v>
      </c>
      <c r="O180" s="85"/>
      <c r="P180" s="214">
        <f>O180*H180</f>
        <v>0</v>
      </c>
      <c r="Q180" s="214">
        <v>1</v>
      </c>
      <c r="R180" s="214">
        <f>Q180*H180</f>
        <v>918.05</v>
      </c>
      <c r="S180" s="214">
        <v>0</v>
      </c>
      <c r="T180" s="215">
        <f>S180*H180</f>
        <v>0</v>
      </c>
      <c r="U180" s="39"/>
      <c r="V180" s="39"/>
      <c r="W180" s="39"/>
      <c r="X180" s="39"/>
      <c r="Y180" s="39"/>
      <c r="Z180" s="39"/>
      <c r="AA180" s="39"/>
      <c r="AB180" s="39"/>
      <c r="AC180" s="39"/>
      <c r="AD180" s="39"/>
      <c r="AE180" s="39"/>
      <c r="AR180" s="216" t="s">
        <v>158</v>
      </c>
      <c r="AT180" s="216" t="s">
        <v>241</v>
      </c>
      <c r="AU180" s="216" t="s">
        <v>84</v>
      </c>
      <c r="AY180" s="18" t="s">
        <v>116</v>
      </c>
      <c r="BE180" s="217">
        <f>IF(N180="základní",J180,0)</f>
        <v>0</v>
      </c>
      <c r="BF180" s="217">
        <f>IF(N180="snížená",J180,0)</f>
        <v>0</v>
      </c>
      <c r="BG180" s="217">
        <f>IF(N180="zákl. přenesená",J180,0)</f>
        <v>0</v>
      </c>
      <c r="BH180" s="217">
        <f>IF(N180="sníž. přenesená",J180,0)</f>
        <v>0</v>
      </c>
      <c r="BI180" s="217">
        <f>IF(N180="nulová",J180,0)</f>
        <v>0</v>
      </c>
      <c r="BJ180" s="18" t="s">
        <v>82</v>
      </c>
      <c r="BK180" s="217">
        <f>ROUND(I180*H180,2)</f>
        <v>0</v>
      </c>
      <c r="BL180" s="18" t="s">
        <v>124</v>
      </c>
      <c r="BM180" s="216" t="s">
        <v>244</v>
      </c>
    </row>
    <row r="181" spans="1:51" s="14" customFormat="1" ht="12">
      <c r="A181" s="14"/>
      <c r="B181" s="233"/>
      <c r="C181" s="234"/>
      <c r="D181" s="218" t="s">
        <v>128</v>
      </c>
      <c r="E181" s="235" t="s">
        <v>19</v>
      </c>
      <c r="F181" s="236" t="s">
        <v>245</v>
      </c>
      <c r="G181" s="234"/>
      <c r="H181" s="237">
        <v>560.653</v>
      </c>
      <c r="I181" s="238"/>
      <c r="J181" s="234"/>
      <c r="K181" s="234"/>
      <c r="L181" s="239"/>
      <c r="M181" s="240"/>
      <c r="N181" s="241"/>
      <c r="O181" s="241"/>
      <c r="P181" s="241"/>
      <c r="Q181" s="241"/>
      <c r="R181" s="241"/>
      <c r="S181" s="241"/>
      <c r="T181" s="242"/>
      <c r="U181" s="14"/>
      <c r="V181" s="14"/>
      <c r="W181" s="14"/>
      <c r="X181" s="14"/>
      <c r="Y181" s="14"/>
      <c r="Z181" s="14"/>
      <c r="AA181" s="14"/>
      <c r="AB181" s="14"/>
      <c r="AC181" s="14"/>
      <c r="AD181" s="14"/>
      <c r="AE181" s="14"/>
      <c r="AT181" s="243" t="s">
        <v>128</v>
      </c>
      <c r="AU181" s="243" t="s">
        <v>84</v>
      </c>
      <c r="AV181" s="14" t="s">
        <v>84</v>
      </c>
      <c r="AW181" s="14" t="s">
        <v>35</v>
      </c>
      <c r="AX181" s="14" t="s">
        <v>74</v>
      </c>
      <c r="AY181" s="243" t="s">
        <v>116</v>
      </c>
    </row>
    <row r="182" spans="1:51" s="13" customFormat="1" ht="12">
      <c r="A182" s="13"/>
      <c r="B182" s="223"/>
      <c r="C182" s="224"/>
      <c r="D182" s="218" t="s">
        <v>128</v>
      </c>
      <c r="E182" s="225" t="s">
        <v>19</v>
      </c>
      <c r="F182" s="226" t="s">
        <v>216</v>
      </c>
      <c r="G182" s="224"/>
      <c r="H182" s="225" t="s">
        <v>19</v>
      </c>
      <c r="I182" s="227"/>
      <c r="J182" s="224"/>
      <c r="K182" s="224"/>
      <c r="L182" s="228"/>
      <c r="M182" s="229"/>
      <c r="N182" s="230"/>
      <c r="O182" s="230"/>
      <c r="P182" s="230"/>
      <c r="Q182" s="230"/>
      <c r="R182" s="230"/>
      <c r="S182" s="230"/>
      <c r="T182" s="231"/>
      <c r="U182" s="13"/>
      <c r="V182" s="13"/>
      <c r="W182" s="13"/>
      <c r="X182" s="13"/>
      <c r="Y182" s="13"/>
      <c r="Z182" s="13"/>
      <c r="AA182" s="13"/>
      <c r="AB182" s="13"/>
      <c r="AC182" s="13"/>
      <c r="AD182" s="13"/>
      <c r="AE182" s="13"/>
      <c r="AT182" s="232" t="s">
        <v>128</v>
      </c>
      <c r="AU182" s="232" t="s">
        <v>84</v>
      </c>
      <c r="AV182" s="13" t="s">
        <v>82</v>
      </c>
      <c r="AW182" s="13" t="s">
        <v>35</v>
      </c>
      <c r="AX182" s="13" t="s">
        <v>74</v>
      </c>
      <c r="AY182" s="232" t="s">
        <v>116</v>
      </c>
    </row>
    <row r="183" spans="1:51" s="14" customFormat="1" ht="12">
      <c r="A183" s="14"/>
      <c r="B183" s="233"/>
      <c r="C183" s="234"/>
      <c r="D183" s="218" t="s">
        <v>128</v>
      </c>
      <c r="E183" s="235" t="s">
        <v>19</v>
      </c>
      <c r="F183" s="236" t="s">
        <v>217</v>
      </c>
      <c r="G183" s="234"/>
      <c r="H183" s="237">
        <v>-10.726</v>
      </c>
      <c r="I183" s="238"/>
      <c r="J183" s="234"/>
      <c r="K183" s="234"/>
      <c r="L183" s="239"/>
      <c r="M183" s="240"/>
      <c r="N183" s="241"/>
      <c r="O183" s="241"/>
      <c r="P183" s="241"/>
      <c r="Q183" s="241"/>
      <c r="R183" s="241"/>
      <c r="S183" s="241"/>
      <c r="T183" s="242"/>
      <c r="U183" s="14"/>
      <c r="V183" s="14"/>
      <c r="W183" s="14"/>
      <c r="X183" s="14"/>
      <c r="Y183" s="14"/>
      <c r="Z183" s="14"/>
      <c r="AA183" s="14"/>
      <c r="AB183" s="14"/>
      <c r="AC183" s="14"/>
      <c r="AD183" s="14"/>
      <c r="AE183" s="14"/>
      <c r="AT183" s="243" t="s">
        <v>128</v>
      </c>
      <c r="AU183" s="243" t="s">
        <v>84</v>
      </c>
      <c r="AV183" s="14" t="s">
        <v>84</v>
      </c>
      <c r="AW183" s="14" t="s">
        <v>35</v>
      </c>
      <c r="AX183" s="14" t="s">
        <v>74</v>
      </c>
      <c r="AY183" s="243" t="s">
        <v>116</v>
      </c>
    </row>
    <row r="184" spans="1:51" s="14" customFormat="1" ht="12">
      <c r="A184" s="14"/>
      <c r="B184" s="233"/>
      <c r="C184" s="234"/>
      <c r="D184" s="218" t="s">
        <v>128</v>
      </c>
      <c r="E184" s="235" t="s">
        <v>19</v>
      </c>
      <c r="F184" s="236" t="s">
        <v>218</v>
      </c>
      <c r="G184" s="234"/>
      <c r="H184" s="237">
        <v>-15.21</v>
      </c>
      <c r="I184" s="238"/>
      <c r="J184" s="234"/>
      <c r="K184" s="234"/>
      <c r="L184" s="239"/>
      <c r="M184" s="240"/>
      <c r="N184" s="241"/>
      <c r="O184" s="241"/>
      <c r="P184" s="241"/>
      <c r="Q184" s="241"/>
      <c r="R184" s="241"/>
      <c r="S184" s="241"/>
      <c r="T184" s="242"/>
      <c r="U184" s="14"/>
      <c r="V184" s="14"/>
      <c r="W184" s="14"/>
      <c r="X184" s="14"/>
      <c r="Y184" s="14"/>
      <c r="Z184" s="14"/>
      <c r="AA184" s="14"/>
      <c r="AB184" s="14"/>
      <c r="AC184" s="14"/>
      <c r="AD184" s="14"/>
      <c r="AE184" s="14"/>
      <c r="AT184" s="243" t="s">
        <v>128</v>
      </c>
      <c r="AU184" s="243" t="s">
        <v>84</v>
      </c>
      <c r="AV184" s="14" t="s">
        <v>84</v>
      </c>
      <c r="AW184" s="14" t="s">
        <v>35</v>
      </c>
      <c r="AX184" s="14" t="s">
        <v>74</v>
      </c>
      <c r="AY184" s="243" t="s">
        <v>116</v>
      </c>
    </row>
    <row r="185" spans="1:51" s="14" customFormat="1" ht="12">
      <c r="A185" s="14"/>
      <c r="B185" s="233"/>
      <c r="C185" s="234"/>
      <c r="D185" s="218" t="s">
        <v>128</v>
      </c>
      <c r="E185" s="235" t="s">
        <v>19</v>
      </c>
      <c r="F185" s="236" t="s">
        <v>219</v>
      </c>
      <c r="G185" s="234"/>
      <c r="H185" s="237">
        <v>-11.986</v>
      </c>
      <c r="I185" s="238"/>
      <c r="J185" s="234"/>
      <c r="K185" s="234"/>
      <c r="L185" s="239"/>
      <c r="M185" s="240"/>
      <c r="N185" s="241"/>
      <c r="O185" s="241"/>
      <c r="P185" s="241"/>
      <c r="Q185" s="241"/>
      <c r="R185" s="241"/>
      <c r="S185" s="241"/>
      <c r="T185" s="242"/>
      <c r="U185" s="14"/>
      <c r="V185" s="14"/>
      <c r="W185" s="14"/>
      <c r="X185" s="14"/>
      <c r="Y185" s="14"/>
      <c r="Z185" s="14"/>
      <c r="AA185" s="14"/>
      <c r="AB185" s="14"/>
      <c r="AC185" s="14"/>
      <c r="AD185" s="14"/>
      <c r="AE185" s="14"/>
      <c r="AT185" s="243" t="s">
        <v>128</v>
      </c>
      <c r="AU185" s="243" t="s">
        <v>84</v>
      </c>
      <c r="AV185" s="14" t="s">
        <v>84</v>
      </c>
      <c r="AW185" s="14" t="s">
        <v>35</v>
      </c>
      <c r="AX185" s="14" t="s">
        <v>74</v>
      </c>
      <c r="AY185" s="243" t="s">
        <v>116</v>
      </c>
    </row>
    <row r="186" spans="1:51" s="14" customFormat="1" ht="12">
      <c r="A186" s="14"/>
      <c r="B186" s="233"/>
      <c r="C186" s="234"/>
      <c r="D186" s="218" t="s">
        <v>128</v>
      </c>
      <c r="E186" s="235" t="s">
        <v>19</v>
      </c>
      <c r="F186" s="236" t="s">
        <v>220</v>
      </c>
      <c r="G186" s="234"/>
      <c r="H186" s="237">
        <v>-12.703</v>
      </c>
      <c r="I186" s="238"/>
      <c r="J186" s="234"/>
      <c r="K186" s="234"/>
      <c r="L186" s="239"/>
      <c r="M186" s="240"/>
      <c r="N186" s="241"/>
      <c r="O186" s="241"/>
      <c r="P186" s="241"/>
      <c r="Q186" s="241"/>
      <c r="R186" s="241"/>
      <c r="S186" s="241"/>
      <c r="T186" s="242"/>
      <c r="U186" s="14"/>
      <c r="V186" s="14"/>
      <c r="W186" s="14"/>
      <c r="X186" s="14"/>
      <c r="Y186" s="14"/>
      <c r="Z186" s="14"/>
      <c r="AA186" s="14"/>
      <c r="AB186" s="14"/>
      <c r="AC186" s="14"/>
      <c r="AD186" s="14"/>
      <c r="AE186" s="14"/>
      <c r="AT186" s="243" t="s">
        <v>128</v>
      </c>
      <c r="AU186" s="243" t="s">
        <v>84</v>
      </c>
      <c r="AV186" s="14" t="s">
        <v>84</v>
      </c>
      <c r="AW186" s="14" t="s">
        <v>35</v>
      </c>
      <c r="AX186" s="14" t="s">
        <v>74</v>
      </c>
      <c r="AY186" s="243" t="s">
        <v>116</v>
      </c>
    </row>
    <row r="187" spans="1:51" s="15" customFormat="1" ht="12">
      <c r="A187" s="15"/>
      <c r="B187" s="244"/>
      <c r="C187" s="245"/>
      <c r="D187" s="218" t="s">
        <v>128</v>
      </c>
      <c r="E187" s="246" t="s">
        <v>19</v>
      </c>
      <c r="F187" s="247" t="s">
        <v>157</v>
      </c>
      <c r="G187" s="245"/>
      <c r="H187" s="248">
        <v>510.028</v>
      </c>
      <c r="I187" s="249"/>
      <c r="J187" s="245"/>
      <c r="K187" s="245"/>
      <c r="L187" s="250"/>
      <c r="M187" s="251"/>
      <c r="N187" s="252"/>
      <c r="O187" s="252"/>
      <c r="P187" s="252"/>
      <c r="Q187" s="252"/>
      <c r="R187" s="252"/>
      <c r="S187" s="252"/>
      <c r="T187" s="253"/>
      <c r="U187" s="15"/>
      <c r="V187" s="15"/>
      <c r="W187" s="15"/>
      <c r="X187" s="15"/>
      <c r="Y187" s="15"/>
      <c r="Z187" s="15"/>
      <c r="AA187" s="15"/>
      <c r="AB187" s="15"/>
      <c r="AC187" s="15"/>
      <c r="AD187" s="15"/>
      <c r="AE187" s="15"/>
      <c r="AT187" s="254" t="s">
        <v>128</v>
      </c>
      <c r="AU187" s="254" t="s">
        <v>84</v>
      </c>
      <c r="AV187" s="15" t="s">
        <v>124</v>
      </c>
      <c r="AW187" s="15" t="s">
        <v>35</v>
      </c>
      <c r="AX187" s="15" t="s">
        <v>74</v>
      </c>
      <c r="AY187" s="254" t="s">
        <v>116</v>
      </c>
    </row>
    <row r="188" spans="1:51" s="14" customFormat="1" ht="12">
      <c r="A188" s="14"/>
      <c r="B188" s="233"/>
      <c r="C188" s="234"/>
      <c r="D188" s="218" t="s">
        <v>128</v>
      </c>
      <c r="E188" s="235" t="s">
        <v>19</v>
      </c>
      <c r="F188" s="236" t="s">
        <v>246</v>
      </c>
      <c r="G188" s="234"/>
      <c r="H188" s="237">
        <v>918.05</v>
      </c>
      <c r="I188" s="238"/>
      <c r="J188" s="234"/>
      <c r="K188" s="234"/>
      <c r="L188" s="239"/>
      <c r="M188" s="240"/>
      <c r="N188" s="241"/>
      <c r="O188" s="241"/>
      <c r="P188" s="241"/>
      <c r="Q188" s="241"/>
      <c r="R188" s="241"/>
      <c r="S188" s="241"/>
      <c r="T188" s="242"/>
      <c r="U188" s="14"/>
      <c r="V188" s="14"/>
      <c r="W188" s="14"/>
      <c r="X188" s="14"/>
      <c r="Y188" s="14"/>
      <c r="Z188" s="14"/>
      <c r="AA188" s="14"/>
      <c r="AB188" s="14"/>
      <c r="AC188" s="14"/>
      <c r="AD188" s="14"/>
      <c r="AE188" s="14"/>
      <c r="AT188" s="243" t="s">
        <v>128</v>
      </c>
      <c r="AU188" s="243" t="s">
        <v>84</v>
      </c>
      <c r="AV188" s="14" t="s">
        <v>84</v>
      </c>
      <c r="AW188" s="14" t="s">
        <v>35</v>
      </c>
      <c r="AX188" s="14" t="s">
        <v>82</v>
      </c>
      <c r="AY188" s="243" t="s">
        <v>116</v>
      </c>
    </row>
    <row r="189" spans="1:65" s="2" customFormat="1" ht="33" customHeight="1">
      <c r="A189" s="39"/>
      <c r="B189" s="40"/>
      <c r="C189" s="205" t="s">
        <v>247</v>
      </c>
      <c r="D189" s="205" t="s">
        <v>119</v>
      </c>
      <c r="E189" s="206" t="s">
        <v>248</v>
      </c>
      <c r="F189" s="207" t="s">
        <v>249</v>
      </c>
      <c r="G189" s="208" t="s">
        <v>122</v>
      </c>
      <c r="H189" s="209">
        <v>208.095</v>
      </c>
      <c r="I189" s="210"/>
      <c r="J189" s="211">
        <f>ROUND(I189*H189,2)</f>
        <v>0</v>
      </c>
      <c r="K189" s="207" t="s">
        <v>123</v>
      </c>
      <c r="L189" s="45"/>
      <c r="M189" s="212" t="s">
        <v>19</v>
      </c>
      <c r="N189" s="213" t="s">
        <v>45</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124</v>
      </c>
      <c r="AT189" s="216" t="s">
        <v>119</v>
      </c>
      <c r="AU189" s="216" t="s">
        <v>84</v>
      </c>
      <c r="AY189" s="18" t="s">
        <v>116</v>
      </c>
      <c r="BE189" s="217">
        <f>IF(N189="základní",J189,0)</f>
        <v>0</v>
      </c>
      <c r="BF189" s="217">
        <f>IF(N189="snížená",J189,0)</f>
        <v>0</v>
      </c>
      <c r="BG189" s="217">
        <f>IF(N189="zákl. přenesená",J189,0)</f>
        <v>0</v>
      </c>
      <c r="BH189" s="217">
        <f>IF(N189="sníž. přenesená",J189,0)</f>
        <v>0</v>
      </c>
      <c r="BI189" s="217">
        <f>IF(N189="nulová",J189,0)</f>
        <v>0</v>
      </c>
      <c r="BJ189" s="18" t="s">
        <v>82</v>
      </c>
      <c r="BK189" s="217">
        <f>ROUND(I189*H189,2)</f>
        <v>0</v>
      </c>
      <c r="BL189" s="18" t="s">
        <v>124</v>
      </c>
      <c r="BM189" s="216" t="s">
        <v>250</v>
      </c>
    </row>
    <row r="190" spans="1:47" s="2" customFormat="1" ht="12">
      <c r="A190" s="39"/>
      <c r="B190" s="40"/>
      <c r="C190" s="41"/>
      <c r="D190" s="218" t="s">
        <v>126</v>
      </c>
      <c r="E190" s="41"/>
      <c r="F190" s="219" t="s">
        <v>251</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126</v>
      </c>
      <c r="AU190" s="18" t="s">
        <v>84</v>
      </c>
    </row>
    <row r="191" spans="1:51" s="13" customFormat="1" ht="12">
      <c r="A191" s="13"/>
      <c r="B191" s="223"/>
      <c r="C191" s="224"/>
      <c r="D191" s="218" t="s">
        <v>128</v>
      </c>
      <c r="E191" s="225" t="s">
        <v>19</v>
      </c>
      <c r="F191" s="226" t="s">
        <v>252</v>
      </c>
      <c r="G191" s="224"/>
      <c r="H191" s="225" t="s">
        <v>19</v>
      </c>
      <c r="I191" s="227"/>
      <c r="J191" s="224"/>
      <c r="K191" s="224"/>
      <c r="L191" s="228"/>
      <c r="M191" s="229"/>
      <c r="N191" s="230"/>
      <c r="O191" s="230"/>
      <c r="P191" s="230"/>
      <c r="Q191" s="230"/>
      <c r="R191" s="230"/>
      <c r="S191" s="230"/>
      <c r="T191" s="231"/>
      <c r="U191" s="13"/>
      <c r="V191" s="13"/>
      <c r="W191" s="13"/>
      <c r="X191" s="13"/>
      <c r="Y191" s="13"/>
      <c r="Z191" s="13"/>
      <c r="AA191" s="13"/>
      <c r="AB191" s="13"/>
      <c r="AC191" s="13"/>
      <c r="AD191" s="13"/>
      <c r="AE191" s="13"/>
      <c r="AT191" s="232" t="s">
        <v>128</v>
      </c>
      <c r="AU191" s="232" t="s">
        <v>84</v>
      </c>
      <c r="AV191" s="13" t="s">
        <v>82</v>
      </c>
      <c r="AW191" s="13" t="s">
        <v>35</v>
      </c>
      <c r="AX191" s="13" t="s">
        <v>74</v>
      </c>
      <c r="AY191" s="232" t="s">
        <v>116</v>
      </c>
    </row>
    <row r="192" spans="1:51" s="14" customFormat="1" ht="12">
      <c r="A192" s="14"/>
      <c r="B192" s="233"/>
      <c r="C192" s="234"/>
      <c r="D192" s="218" t="s">
        <v>128</v>
      </c>
      <c r="E192" s="235" t="s">
        <v>19</v>
      </c>
      <c r="F192" s="236" t="s">
        <v>253</v>
      </c>
      <c r="G192" s="234"/>
      <c r="H192" s="237">
        <v>156.457</v>
      </c>
      <c r="I192" s="238"/>
      <c r="J192" s="234"/>
      <c r="K192" s="234"/>
      <c r="L192" s="239"/>
      <c r="M192" s="240"/>
      <c r="N192" s="241"/>
      <c r="O192" s="241"/>
      <c r="P192" s="241"/>
      <c r="Q192" s="241"/>
      <c r="R192" s="241"/>
      <c r="S192" s="241"/>
      <c r="T192" s="242"/>
      <c r="U192" s="14"/>
      <c r="V192" s="14"/>
      <c r="W192" s="14"/>
      <c r="X192" s="14"/>
      <c r="Y192" s="14"/>
      <c r="Z192" s="14"/>
      <c r="AA192" s="14"/>
      <c r="AB192" s="14"/>
      <c r="AC192" s="14"/>
      <c r="AD192" s="14"/>
      <c r="AE192" s="14"/>
      <c r="AT192" s="243" t="s">
        <v>128</v>
      </c>
      <c r="AU192" s="243" t="s">
        <v>84</v>
      </c>
      <c r="AV192" s="14" t="s">
        <v>84</v>
      </c>
      <c r="AW192" s="14" t="s">
        <v>35</v>
      </c>
      <c r="AX192" s="14" t="s">
        <v>74</v>
      </c>
      <c r="AY192" s="243" t="s">
        <v>116</v>
      </c>
    </row>
    <row r="193" spans="1:51" s="14" customFormat="1" ht="12">
      <c r="A193" s="14"/>
      <c r="B193" s="233"/>
      <c r="C193" s="234"/>
      <c r="D193" s="218" t="s">
        <v>128</v>
      </c>
      <c r="E193" s="235" t="s">
        <v>19</v>
      </c>
      <c r="F193" s="236" t="s">
        <v>254</v>
      </c>
      <c r="G193" s="234"/>
      <c r="H193" s="237">
        <v>49.317</v>
      </c>
      <c r="I193" s="238"/>
      <c r="J193" s="234"/>
      <c r="K193" s="234"/>
      <c r="L193" s="239"/>
      <c r="M193" s="240"/>
      <c r="N193" s="241"/>
      <c r="O193" s="241"/>
      <c r="P193" s="241"/>
      <c r="Q193" s="241"/>
      <c r="R193" s="241"/>
      <c r="S193" s="241"/>
      <c r="T193" s="242"/>
      <c r="U193" s="14"/>
      <c r="V193" s="14"/>
      <c r="W193" s="14"/>
      <c r="X193" s="14"/>
      <c r="Y193" s="14"/>
      <c r="Z193" s="14"/>
      <c r="AA193" s="14"/>
      <c r="AB193" s="14"/>
      <c r="AC193" s="14"/>
      <c r="AD193" s="14"/>
      <c r="AE193" s="14"/>
      <c r="AT193" s="243" t="s">
        <v>128</v>
      </c>
      <c r="AU193" s="243" t="s">
        <v>84</v>
      </c>
      <c r="AV193" s="14" t="s">
        <v>84</v>
      </c>
      <c r="AW193" s="14" t="s">
        <v>35</v>
      </c>
      <c r="AX193" s="14" t="s">
        <v>74</v>
      </c>
      <c r="AY193" s="243" t="s">
        <v>116</v>
      </c>
    </row>
    <row r="194" spans="1:51" s="14" customFormat="1" ht="12">
      <c r="A194" s="14"/>
      <c r="B194" s="233"/>
      <c r="C194" s="234"/>
      <c r="D194" s="218" t="s">
        <v>128</v>
      </c>
      <c r="E194" s="235" t="s">
        <v>19</v>
      </c>
      <c r="F194" s="236" t="s">
        <v>255</v>
      </c>
      <c r="G194" s="234"/>
      <c r="H194" s="237">
        <v>2.321</v>
      </c>
      <c r="I194" s="238"/>
      <c r="J194" s="234"/>
      <c r="K194" s="234"/>
      <c r="L194" s="239"/>
      <c r="M194" s="240"/>
      <c r="N194" s="241"/>
      <c r="O194" s="241"/>
      <c r="P194" s="241"/>
      <c r="Q194" s="241"/>
      <c r="R194" s="241"/>
      <c r="S194" s="241"/>
      <c r="T194" s="242"/>
      <c r="U194" s="14"/>
      <c r="V194" s="14"/>
      <c r="W194" s="14"/>
      <c r="X194" s="14"/>
      <c r="Y194" s="14"/>
      <c r="Z194" s="14"/>
      <c r="AA194" s="14"/>
      <c r="AB194" s="14"/>
      <c r="AC194" s="14"/>
      <c r="AD194" s="14"/>
      <c r="AE194" s="14"/>
      <c r="AT194" s="243" t="s">
        <v>128</v>
      </c>
      <c r="AU194" s="243" t="s">
        <v>84</v>
      </c>
      <c r="AV194" s="14" t="s">
        <v>84</v>
      </c>
      <c r="AW194" s="14" t="s">
        <v>35</v>
      </c>
      <c r="AX194" s="14" t="s">
        <v>74</v>
      </c>
      <c r="AY194" s="243" t="s">
        <v>116</v>
      </c>
    </row>
    <row r="195" spans="1:51" s="15" customFormat="1" ht="12">
      <c r="A195" s="15"/>
      <c r="B195" s="244"/>
      <c r="C195" s="245"/>
      <c r="D195" s="218" t="s">
        <v>128</v>
      </c>
      <c r="E195" s="246" t="s">
        <v>19</v>
      </c>
      <c r="F195" s="247" t="s">
        <v>157</v>
      </c>
      <c r="G195" s="245"/>
      <c r="H195" s="248">
        <v>208.095</v>
      </c>
      <c r="I195" s="249"/>
      <c r="J195" s="245"/>
      <c r="K195" s="245"/>
      <c r="L195" s="250"/>
      <c r="M195" s="251"/>
      <c r="N195" s="252"/>
      <c r="O195" s="252"/>
      <c r="P195" s="252"/>
      <c r="Q195" s="252"/>
      <c r="R195" s="252"/>
      <c r="S195" s="252"/>
      <c r="T195" s="253"/>
      <c r="U195" s="15"/>
      <c r="V195" s="15"/>
      <c r="W195" s="15"/>
      <c r="X195" s="15"/>
      <c r="Y195" s="15"/>
      <c r="Z195" s="15"/>
      <c r="AA195" s="15"/>
      <c r="AB195" s="15"/>
      <c r="AC195" s="15"/>
      <c r="AD195" s="15"/>
      <c r="AE195" s="15"/>
      <c r="AT195" s="254" t="s">
        <v>128</v>
      </c>
      <c r="AU195" s="254" t="s">
        <v>84</v>
      </c>
      <c r="AV195" s="15" t="s">
        <v>124</v>
      </c>
      <c r="AW195" s="15" t="s">
        <v>35</v>
      </c>
      <c r="AX195" s="15" t="s">
        <v>82</v>
      </c>
      <c r="AY195" s="254" t="s">
        <v>116</v>
      </c>
    </row>
    <row r="196" spans="1:65" s="2" customFormat="1" ht="16.5" customHeight="1">
      <c r="A196" s="39"/>
      <c r="B196" s="40"/>
      <c r="C196" s="255" t="s">
        <v>256</v>
      </c>
      <c r="D196" s="255" t="s">
        <v>241</v>
      </c>
      <c r="E196" s="256" t="s">
        <v>257</v>
      </c>
      <c r="F196" s="257" t="s">
        <v>258</v>
      </c>
      <c r="G196" s="258" t="s">
        <v>230</v>
      </c>
      <c r="H196" s="259">
        <v>353.762</v>
      </c>
      <c r="I196" s="260"/>
      <c r="J196" s="261">
        <f>ROUND(I196*H196,2)</f>
        <v>0</v>
      </c>
      <c r="K196" s="257" t="s">
        <v>19</v>
      </c>
      <c r="L196" s="262"/>
      <c r="M196" s="263" t="s">
        <v>19</v>
      </c>
      <c r="N196" s="264" t="s">
        <v>45</v>
      </c>
      <c r="O196" s="85"/>
      <c r="P196" s="214">
        <f>O196*H196</f>
        <v>0</v>
      </c>
      <c r="Q196" s="214">
        <v>1</v>
      </c>
      <c r="R196" s="214">
        <f>Q196*H196</f>
        <v>353.762</v>
      </c>
      <c r="S196" s="214">
        <v>0</v>
      </c>
      <c r="T196" s="215">
        <f>S196*H196</f>
        <v>0</v>
      </c>
      <c r="U196" s="39"/>
      <c r="V196" s="39"/>
      <c r="W196" s="39"/>
      <c r="X196" s="39"/>
      <c r="Y196" s="39"/>
      <c r="Z196" s="39"/>
      <c r="AA196" s="39"/>
      <c r="AB196" s="39"/>
      <c r="AC196" s="39"/>
      <c r="AD196" s="39"/>
      <c r="AE196" s="39"/>
      <c r="AR196" s="216" t="s">
        <v>158</v>
      </c>
      <c r="AT196" s="216" t="s">
        <v>241</v>
      </c>
      <c r="AU196" s="216" t="s">
        <v>84</v>
      </c>
      <c r="AY196" s="18" t="s">
        <v>116</v>
      </c>
      <c r="BE196" s="217">
        <f>IF(N196="základní",J196,0)</f>
        <v>0</v>
      </c>
      <c r="BF196" s="217">
        <f>IF(N196="snížená",J196,0)</f>
        <v>0</v>
      </c>
      <c r="BG196" s="217">
        <f>IF(N196="zákl. přenesená",J196,0)</f>
        <v>0</v>
      </c>
      <c r="BH196" s="217">
        <f>IF(N196="sníž. přenesená",J196,0)</f>
        <v>0</v>
      </c>
      <c r="BI196" s="217">
        <f>IF(N196="nulová",J196,0)</f>
        <v>0</v>
      </c>
      <c r="BJ196" s="18" t="s">
        <v>82</v>
      </c>
      <c r="BK196" s="217">
        <f>ROUND(I196*H196,2)</f>
        <v>0</v>
      </c>
      <c r="BL196" s="18" t="s">
        <v>124</v>
      </c>
      <c r="BM196" s="216" t="s">
        <v>259</v>
      </c>
    </row>
    <row r="197" spans="1:51" s="14" customFormat="1" ht="12">
      <c r="A197" s="14"/>
      <c r="B197" s="233"/>
      <c r="C197" s="234"/>
      <c r="D197" s="218" t="s">
        <v>128</v>
      </c>
      <c r="E197" s="235" t="s">
        <v>19</v>
      </c>
      <c r="F197" s="236" t="s">
        <v>260</v>
      </c>
      <c r="G197" s="234"/>
      <c r="H197" s="237">
        <v>353.762</v>
      </c>
      <c r="I197" s="238"/>
      <c r="J197" s="234"/>
      <c r="K197" s="234"/>
      <c r="L197" s="239"/>
      <c r="M197" s="240"/>
      <c r="N197" s="241"/>
      <c r="O197" s="241"/>
      <c r="P197" s="241"/>
      <c r="Q197" s="241"/>
      <c r="R197" s="241"/>
      <c r="S197" s="241"/>
      <c r="T197" s="242"/>
      <c r="U197" s="14"/>
      <c r="V197" s="14"/>
      <c r="W197" s="14"/>
      <c r="X197" s="14"/>
      <c r="Y197" s="14"/>
      <c r="Z197" s="14"/>
      <c r="AA197" s="14"/>
      <c r="AB197" s="14"/>
      <c r="AC197" s="14"/>
      <c r="AD197" s="14"/>
      <c r="AE197" s="14"/>
      <c r="AT197" s="243" t="s">
        <v>128</v>
      </c>
      <c r="AU197" s="243" t="s">
        <v>84</v>
      </c>
      <c r="AV197" s="14" t="s">
        <v>84</v>
      </c>
      <c r="AW197" s="14" t="s">
        <v>35</v>
      </c>
      <c r="AX197" s="14" t="s">
        <v>82</v>
      </c>
      <c r="AY197" s="243" t="s">
        <v>116</v>
      </c>
    </row>
    <row r="198" spans="1:63" s="12" customFormat="1" ht="22.8" customHeight="1">
      <c r="A198" s="12"/>
      <c r="B198" s="189"/>
      <c r="C198" s="190"/>
      <c r="D198" s="191" t="s">
        <v>73</v>
      </c>
      <c r="E198" s="203" t="s">
        <v>163</v>
      </c>
      <c r="F198" s="203" t="s">
        <v>261</v>
      </c>
      <c r="G198" s="190"/>
      <c r="H198" s="190"/>
      <c r="I198" s="193"/>
      <c r="J198" s="204">
        <f>BK198</f>
        <v>0</v>
      </c>
      <c r="K198" s="190"/>
      <c r="L198" s="195"/>
      <c r="M198" s="196"/>
      <c r="N198" s="197"/>
      <c r="O198" s="197"/>
      <c r="P198" s="198">
        <f>SUM(P199:P224)</f>
        <v>0</v>
      </c>
      <c r="Q198" s="197"/>
      <c r="R198" s="198">
        <f>SUM(R199:R224)</f>
        <v>0</v>
      </c>
      <c r="S198" s="197"/>
      <c r="T198" s="199">
        <f>SUM(T199:T224)</f>
        <v>755.76474</v>
      </c>
      <c r="U198" s="12"/>
      <c r="V198" s="12"/>
      <c r="W198" s="12"/>
      <c r="X198" s="12"/>
      <c r="Y198" s="12"/>
      <c r="Z198" s="12"/>
      <c r="AA198" s="12"/>
      <c r="AB198" s="12"/>
      <c r="AC198" s="12"/>
      <c r="AD198" s="12"/>
      <c r="AE198" s="12"/>
      <c r="AR198" s="200" t="s">
        <v>82</v>
      </c>
      <c r="AT198" s="201" t="s">
        <v>73</v>
      </c>
      <c r="AU198" s="201" t="s">
        <v>82</v>
      </c>
      <c r="AY198" s="200" t="s">
        <v>116</v>
      </c>
      <c r="BK198" s="202">
        <f>SUM(BK199:BK224)</f>
        <v>0</v>
      </c>
    </row>
    <row r="199" spans="1:65" s="2" customFormat="1" ht="44.25" customHeight="1">
      <c r="A199" s="39"/>
      <c r="B199" s="40"/>
      <c r="C199" s="205" t="s">
        <v>262</v>
      </c>
      <c r="D199" s="205" t="s">
        <v>119</v>
      </c>
      <c r="E199" s="206" t="s">
        <v>263</v>
      </c>
      <c r="F199" s="207" t="s">
        <v>264</v>
      </c>
      <c r="G199" s="208" t="s">
        <v>166</v>
      </c>
      <c r="H199" s="209">
        <v>41.4</v>
      </c>
      <c r="I199" s="210"/>
      <c r="J199" s="211">
        <f>ROUND(I199*H199,2)</f>
        <v>0</v>
      </c>
      <c r="K199" s="207" t="s">
        <v>123</v>
      </c>
      <c r="L199" s="45"/>
      <c r="M199" s="212" t="s">
        <v>19</v>
      </c>
      <c r="N199" s="213" t="s">
        <v>45</v>
      </c>
      <c r="O199" s="85"/>
      <c r="P199" s="214">
        <f>O199*H199</f>
        <v>0</v>
      </c>
      <c r="Q199" s="214">
        <v>0</v>
      </c>
      <c r="R199" s="214">
        <f>Q199*H199</f>
        <v>0</v>
      </c>
      <c r="S199" s="214">
        <v>0.255</v>
      </c>
      <c r="T199" s="215">
        <f>S199*H199</f>
        <v>10.557</v>
      </c>
      <c r="U199" s="39"/>
      <c r="V199" s="39"/>
      <c r="W199" s="39"/>
      <c r="X199" s="39"/>
      <c r="Y199" s="39"/>
      <c r="Z199" s="39"/>
      <c r="AA199" s="39"/>
      <c r="AB199" s="39"/>
      <c r="AC199" s="39"/>
      <c r="AD199" s="39"/>
      <c r="AE199" s="39"/>
      <c r="AR199" s="216" t="s">
        <v>124</v>
      </c>
      <c r="AT199" s="216" t="s">
        <v>119</v>
      </c>
      <c r="AU199" s="216" t="s">
        <v>84</v>
      </c>
      <c r="AY199" s="18" t="s">
        <v>116</v>
      </c>
      <c r="BE199" s="217">
        <f>IF(N199="základní",J199,0)</f>
        <v>0</v>
      </c>
      <c r="BF199" s="217">
        <f>IF(N199="snížená",J199,0)</f>
        <v>0</v>
      </c>
      <c r="BG199" s="217">
        <f>IF(N199="zákl. přenesená",J199,0)</f>
        <v>0</v>
      </c>
      <c r="BH199" s="217">
        <f>IF(N199="sníž. přenesená",J199,0)</f>
        <v>0</v>
      </c>
      <c r="BI199" s="217">
        <f>IF(N199="nulová",J199,0)</f>
        <v>0</v>
      </c>
      <c r="BJ199" s="18" t="s">
        <v>82</v>
      </c>
      <c r="BK199" s="217">
        <f>ROUND(I199*H199,2)</f>
        <v>0</v>
      </c>
      <c r="BL199" s="18" t="s">
        <v>124</v>
      </c>
      <c r="BM199" s="216" t="s">
        <v>265</v>
      </c>
    </row>
    <row r="200" spans="1:47" s="2" customFormat="1" ht="12">
      <c r="A200" s="39"/>
      <c r="B200" s="40"/>
      <c r="C200" s="41"/>
      <c r="D200" s="218" t="s">
        <v>126</v>
      </c>
      <c r="E200" s="41"/>
      <c r="F200" s="219" t="s">
        <v>266</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126</v>
      </c>
      <c r="AU200" s="18" t="s">
        <v>84</v>
      </c>
    </row>
    <row r="201" spans="1:51" s="13" customFormat="1" ht="12">
      <c r="A201" s="13"/>
      <c r="B201" s="223"/>
      <c r="C201" s="224"/>
      <c r="D201" s="218" t="s">
        <v>128</v>
      </c>
      <c r="E201" s="225" t="s">
        <v>19</v>
      </c>
      <c r="F201" s="226" t="s">
        <v>267</v>
      </c>
      <c r="G201" s="224"/>
      <c r="H201" s="225" t="s">
        <v>19</v>
      </c>
      <c r="I201" s="227"/>
      <c r="J201" s="224"/>
      <c r="K201" s="224"/>
      <c r="L201" s="228"/>
      <c r="M201" s="229"/>
      <c r="N201" s="230"/>
      <c r="O201" s="230"/>
      <c r="P201" s="230"/>
      <c r="Q201" s="230"/>
      <c r="R201" s="230"/>
      <c r="S201" s="230"/>
      <c r="T201" s="231"/>
      <c r="U201" s="13"/>
      <c r="V201" s="13"/>
      <c r="W201" s="13"/>
      <c r="X201" s="13"/>
      <c r="Y201" s="13"/>
      <c r="Z201" s="13"/>
      <c r="AA201" s="13"/>
      <c r="AB201" s="13"/>
      <c r="AC201" s="13"/>
      <c r="AD201" s="13"/>
      <c r="AE201" s="13"/>
      <c r="AT201" s="232" t="s">
        <v>128</v>
      </c>
      <c r="AU201" s="232" t="s">
        <v>84</v>
      </c>
      <c r="AV201" s="13" t="s">
        <v>82</v>
      </c>
      <c r="AW201" s="13" t="s">
        <v>35</v>
      </c>
      <c r="AX201" s="13" t="s">
        <v>74</v>
      </c>
      <c r="AY201" s="232" t="s">
        <v>116</v>
      </c>
    </row>
    <row r="202" spans="1:51" s="14" customFormat="1" ht="12">
      <c r="A202" s="14"/>
      <c r="B202" s="233"/>
      <c r="C202" s="234"/>
      <c r="D202" s="218" t="s">
        <v>128</v>
      </c>
      <c r="E202" s="235" t="s">
        <v>19</v>
      </c>
      <c r="F202" s="236" t="s">
        <v>268</v>
      </c>
      <c r="G202" s="234"/>
      <c r="H202" s="237">
        <v>24.57</v>
      </c>
      <c r="I202" s="238"/>
      <c r="J202" s="234"/>
      <c r="K202" s="234"/>
      <c r="L202" s="239"/>
      <c r="M202" s="240"/>
      <c r="N202" s="241"/>
      <c r="O202" s="241"/>
      <c r="P202" s="241"/>
      <c r="Q202" s="241"/>
      <c r="R202" s="241"/>
      <c r="S202" s="241"/>
      <c r="T202" s="242"/>
      <c r="U202" s="14"/>
      <c r="V202" s="14"/>
      <c r="W202" s="14"/>
      <c r="X202" s="14"/>
      <c r="Y202" s="14"/>
      <c r="Z202" s="14"/>
      <c r="AA202" s="14"/>
      <c r="AB202" s="14"/>
      <c r="AC202" s="14"/>
      <c r="AD202" s="14"/>
      <c r="AE202" s="14"/>
      <c r="AT202" s="243" t="s">
        <v>128</v>
      </c>
      <c r="AU202" s="243" t="s">
        <v>84</v>
      </c>
      <c r="AV202" s="14" t="s">
        <v>84</v>
      </c>
      <c r="AW202" s="14" t="s">
        <v>35</v>
      </c>
      <c r="AX202" s="14" t="s">
        <v>74</v>
      </c>
      <c r="AY202" s="243" t="s">
        <v>116</v>
      </c>
    </row>
    <row r="203" spans="1:51" s="14" customFormat="1" ht="12">
      <c r="A203" s="14"/>
      <c r="B203" s="233"/>
      <c r="C203" s="234"/>
      <c r="D203" s="218" t="s">
        <v>128</v>
      </c>
      <c r="E203" s="235" t="s">
        <v>19</v>
      </c>
      <c r="F203" s="236" t="s">
        <v>269</v>
      </c>
      <c r="G203" s="234"/>
      <c r="H203" s="237">
        <v>14.31</v>
      </c>
      <c r="I203" s="238"/>
      <c r="J203" s="234"/>
      <c r="K203" s="234"/>
      <c r="L203" s="239"/>
      <c r="M203" s="240"/>
      <c r="N203" s="241"/>
      <c r="O203" s="241"/>
      <c r="P203" s="241"/>
      <c r="Q203" s="241"/>
      <c r="R203" s="241"/>
      <c r="S203" s="241"/>
      <c r="T203" s="242"/>
      <c r="U203" s="14"/>
      <c r="V203" s="14"/>
      <c r="W203" s="14"/>
      <c r="X203" s="14"/>
      <c r="Y203" s="14"/>
      <c r="Z203" s="14"/>
      <c r="AA203" s="14"/>
      <c r="AB203" s="14"/>
      <c r="AC203" s="14"/>
      <c r="AD203" s="14"/>
      <c r="AE203" s="14"/>
      <c r="AT203" s="243" t="s">
        <v>128</v>
      </c>
      <c r="AU203" s="243" t="s">
        <v>84</v>
      </c>
      <c r="AV203" s="14" t="s">
        <v>84</v>
      </c>
      <c r="AW203" s="14" t="s">
        <v>35</v>
      </c>
      <c r="AX203" s="14" t="s">
        <v>74</v>
      </c>
      <c r="AY203" s="243" t="s">
        <v>116</v>
      </c>
    </row>
    <row r="204" spans="1:51" s="14" customFormat="1" ht="12">
      <c r="A204" s="14"/>
      <c r="B204" s="233"/>
      <c r="C204" s="234"/>
      <c r="D204" s="218" t="s">
        <v>128</v>
      </c>
      <c r="E204" s="235" t="s">
        <v>19</v>
      </c>
      <c r="F204" s="236" t="s">
        <v>270</v>
      </c>
      <c r="G204" s="234"/>
      <c r="H204" s="237">
        <v>2.52</v>
      </c>
      <c r="I204" s="238"/>
      <c r="J204" s="234"/>
      <c r="K204" s="234"/>
      <c r="L204" s="239"/>
      <c r="M204" s="240"/>
      <c r="N204" s="241"/>
      <c r="O204" s="241"/>
      <c r="P204" s="241"/>
      <c r="Q204" s="241"/>
      <c r="R204" s="241"/>
      <c r="S204" s="241"/>
      <c r="T204" s="242"/>
      <c r="U204" s="14"/>
      <c r="V204" s="14"/>
      <c r="W204" s="14"/>
      <c r="X204" s="14"/>
      <c r="Y204" s="14"/>
      <c r="Z204" s="14"/>
      <c r="AA204" s="14"/>
      <c r="AB204" s="14"/>
      <c r="AC204" s="14"/>
      <c r="AD204" s="14"/>
      <c r="AE204" s="14"/>
      <c r="AT204" s="243" t="s">
        <v>128</v>
      </c>
      <c r="AU204" s="243" t="s">
        <v>84</v>
      </c>
      <c r="AV204" s="14" t="s">
        <v>84</v>
      </c>
      <c r="AW204" s="14" t="s">
        <v>35</v>
      </c>
      <c r="AX204" s="14" t="s">
        <v>74</v>
      </c>
      <c r="AY204" s="243" t="s">
        <v>116</v>
      </c>
    </row>
    <row r="205" spans="1:51" s="15" customFormat="1" ht="12">
      <c r="A205" s="15"/>
      <c r="B205" s="244"/>
      <c r="C205" s="245"/>
      <c r="D205" s="218" t="s">
        <v>128</v>
      </c>
      <c r="E205" s="246" t="s">
        <v>19</v>
      </c>
      <c r="F205" s="247" t="s">
        <v>157</v>
      </c>
      <c r="G205" s="245"/>
      <c r="H205" s="248">
        <v>41.4</v>
      </c>
      <c r="I205" s="249"/>
      <c r="J205" s="245"/>
      <c r="K205" s="245"/>
      <c r="L205" s="250"/>
      <c r="M205" s="251"/>
      <c r="N205" s="252"/>
      <c r="O205" s="252"/>
      <c r="P205" s="252"/>
      <c r="Q205" s="252"/>
      <c r="R205" s="252"/>
      <c r="S205" s="252"/>
      <c r="T205" s="253"/>
      <c r="U205" s="15"/>
      <c r="V205" s="15"/>
      <c r="W205" s="15"/>
      <c r="X205" s="15"/>
      <c r="Y205" s="15"/>
      <c r="Z205" s="15"/>
      <c r="AA205" s="15"/>
      <c r="AB205" s="15"/>
      <c r="AC205" s="15"/>
      <c r="AD205" s="15"/>
      <c r="AE205" s="15"/>
      <c r="AT205" s="254" t="s">
        <v>128</v>
      </c>
      <c r="AU205" s="254" t="s">
        <v>84</v>
      </c>
      <c r="AV205" s="15" t="s">
        <v>124</v>
      </c>
      <c r="AW205" s="15" t="s">
        <v>35</v>
      </c>
      <c r="AX205" s="15" t="s">
        <v>82</v>
      </c>
      <c r="AY205" s="254" t="s">
        <v>116</v>
      </c>
    </row>
    <row r="206" spans="1:65" s="2" customFormat="1" ht="37.8" customHeight="1">
      <c r="A206" s="39"/>
      <c r="B206" s="40"/>
      <c r="C206" s="205" t="s">
        <v>271</v>
      </c>
      <c r="D206" s="205" t="s">
        <v>119</v>
      </c>
      <c r="E206" s="206" t="s">
        <v>272</v>
      </c>
      <c r="F206" s="207" t="s">
        <v>273</v>
      </c>
      <c r="G206" s="208" t="s">
        <v>166</v>
      </c>
      <c r="H206" s="209">
        <v>500.85</v>
      </c>
      <c r="I206" s="210"/>
      <c r="J206" s="211">
        <f>ROUND(I206*H206,2)</f>
        <v>0</v>
      </c>
      <c r="K206" s="207" t="s">
        <v>123</v>
      </c>
      <c r="L206" s="45"/>
      <c r="M206" s="212" t="s">
        <v>19</v>
      </c>
      <c r="N206" s="213" t="s">
        <v>45</v>
      </c>
      <c r="O206" s="85"/>
      <c r="P206" s="214">
        <f>O206*H206</f>
        <v>0</v>
      </c>
      <c r="Q206" s="214">
        <v>0</v>
      </c>
      <c r="R206" s="214">
        <f>Q206*H206</f>
        <v>0</v>
      </c>
      <c r="S206" s="214">
        <v>0.29</v>
      </c>
      <c r="T206" s="215">
        <f>S206*H206</f>
        <v>145.2465</v>
      </c>
      <c r="U206" s="39"/>
      <c r="V206" s="39"/>
      <c r="W206" s="39"/>
      <c r="X206" s="39"/>
      <c r="Y206" s="39"/>
      <c r="Z206" s="39"/>
      <c r="AA206" s="39"/>
      <c r="AB206" s="39"/>
      <c r="AC206" s="39"/>
      <c r="AD206" s="39"/>
      <c r="AE206" s="39"/>
      <c r="AR206" s="216" t="s">
        <v>124</v>
      </c>
      <c r="AT206" s="216" t="s">
        <v>119</v>
      </c>
      <c r="AU206" s="216" t="s">
        <v>84</v>
      </c>
      <c r="AY206" s="18" t="s">
        <v>116</v>
      </c>
      <c r="BE206" s="217">
        <f>IF(N206="základní",J206,0)</f>
        <v>0</v>
      </c>
      <c r="BF206" s="217">
        <f>IF(N206="snížená",J206,0)</f>
        <v>0</v>
      </c>
      <c r="BG206" s="217">
        <f>IF(N206="zákl. přenesená",J206,0)</f>
        <v>0</v>
      </c>
      <c r="BH206" s="217">
        <f>IF(N206="sníž. přenesená",J206,0)</f>
        <v>0</v>
      </c>
      <c r="BI206" s="217">
        <f>IF(N206="nulová",J206,0)</f>
        <v>0</v>
      </c>
      <c r="BJ206" s="18" t="s">
        <v>82</v>
      </c>
      <c r="BK206" s="217">
        <f>ROUND(I206*H206,2)</f>
        <v>0</v>
      </c>
      <c r="BL206" s="18" t="s">
        <v>124</v>
      </c>
      <c r="BM206" s="216" t="s">
        <v>274</v>
      </c>
    </row>
    <row r="207" spans="1:47" s="2" customFormat="1" ht="12">
      <c r="A207" s="39"/>
      <c r="B207" s="40"/>
      <c r="C207" s="41"/>
      <c r="D207" s="218" t="s">
        <v>126</v>
      </c>
      <c r="E207" s="41"/>
      <c r="F207" s="219" t="s">
        <v>275</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126</v>
      </c>
      <c r="AU207" s="18" t="s">
        <v>84</v>
      </c>
    </row>
    <row r="208" spans="1:51" s="13" customFormat="1" ht="12">
      <c r="A208" s="13"/>
      <c r="B208" s="223"/>
      <c r="C208" s="224"/>
      <c r="D208" s="218" t="s">
        <v>128</v>
      </c>
      <c r="E208" s="225" t="s">
        <v>19</v>
      </c>
      <c r="F208" s="226" t="s">
        <v>276</v>
      </c>
      <c r="G208" s="224"/>
      <c r="H208" s="225" t="s">
        <v>19</v>
      </c>
      <c r="I208" s="227"/>
      <c r="J208" s="224"/>
      <c r="K208" s="224"/>
      <c r="L208" s="228"/>
      <c r="M208" s="229"/>
      <c r="N208" s="230"/>
      <c r="O208" s="230"/>
      <c r="P208" s="230"/>
      <c r="Q208" s="230"/>
      <c r="R208" s="230"/>
      <c r="S208" s="230"/>
      <c r="T208" s="231"/>
      <c r="U208" s="13"/>
      <c r="V208" s="13"/>
      <c r="W208" s="13"/>
      <c r="X208" s="13"/>
      <c r="Y208" s="13"/>
      <c r="Z208" s="13"/>
      <c r="AA208" s="13"/>
      <c r="AB208" s="13"/>
      <c r="AC208" s="13"/>
      <c r="AD208" s="13"/>
      <c r="AE208" s="13"/>
      <c r="AT208" s="232" t="s">
        <v>128</v>
      </c>
      <c r="AU208" s="232" t="s">
        <v>84</v>
      </c>
      <c r="AV208" s="13" t="s">
        <v>82</v>
      </c>
      <c r="AW208" s="13" t="s">
        <v>35</v>
      </c>
      <c r="AX208" s="13" t="s">
        <v>74</v>
      </c>
      <c r="AY208" s="232" t="s">
        <v>116</v>
      </c>
    </row>
    <row r="209" spans="1:51" s="14" customFormat="1" ht="12">
      <c r="A209" s="14"/>
      <c r="B209" s="233"/>
      <c r="C209" s="234"/>
      <c r="D209" s="218" t="s">
        <v>128</v>
      </c>
      <c r="E209" s="235" t="s">
        <v>19</v>
      </c>
      <c r="F209" s="236" t="s">
        <v>277</v>
      </c>
      <c r="G209" s="234"/>
      <c r="H209" s="237">
        <v>401.4</v>
      </c>
      <c r="I209" s="238"/>
      <c r="J209" s="234"/>
      <c r="K209" s="234"/>
      <c r="L209" s="239"/>
      <c r="M209" s="240"/>
      <c r="N209" s="241"/>
      <c r="O209" s="241"/>
      <c r="P209" s="241"/>
      <c r="Q209" s="241"/>
      <c r="R209" s="241"/>
      <c r="S209" s="241"/>
      <c r="T209" s="242"/>
      <c r="U209" s="14"/>
      <c r="V209" s="14"/>
      <c r="W209" s="14"/>
      <c r="X209" s="14"/>
      <c r="Y209" s="14"/>
      <c r="Z209" s="14"/>
      <c r="AA209" s="14"/>
      <c r="AB209" s="14"/>
      <c r="AC209" s="14"/>
      <c r="AD209" s="14"/>
      <c r="AE209" s="14"/>
      <c r="AT209" s="243" t="s">
        <v>128</v>
      </c>
      <c r="AU209" s="243" t="s">
        <v>84</v>
      </c>
      <c r="AV209" s="14" t="s">
        <v>84</v>
      </c>
      <c r="AW209" s="14" t="s">
        <v>35</v>
      </c>
      <c r="AX209" s="14" t="s">
        <v>74</v>
      </c>
      <c r="AY209" s="243" t="s">
        <v>116</v>
      </c>
    </row>
    <row r="210" spans="1:51" s="14" customFormat="1" ht="12">
      <c r="A210" s="14"/>
      <c r="B210" s="233"/>
      <c r="C210" s="234"/>
      <c r="D210" s="218" t="s">
        <v>128</v>
      </c>
      <c r="E210" s="235" t="s">
        <v>19</v>
      </c>
      <c r="F210" s="236" t="s">
        <v>278</v>
      </c>
      <c r="G210" s="234"/>
      <c r="H210" s="237">
        <v>58.32</v>
      </c>
      <c r="I210" s="238"/>
      <c r="J210" s="234"/>
      <c r="K210" s="234"/>
      <c r="L210" s="239"/>
      <c r="M210" s="240"/>
      <c r="N210" s="241"/>
      <c r="O210" s="241"/>
      <c r="P210" s="241"/>
      <c r="Q210" s="241"/>
      <c r="R210" s="241"/>
      <c r="S210" s="241"/>
      <c r="T210" s="242"/>
      <c r="U210" s="14"/>
      <c r="V210" s="14"/>
      <c r="W210" s="14"/>
      <c r="X210" s="14"/>
      <c r="Y210" s="14"/>
      <c r="Z210" s="14"/>
      <c r="AA210" s="14"/>
      <c r="AB210" s="14"/>
      <c r="AC210" s="14"/>
      <c r="AD210" s="14"/>
      <c r="AE210" s="14"/>
      <c r="AT210" s="243" t="s">
        <v>128</v>
      </c>
      <c r="AU210" s="243" t="s">
        <v>84</v>
      </c>
      <c r="AV210" s="14" t="s">
        <v>84</v>
      </c>
      <c r="AW210" s="14" t="s">
        <v>35</v>
      </c>
      <c r="AX210" s="14" t="s">
        <v>74</v>
      </c>
      <c r="AY210" s="243" t="s">
        <v>116</v>
      </c>
    </row>
    <row r="211" spans="1:51" s="13" customFormat="1" ht="12">
      <c r="A211" s="13"/>
      <c r="B211" s="223"/>
      <c r="C211" s="224"/>
      <c r="D211" s="218" t="s">
        <v>128</v>
      </c>
      <c r="E211" s="225" t="s">
        <v>19</v>
      </c>
      <c r="F211" s="226" t="s">
        <v>279</v>
      </c>
      <c r="G211" s="224"/>
      <c r="H211" s="225" t="s">
        <v>19</v>
      </c>
      <c r="I211" s="227"/>
      <c r="J211" s="224"/>
      <c r="K211" s="224"/>
      <c r="L211" s="228"/>
      <c r="M211" s="229"/>
      <c r="N211" s="230"/>
      <c r="O211" s="230"/>
      <c r="P211" s="230"/>
      <c r="Q211" s="230"/>
      <c r="R211" s="230"/>
      <c r="S211" s="230"/>
      <c r="T211" s="231"/>
      <c r="U211" s="13"/>
      <c r="V211" s="13"/>
      <c r="W211" s="13"/>
      <c r="X211" s="13"/>
      <c r="Y211" s="13"/>
      <c r="Z211" s="13"/>
      <c r="AA211" s="13"/>
      <c r="AB211" s="13"/>
      <c r="AC211" s="13"/>
      <c r="AD211" s="13"/>
      <c r="AE211" s="13"/>
      <c r="AT211" s="232" t="s">
        <v>128</v>
      </c>
      <c r="AU211" s="232" t="s">
        <v>84</v>
      </c>
      <c r="AV211" s="13" t="s">
        <v>82</v>
      </c>
      <c r="AW211" s="13" t="s">
        <v>35</v>
      </c>
      <c r="AX211" s="13" t="s">
        <v>74</v>
      </c>
      <c r="AY211" s="232" t="s">
        <v>116</v>
      </c>
    </row>
    <row r="212" spans="1:51" s="14" customFormat="1" ht="12">
      <c r="A212" s="14"/>
      <c r="B212" s="233"/>
      <c r="C212" s="234"/>
      <c r="D212" s="218" t="s">
        <v>128</v>
      </c>
      <c r="E212" s="235" t="s">
        <v>19</v>
      </c>
      <c r="F212" s="236" t="s">
        <v>268</v>
      </c>
      <c r="G212" s="234"/>
      <c r="H212" s="237">
        <v>24.57</v>
      </c>
      <c r="I212" s="238"/>
      <c r="J212" s="234"/>
      <c r="K212" s="234"/>
      <c r="L212" s="239"/>
      <c r="M212" s="240"/>
      <c r="N212" s="241"/>
      <c r="O212" s="241"/>
      <c r="P212" s="241"/>
      <c r="Q212" s="241"/>
      <c r="R212" s="241"/>
      <c r="S212" s="241"/>
      <c r="T212" s="242"/>
      <c r="U212" s="14"/>
      <c r="V212" s="14"/>
      <c r="W212" s="14"/>
      <c r="X212" s="14"/>
      <c r="Y212" s="14"/>
      <c r="Z212" s="14"/>
      <c r="AA212" s="14"/>
      <c r="AB212" s="14"/>
      <c r="AC212" s="14"/>
      <c r="AD212" s="14"/>
      <c r="AE212" s="14"/>
      <c r="AT212" s="243" t="s">
        <v>128</v>
      </c>
      <c r="AU212" s="243" t="s">
        <v>84</v>
      </c>
      <c r="AV212" s="14" t="s">
        <v>84</v>
      </c>
      <c r="AW212" s="14" t="s">
        <v>35</v>
      </c>
      <c r="AX212" s="14" t="s">
        <v>74</v>
      </c>
      <c r="AY212" s="243" t="s">
        <v>116</v>
      </c>
    </row>
    <row r="213" spans="1:51" s="14" customFormat="1" ht="12">
      <c r="A213" s="14"/>
      <c r="B213" s="233"/>
      <c r="C213" s="234"/>
      <c r="D213" s="218" t="s">
        <v>128</v>
      </c>
      <c r="E213" s="235" t="s">
        <v>19</v>
      </c>
      <c r="F213" s="236" t="s">
        <v>269</v>
      </c>
      <c r="G213" s="234"/>
      <c r="H213" s="237">
        <v>14.31</v>
      </c>
      <c r="I213" s="238"/>
      <c r="J213" s="234"/>
      <c r="K213" s="234"/>
      <c r="L213" s="239"/>
      <c r="M213" s="240"/>
      <c r="N213" s="241"/>
      <c r="O213" s="241"/>
      <c r="P213" s="241"/>
      <c r="Q213" s="241"/>
      <c r="R213" s="241"/>
      <c r="S213" s="241"/>
      <c r="T213" s="242"/>
      <c r="U213" s="14"/>
      <c r="V213" s="14"/>
      <c r="W213" s="14"/>
      <c r="X213" s="14"/>
      <c r="Y213" s="14"/>
      <c r="Z213" s="14"/>
      <c r="AA213" s="14"/>
      <c r="AB213" s="14"/>
      <c r="AC213" s="14"/>
      <c r="AD213" s="14"/>
      <c r="AE213" s="14"/>
      <c r="AT213" s="243" t="s">
        <v>128</v>
      </c>
      <c r="AU213" s="243" t="s">
        <v>84</v>
      </c>
      <c r="AV213" s="14" t="s">
        <v>84</v>
      </c>
      <c r="AW213" s="14" t="s">
        <v>35</v>
      </c>
      <c r="AX213" s="14" t="s">
        <v>74</v>
      </c>
      <c r="AY213" s="243" t="s">
        <v>116</v>
      </c>
    </row>
    <row r="214" spans="1:51" s="14" customFormat="1" ht="12">
      <c r="A214" s="14"/>
      <c r="B214" s="233"/>
      <c r="C214" s="234"/>
      <c r="D214" s="218" t="s">
        <v>128</v>
      </c>
      <c r="E214" s="235" t="s">
        <v>19</v>
      </c>
      <c r="F214" s="236" t="s">
        <v>280</v>
      </c>
      <c r="G214" s="234"/>
      <c r="H214" s="237">
        <v>2.25</v>
      </c>
      <c r="I214" s="238"/>
      <c r="J214" s="234"/>
      <c r="K214" s="234"/>
      <c r="L214" s="239"/>
      <c r="M214" s="240"/>
      <c r="N214" s="241"/>
      <c r="O214" s="241"/>
      <c r="P214" s="241"/>
      <c r="Q214" s="241"/>
      <c r="R214" s="241"/>
      <c r="S214" s="241"/>
      <c r="T214" s="242"/>
      <c r="U214" s="14"/>
      <c r="V214" s="14"/>
      <c r="W214" s="14"/>
      <c r="X214" s="14"/>
      <c r="Y214" s="14"/>
      <c r="Z214" s="14"/>
      <c r="AA214" s="14"/>
      <c r="AB214" s="14"/>
      <c r="AC214" s="14"/>
      <c r="AD214" s="14"/>
      <c r="AE214" s="14"/>
      <c r="AT214" s="243" t="s">
        <v>128</v>
      </c>
      <c r="AU214" s="243" t="s">
        <v>84</v>
      </c>
      <c r="AV214" s="14" t="s">
        <v>84</v>
      </c>
      <c r="AW214" s="14" t="s">
        <v>35</v>
      </c>
      <c r="AX214" s="14" t="s">
        <v>74</v>
      </c>
      <c r="AY214" s="243" t="s">
        <v>116</v>
      </c>
    </row>
    <row r="215" spans="1:51" s="15" customFormat="1" ht="12">
      <c r="A215" s="15"/>
      <c r="B215" s="244"/>
      <c r="C215" s="245"/>
      <c r="D215" s="218" t="s">
        <v>128</v>
      </c>
      <c r="E215" s="246" t="s">
        <v>19</v>
      </c>
      <c r="F215" s="247" t="s">
        <v>157</v>
      </c>
      <c r="G215" s="245"/>
      <c r="H215" s="248">
        <v>500.85</v>
      </c>
      <c r="I215" s="249"/>
      <c r="J215" s="245"/>
      <c r="K215" s="245"/>
      <c r="L215" s="250"/>
      <c r="M215" s="251"/>
      <c r="N215" s="252"/>
      <c r="O215" s="252"/>
      <c r="P215" s="252"/>
      <c r="Q215" s="252"/>
      <c r="R215" s="252"/>
      <c r="S215" s="252"/>
      <c r="T215" s="253"/>
      <c r="U215" s="15"/>
      <c r="V215" s="15"/>
      <c r="W215" s="15"/>
      <c r="X215" s="15"/>
      <c r="Y215" s="15"/>
      <c r="Z215" s="15"/>
      <c r="AA215" s="15"/>
      <c r="AB215" s="15"/>
      <c r="AC215" s="15"/>
      <c r="AD215" s="15"/>
      <c r="AE215" s="15"/>
      <c r="AT215" s="254" t="s">
        <v>128</v>
      </c>
      <c r="AU215" s="254" t="s">
        <v>84</v>
      </c>
      <c r="AV215" s="15" t="s">
        <v>124</v>
      </c>
      <c r="AW215" s="15" t="s">
        <v>35</v>
      </c>
      <c r="AX215" s="15" t="s">
        <v>82</v>
      </c>
      <c r="AY215" s="254" t="s">
        <v>116</v>
      </c>
    </row>
    <row r="216" spans="1:65" s="2" customFormat="1" ht="37.8" customHeight="1">
      <c r="A216" s="39"/>
      <c r="B216" s="40"/>
      <c r="C216" s="205" t="s">
        <v>281</v>
      </c>
      <c r="D216" s="205" t="s">
        <v>119</v>
      </c>
      <c r="E216" s="206" t="s">
        <v>282</v>
      </c>
      <c r="F216" s="207" t="s">
        <v>283</v>
      </c>
      <c r="G216" s="208" t="s">
        <v>166</v>
      </c>
      <c r="H216" s="209">
        <v>992.82</v>
      </c>
      <c r="I216" s="210"/>
      <c r="J216" s="211">
        <f>ROUND(I216*H216,2)</f>
        <v>0</v>
      </c>
      <c r="K216" s="207" t="s">
        <v>123</v>
      </c>
      <c r="L216" s="45"/>
      <c r="M216" s="212" t="s">
        <v>19</v>
      </c>
      <c r="N216" s="213" t="s">
        <v>45</v>
      </c>
      <c r="O216" s="85"/>
      <c r="P216" s="214">
        <f>O216*H216</f>
        <v>0</v>
      </c>
      <c r="Q216" s="214">
        <v>0</v>
      </c>
      <c r="R216" s="214">
        <f>Q216*H216</f>
        <v>0</v>
      </c>
      <c r="S216" s="214">
        <v>0.582</v>
      </c>
      <c r="T216" s="215">
        <f>S216*H216</f>
        <v>577.82124</v>
      </c>
      <c r="U216" s="39"/>
      <c r="V216" s="39"/>
      <c r="W216" s="39"/>
      <c r="X216" s="39"/>
      <c r="Y216" s="39"/>
      <c r="Z216" s="39"/>
      <c r="AA216" s="39"/>
      <c r="AB216" s="39"/>
      <c r="AC216" s="39"/>
      <c r="AD216" s="39"/>
      <c r="AE216" s="39"/>
      <c r="AR216" s="216" t="s">
        <v>124</v>
      </c>
      <c r="AT216" s="216" t="s">
        <v>119</v>
      </c>
      <c r="AU216" s="216" t="s">
        <v>84</v>
      </c>
      <c r="AY216" s="18" t="s">
        <v>116</v>
      </c>
      <c r="BE216" s="217">
        <f>IF(N216="základní",J216,0)</f>
        <v>0</v>
      </c>
      <c r="BF216" s="217">
        <f>IF(N216="snížená",J216,0)</f>
        <v>0</v>
      </c>
      <c r="BG216" s="217">
        <f>IF(N216="zákl. přenesená",J216,0)</f>
        <v>0</v>
      </c>
      <c r="BH216" s="217">
        <f>IF(N216="sníž. přenesená",J216,0)</f>
        <v>0</v>
      </c>
      <c r="BI216" s="217">
        <f>IF(N216="nulová",J216,0)</f>
        <v>0</v>
      </c>
      <c r="BJ216" s="18" t="s">
        <v>82</v>
      </c>
      <c r="BK216" s="217">
        <f>ROUND(I216*H216,2)</f>
        <v>0</v>
      </c>
      <c r="BL216" s="18" t="s">
        <v>124</v>
      </c>
      <c r="BM216" s="216" t="s">
        <v>284</v>
      </c>
    </row>
    <row r="217" spans="1:47" s="2" customFormat="1" ht="12">
      <c r="A217" s="39"/>
      <c r="B217" s="40"/>
      <c r="C217" s="41"/>
      <c r="D217" s="218" t="s">
        <v>126</v>
      </c>
      <c r="E217" s="41"/>
      <c r="F217" s="219" t="s">
        <v>275</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126</v>
      </c>
      <c r="AU217" s="18" t="s">
        <v>84</v>
      </c>
    </row>
    <row r="218" spans="1:51" s="13" customFormat="1" ht="12">
      <c r="A218" s="13"/>
      <c r="B218" s="223"/>
      <c r="C218" s="224"/>
      <c r="D218" s="218" t="s">
        <v>128</v>
      </c>
      <c r="E218" s="225" t="s">
        <v>19</v>
      </c>
      <c r="F218" s="226" t="s">
        <v>285</v>
      </c>
      <c r="G218" s="224"/>
      <c r="H218" s="225" t="s">
        <v>19</v>
      </c>
      <c r="I218" s="227"/>
      <c r="J218" s="224"/>
      <c r="K218" s="224"/>
      <c r="L218" s="228"/>
      <c r="M218" s="229"/>
      <c r="N218" s="230"/>
      <c r="O218" s="230"/>
      <c r="P218" s="230"/>
      <c r="Q218" s="230"/>
      <c r="R218" s="230"/>
      <c r="S218" s="230"/>
      <c r="T218" s="231"/>
      <c r="U218" s="13"/>
      <c r="V218" s="13"/>
      <c r="W218" s="13"/>
      <c r="X218" s="13"/>
      <c r="Y218" s="13"/>
      <c r="Z218" s="13"/>
      <c r="AA218" s="13"/>
      <c r="AB218" s="13"/>
      <c r="AC218" s="13"/>
      <c r="AD218" s="13"/>
      <c r="AE218" s="13"/>
      <c r="AT218" s="232" t="s">
        <v>128</v>
      </c>
      <c r="AU218" s="232" t="s">
        <v>84</v>
      </c>
      <c r="AV218" s="13" t="s">
        <v>82</v>
      </c>
      <c r="AW218" s="13" t="s">
        <v>35</v>
      </c>
      <c r="AX218" s="13" t="s">
        <v>74</v>
      </c>
      <c r="AY218" s="232" t="s">
        <v>116</v>
      </c>
    </row>
    <row r="219" spans="1:51" s="14" customFormat="1" ht="12">
      <c r="A219" s="14"/>
      <c r="B219" s="233"/>
      <c r="C219" s="234"/>
      <c r="D219" s="218" t="s">
        <v>128</v>
      </c>
      <c r="E219" s="235" t="s">
        <v>19</v>
      </c>
      <c r="F219" s="236" t="s">
        <v>286</v>
      </c>
      <c r="G219" s="234"/>
      <c r="H219" s="237">
        <v>869.7</v>
      </c>
      <c r="I219" s="238"/>
      <c r="J219" s="234"/>
      <c r="K219" s="234"/>
      <c r="L219" s="239"/>
      <c r="M219" s="240"/>
      <c r="N219" s="241"/>
      <c r="O219" s="241"/>
      <c r="P219" s="241"/>
      <c r="Q219" s="241"/>
      <c r="R219" s="241"/>
      <c r="S219" s="241"/>
      <c r="T219" s="242"/>
      <c r="U219" s="14"/>
      <c r="V219" s="14"/>
      <c r="W219" s="14"/>
      <c r="X219" s="14"/>
      <c r="Y219" s="14"/>
      <c r="Z219" s="14"/>
      <c r="AA219" s="14"/>
      <c r="AB219" s="14"/>
      <c r="AC219" s="14"/>
      <c r="AD219" s="14"/>
      <c r="AE219" s="14"/>
      <c r="AT219" s="243" t="s">
        <v>128</v>
      </c>
      <c r="AU219" s="243" t="s">
        <v>84</v>
      </c>
      <c r="AV219" s="14" t="s">
        <v>84</v>
      </c>
      <c r="AW219" s="14" t="s">
        <v>35</v>
      </c>
      <c r="AX219" s="14" t="s">
        <v>74</v>
      </c>
      <c r="AY219" s="243" t="s">
        <v>116</v>
      </c>
    </row>
    <row r="220" spans="1:51" s="14" customFormat="1" ht="12">
      <c r="A220" s="14"/>
      <c r="B220" s="233"/>
      <c r="C220" s="234"/>
      <c r="D220" s="218" t="s">
        <v>128</v>
      </c>
      <c r="E220" s="235" t="s">
        <v>19</v>
      </c>
      <c r="F220" s="236" t="s">
        <v>287</v>
      </c>
      <c r="G220" s="234"/>
      <c r="H220" s="237">
        <v>123.12</v>
      </c>
      <c r="I220" s="238"/>
      <c r="J220" s="234"/>
      <c r="K220" s="234"/>
      <c r="L220" s="239"/>
      <c r="M220" s="240"/>
      <c r="N220" s="241"/>
      <c r="O220" s="241"/>
      <c r="P220" s="241"/>
      <c r="Q220" s="241"/>
      <c r="R220" s="241"/>
      <c r="S220" s="241"/>
      <c r="T220" s="242"/>
      <c r="U220" s="14"/>
      <c r="V220" s="14"/>
      <c r="W220" s="14"/>
      <c r="X220" s="14"/>
      <c r="Y220" s="14"/>
      <c r="Z220" s="14"/>
      <c r="AA220" s="14"/>
      <c r="AB220" s="14"/>
      <c r="AC220" s="14"/>
      <c r="AD220" s="14"/>
      <c r="AE220" s="14"/>
      <c r="AT220" s="243" t="s">
        <v>128</v>
      </c>
      <c r="AU220" s="243" t="s">
        <v>84</v>
      </c>
      <c r="AV220" s="14" t="s">
        <v>84</v>
      </c>
      <c r="AW220" s="14" t="s">
        <v>35</v>
      </c>
      <c r="AX220" s="14" t="s">
        <v>74</v>
      </c>
      <c r="AY220" s="243" t="s">
        <v>116</v>
      </c>
    </row>
    <row r="221" spans="1:51" s="15" customFormat="1" ht="12">
      <c r="A221" s="15"/>
      <c r="B221" s="244"/>
      <c r="C221" s="245"/>
      <c r="D221" s="218" t="s">
        <v>128</v>
      </c>
      <c r="E221" s="246" t="s">
        <v>19</v>
      </c>
      <c r="F221" s="247" t="s">
        <v>157</v>
      </c>
      <c r="G221" s="245"/>
      <c r="H221" s="248">
        <v>992.82</v>
      </c>
      <c r="I221" s="249"/>
      <c r="J221" s="245"/>
      <c r="K221" s="245"/>
      <c r="L221" s="250"/>
      <c r="M221" s="251"/>
      <c r="N221" s="252"/>
      <c r="O221" s="252"/>
      <c r="P221" s="252"/>
      <c r="Q221" s="252"/>
      <c r="R221" s="252"/>
      <c r="S221" s="252"/>
      <c r="T221" s="253"/>
      <c r="U221" s="15"/>
      <c r="V221" s="15"/>
      <c r="W221" s="15"/>
      <c r="X221" s="15"/>
      <c r="Y221" s="15"/>
      <c r="Z221" s="15"/>
      <c r="AA221" s="15"/>
      <c r="AB221" s="15"/>
      <c r="AC221" s="15"/>
      <c r="AD221" s="15"/>
      <c r="AE221" s="15"/>
      <c r="AT221" s="254" t="s">
        <v>128</v>
      </c>
      <c r="AU221" s="254" t="s">
        <v>84</v>
      </c>
      <c r="AV221" s="15" t="s">
        <v>124</v>
      </c>
      <c r="AW221" s="15" t="s">
        <v>35</v>
      </c>
      <c r="AX221" s="15" t="s">
        <v>82</v>
      </c>
      <c r="AY221" s="254" t="s">
        <v>116</v>
      </c>
    </row>
    <row r="222" spans="1:65" s="2" customFormat="1" ht="24.15" customHeight="1">
      <c r="A222" s="39"/>
      <c r="B222" s="40"/>
      <c r="C222" s="205" t="s">
        <v>288</v>
      </c>
      <c r="D222" s="205" t="s">
        <v>119</v>
      </c>
      <c r="E222" s="206" t="s">
        <v>289</v>
      </c>
      <c r="F222" s="207" t="s">
        <v>290</v>
      </c>
      <c r="G222" s="208" t="s">
        <v>291</v>
      </c>
      <c r="H222" s="209">
        <v>108</v>
      </c>
      <c r="I222" s="210"/>
      <c r="J222" s="211">
        <f>ROUND(I222*H222,2)</f>
        <v>0</v>
      </c>
      <c r="K222" s="207" t="s">
        <v>123</v>
      </c>
      <c r="L222" s="45"/>
      <c r="M222" s="212" t="s">
        <v>19</v>
      </c>
      <c r="N222" s="213" t="s">
        <v>45</v>
      </c>
      <c r="O222" s="85"/>
      <c r="P222" s="214">
        <f>O222*H222</f>
        <v>0</v>
      </c>
      <c r="Q222" s="214">
        <v>0</v>
      </c>
      <c r="R222" s="214">
        <f>Q222*H222</f>
        <v>0</v>
      </c>
      <c r="S222" s="214">
        <v>0.205</v>
      </c>
      <c r="T222" s="215">
        <f>S222*H222</f>
        <v>22.139999999999997</v>
      </c>
      <c r="U222" s="39"/>
      <c r="V222" s="39"/>
      <c r="W222" s="39"/>
      <c r="X222" s="39"/>
      <c r="Y222" s="39"/>
      <c r="Z222" s="39"/>
      <c r="AA222" s="39"/>
      <c r="AB222" s="39"/>
      <c r="AC222" s="39"/>
      <c r="AD222" s="39"/>
      <c r="AE222" s="39"/>
      <c r="AR222" s="216" t="s">
        <v>124</v>
      </c>
      <c r="AT222" s="216" t="s">
        <v>119</v>
      </c>
      <c r="AU222" s="216" t="s">
        <v>84</v>
      </c>
      <c r="AY222" s="18" t="s">
        <v>116</v>
      </c>
      <c r="BE222" s="217">
        <f>IF(N222="základní",J222,0)</f>
        <v>0</v>
      </c>
      <c r="BF222" s="217">
        <f>IF(N222="snížená",J222,0)</f>
        <v>0</v>
      </c>
      <c r="BG222" s="217">
        <f>IF(N222="zákl. přenesená",J222,0)</f>
        <v>0</v>
      </c>
      <c r="BH222" s="217">
        <f>IF(N222="sníž. přenesená",J222,0)</f>
        <v>0</v>
      </c>
      <c r="BI222" s="217">
        <f>IF(N222="nulová",J222,0)</f>
        <v>0</v>
      </c>
      <c r="BJ222" s="18" t="s">
        <v>82</v>
      </c>
      <c r="BK222" s="217">
        <f>ROUND(I222*H222,2)</f>
        <v>0</v>
      </c>
      <c r="BL222" s="18" t="s">
        <v>124</v>
      </c>
      <c r="BM222" s="216" t="s">
        <v>292</v>
      </c>
    </row>
    <row r="223" spans="1:47" s="2" customFormat="1" ht="12">
      <c r="A223" s="39"/>
      <c r="B223" s="40"/>
      <c r="C223" s="41"/>
      <c r="D223" s="218" t="s">
        <v>126</v>
      </c>
      <c r="E223" s="41"/>
      <c r="F223" s="219" t="s">
        <v>293</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126</v>
      </c>
      <c r="AU223" s="18" t="s">
        <v>84</v>
      </c>
    </row>
    <row r="224" spans="1:51" s="14" customFormat="1" ht="12">
      <c r="A224" s="14"/>
      <c r="B224" s="233"/>
      <c r="C224" s="234"/>
      <c r="D224" s="218" t="s">
        <v>128</v>
      </c>
      <c r="E224" s="235" t="s">
        <v>19</v>
      </c>
      <c r="F224" s="236" t="s">
        <v>294</v>
      </c>
      <c r="G224" s="234"/>
      <c r="H224" s="237">
        <v>108</v>
      </c>
      <c r="I224" s="238"/>
      <c r="J224" s="234"/>
      <c r="K224" s="234"/>
      <c r="L224" s="239"/>
      <c r="M224" s="240"/>
      <c r="N224" s="241"/>
      <c r="O224" s="241"/>
      <c r="P224" s="241"/>
      <c r="Q224" s="241"/>
      <c r="R224" s="241"/>
      <c r="S224" s="241"/>
      <c r="T224" s="242"/>
      <c r="U224" s="14"/>
      <c r="V224" s="14"/>
      <c r="W224" s="14"/>
      <c r="X224" s="14"/>
      <c r="Y224" s="14"/>
      <c r="Z224" s="14"/>
      <c r="AA224" s="14"/>
      <c r="AB224" s="14"/>
      <c r="AC224" s="14"/>
      <c r="AD224" s="14"/>
      <c r="AE224" s="14"/>
      <c r="AT224" s="243" t="s">
        <v>128</v>
      </c>
      <c r="AU224" s="243" t="s">
        <v>84</v>
      </c>
      <c r="AV224" s="14" t="s">
        <v>84</v>
      </c>
      <c r="AW224" s="14" t="s">
        <v>35</v>
      </c>
      <c r="AX224" s="14" t="s">
        <v>82</v>
      </c>
      <c r="AY224" s="243" t="s">
        <v>116</v>
      </c>
    </row>
    <row r="225" spans="1:63" s="12" customFormat="1" ht="22.8" customHeight="1">
      <c r="A225" s="12"/>
      <c r="B225" s="189"/>
      <c r="C225" s="190"/>
      <c r="D225" s="191" t="s">
        <v>73</v>
      </c>
      <c r="E225" s="203" t="s">
        <v>124</v>
      </c>
      <c r="F225" s="203" t="s">
        <v>295</v>
      </c>
      <c r="G225" s="190"/>
      <c r="H225" s="190"/>
      <c r="I225" s="193"/>
      <c r="J225" s="204">
        <f>BK225</f>
        <v>0</v>
      </c>
      <c r="K225" s="190"/>
      <c r="L225" s="195"/>
      <c r="M225" s="196"/>
      <c r="N225" s="197"/>
      <c r="O225" s="197"/>
      <c r="P225" s="198">
        <f>SUM(P226:P228)</f>
        <v>0</v>
      </c>
      <c r="Q225" s="197"/>
      <c r="R225" s="198">
        <f>SUM(R226:R228)</f>
        <v>0</v>
      </c>
      <c r="S225" s="197"/>
      <c r="T225" s="199">
        <f>SUM(T226:T228)</f>
        <v>0</v>
      </c>
      <c r="U225" s="12"/>
      <c r="V225" s="12"/>
      <c r="W225" s="12"/>
      <c r="X225" s="12"/>
      <c r="Y225" s="12"/>
      <c r="Z225" s="12"/>
      <c r="AA225" s="12"/>
      <c r="AB225" s="12"/>
      <c r="AC225" s="12"/>
      <c r="AD225" s="12"/>
      <c r="AE225" s="12"/>
      <c r="AR225" s="200" t="s">
        <v>82</v>
      </c>
      <c r="AT225" s="201" t="s">
        <v>73</v>
      </c>
      <c r="AU225" s="201" t="s">
        <v>82</v>
      </c>
      <c r="AY225" s="200" t="s">
        <v>116</v>
      </c>
      <c r="BK225" s="202">
        <f>SUM(BK226:BK228)</f>
        <v>0</v>
      </c>
    </row>
    <row r="226" spans="1:65" s="2" customFormat="1" ht="21.75" customHeight="1">
      <c r="A226" s="39"/>
      <c r="B226" s="40"/>
      <c r="C226" s="205" t="s">
        <v>296</v>
      </c>
      <c r="D226" s="205" t="s">
        <v>119</v>
      </c>
      <c r="E226" s="206" t="s">
        <v>297</v>
      </c>
      <c r="F226" s="207" t="s">
        <v>298</v>
      </c>
      <c r="G226" s="208" t="s">
        <v>122</v>
      </c>
      <c r="H226" s="209">
        <v>71.325</v>
      </c>
      <c r="I226" s="210"/>
      <c r="J226" s="211">
        <f>ROUND(I226*H226,2)</f>
        <v>0</v>
      </c>
      <c r="K226" s="207" t="s">
        <v>123</v>
      </c>
      <c r="L226" s="45"/>
      <c r="M226" s="212" t="s">
        <v>19</v>
      </c>
      <c r="N226" s="213" t="s">
        <v>45</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124</v>
      </c>
      <c r="AT226" s="216" t="s">
        <v>119</v>
      </c>
      <c r="AU226" s="216" t="s">
        <v>84</v>
      </c>
      <c r="AY226" s="18" t="s">
        <v>116</v>
      </c>
      <c r="BE226" s="217">
        <f>IF(N226="základní",J226,0)</f>
        <v>0</v>
      </c>
      <c r="BF226" s="217">
        <f>IF(N226="snížená",J226,0)</f>
        <v>0</v>
      </c>
      <c r="BG226" s="217">
        <f>IF(N226="zákl. přenesená",J226,0)</f>
        <v>0</v>
      </c>
      <c r="BH226" s="217">
        <f>IF(N226="sníž. přenesená",J226,0)</f>
        <v>0</v>
      </c>
      <c r="BI226" s="217">
        <f>IF(N226="nulová",J226,0)</f>
        <v>0</v>
      </c>
      <c r="BJ226" s="18" t="s">
        <v>82</v>
      </c>
      <c r="BK226" s="217">
        <f>ROUND(I226*H226,2)</f>
        <v>0</v>
      </c>
      <c r="BL226" s="18" t="s">
        <v>124</v>
      </c>
      <c r="BM226" s="216" t="s">
        <v>299</v>
      </c>
    </row>
    <row r="227" spans="1:47" s="2" customFormat="1" ht="12">
      <c r="A227" s="39"/>
      <c r="B227" s="40"/>
      <c r="C227" s="41"/>
      <c r="D227" s="218" t="s">
        <v>126</v>
      </c>
      <c r="E227" s="41"/>
      <c r="F227" s="219" t="s">
        <v>300</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126</v>
      </c>
      <c r="AU227" s="18" t="s">
        <v>84</v>
      </c>
    </row>
    <row r="228" spans="1:51" s="14" customFormat="1" ht="12">
      <c r="A228" s="14"/>
      <c r="B228" s="233"/>
      <c r="C228" s="234"/>
      <c r="D228" s="218" t="s">
        <v>128</v>
      </c>
      <c r="E228" s="235" t="s">
        <v>19</v>
      </c>
      <c r="F228" s="236" t="s">
        <v>301</v>
      </c>
      <c r="G228" s="234"/>
      <c r="H228" s="237">
        <v>71.325</v>
      </c>
      <c r="I228" s="238"/>
      <c r="J228" s="234"/>
      <c r="K228" s="234"/>
      <c r="L228" s="239"/>
      <c r="M228" s="240"/>
      <c r="N228" s="241"/>
      <c r="O228" s="241"/>
      <c r="P228" s="241"/>
      <c r="Q228" s="241"/>
      <c r="R228" s="241"/>
      <c r="S228" s="241"/>
      <c r="T228" s="242"/>
      <c r="U228" s="14"/>
      <c r="V228" s="14"/>
      <c r="W228" s="14"/>
      <c r="X228" s="14"/>
      <c r="Y228" s="14"/>
      <c r="Z228" s="14"/>
      <c r="AA228" s="14"/>
      <c r="AB228" s="14"/>
      <c r="AC228" s="14"/>
      <c r="AD228" s="14"/>
      <c r="AE228" s="14"/>
      <c r="AT228" s="243" t="s">
        <v>128</v>
      </c>
      <c r="AU228" s="243" t="s">
        <v>84</v>
      </c>
      <c r="AV228" s="14" t="s">
        <v>84</v>
      </c>
      <c r="AW228" s="14" t="s">
        <v>35</v>
      </c>
      <c r="AX228" s="14" t="s">
        <v>82</v>
      </c>
      <c r="AY228" s="243" t="s">
        <v>116</v>
      </c>
    </row>
    <row r="229" spans="1:63" s="12" customFormat="1" ht="22.8" customHeight="1">
      <c r="A229" s="12"/>
      <c r="B229" s="189"/>
      <c r="C229" s="190"/>
      <c r="D229" s="191" t="s">
        <v>73</v>
      </c>
      <c r="E229" s="203" t="s">
        <v>302</v>
      </c>
      <c r="F229" s="203" t="s">
        <v>303</v>
      </c>
      <c r="G229" s="190"/>
      <c r="H229" s="190"/>
      <c r="I229" s="193"/>
      <c r="J229" s="204">
        <f>BK229</f>
        <v>0</v>
      </c>
      <c r="K229" s="190"/>
      <c r="L229" s="195"/>
      <c r="M229" s="196"/>
      <c r="N229" s="197"/>
      <c r="O229" s="197"/>
      <c r="P229" s="198">
        <f>SUM(P230:P247)</f>
        <v>0</v>
      </c>
      <c r="Q229" s="197"/>
      <c r="R229" s="198">
        <f>SUM(R230:R247)</f>
        <v>0</v>
      </c>
      <c r="S229" s="197"/>
      <c r="T229" s="199">
        <f>SUM(T230:T247)</f>
        <v>0</v>
      </c>
      <c r="U229" s="12"/>
      <c r="V229" s="12"/>
      <c r="W229" s="12"/>
      <c r="X229" s="12"/>
      <c r="Y229" s="12"/>
      <c r="Z229" s="12"/>
      <c r="AA229" s="12"/>
      <c r="AB229" s="12"/>
      <c r="AC229" s="12"/>
      <c r="AD229" s="12"/>
      <c r="AE229" s="12"/>
      <c r="AR229" s="200" t="s">
        <v>82</v>
      </c>
      <c r="AT229" s="201" t="s">
        <v>73</v>
      </c>
      <c r="AU229" s="201" t="s">
        <v>82</v>
      </c>
      <c r="AY229" s="200" t="s">
        <v>116</v>
      </c>
      <c r="BK229" s="202">
        <f>SUM(BK230:BK247)</f>
        <v>0</v>
      </c>
    </row>
    <row r="230" spans="1:65" s="2" customFormat="1" ht="24.15" customHeight="1">
      <c r="A230" s="39"/>
      <c r="B230" s="40"/>
      <c r="C230" s="205" t="s">
        <v>304</v>
      </c>
      <c r="D230" s="205" t="s">
        <v>119</v>
      </c>
      <c r="E230" s="206" t="s">
        <v>305</v>
      </c>
      <c r="F230" s="207" t="s">
        <v>306</v>
      </c>
      <c r="G230" s="208" t="s">
        <v>230</v>
      </c>
      <c r="H230" s="209">
        <v>723.068</v>
      </c>
      <c r="I230" s="210"/>
      <c r="J230" s="211">
        <f>ROUND(I230*H230,2)</f>
        <v>0</v>
      </c>
      <c r="K230" s="207" t="s">
        <v>123</v>
      </c>
      <c r="L230" s="45"/>
      <c r="M230" s="212" t="s">
        <v>19</v>
      </c>
      <c r="N230" s="213" t="s">
        <v>45</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124</v>
      </c>
      <c r="AT230" s="216" t="s">
        <v>119</v>
      </c>
      <c r="AU230" s="216" t="s">
        <v>84</v>
      </c>
      <c r="AY230" s="18" t="s">
        <v>116</v>
      </c>
      <c r="BE230" s="217">
        <f>IF(N230="základní",J230,0)</f>
        <v>0</v>
      </c>
      <c r="BF230" s="217">
        <f>IF(N230="snížená",J230,0)</f>
        <v>0</v>
      </c>
      <c r="BG230" s="217">
        <f>IF(N230="zákl. přenesená",J230,0)</f>
        <v>0</v>
      </c>
      <c r="BH230" s="217">
        <f>IF(N230="sníž. přenesená",J230,0)</f>
        <v>0</v>
      </c>
      <c r="BI230" s="217">
        <f>IF(N230="nulová",J230,0)</f>
        <v>0</v>
      </c>
      <c r="BJ230" s="18" t="s">
        <v>82</v>
      </c>
      <c r="BK230" s="217">
        <f>ROUND(I230*H230,2)</f>
        <v>0</v>
      </c>
      <c r="BL230" s="18" t="s">
        <v>124</v>
      </c>
      <c r="BM230" s="216" t="s">
        <v>307</v>
      </c>
    </row>
    <row r="231" spans="1:47" s="2" customFormat="1" ht="12">
      <c r="A231" s="39"/>
      <c r="B231" s="40"/>
      <c r="C231" s="41"/>
      <c r="D231" s="218" t="s">
        <v>126</v>
      </c>
      <c r="E231" s="41"/>
      <c r="F231" s="219" t="s">
        <v>308</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126</v>
      </c>
      <c r="AU231" s="18" t="s">
        <v>84</v>
      </c>
    </row>
    <row r="232" spans="1:51" s="14" customFormat="1" ht="12">
      <c r="A232" s="14"/>
      <c r="B232" s="233"/>
      <c r="C232" s="234"/>
      <c r="D232" s="218" t="s">
        <v>128</v>
      </c>
      <c r="E232" s="235" t="s">
        <v>19</v>
      </c>
      <c r="F232" s="236" t="s">
        <v>309</v>
      </c>
      <c r="G232" s="234"/>
      <c r="H232" s="237">
        <v>723.068</v>
      </c>
      <c r="I232" s="238"/>
      <c r="J232" s="234"/>
      <c r="K232" s="234"/>
      <c r="L232" s="239"/>
      <c r="M232" s="240"/>
      <c r="N232" s="241"/>
      <c r="O232" s="241"/>
      <c r="P232" s="241"/>
      <c r="Q232" s="241"/>
      <c r="R232" s="241"/>
      <c r="S232" s="241"/>
      <c r="T232" s="242"/>
      <c r="U232" s="14"/>
      <c r="V232" s="14"/>
      <c r="W232" s="14"/>
      <c r="X232" s="14"/>
      <c r="Y232" s="14"/>
      <c r="Z232" s="14"/>
      <c r="AA232" s="14"/>
      <c r="AB232" s="14"/>
      <c r="AC232" s="14"/>
      <c r="AD232" s="14"/>
      <c r="AE232" s="14"/>
      <c r="AT232" s="243" t="s">
        <v>128</v>
      </c>
      <c r="AU232" s="243" t="s">
        <v>84</v>
      </c>
      <c r="AV232" s="14" t="s">
        <v>84</v>
      </c>
      <c r="AW232" s="14" t="s">
        <v>35</v>
      </c>
      <c r="AX232" s="14" t="s">
        <v>82</v>
      </c>
      <c r="AY232" s="243" t="s">
        <v>116</v>
      </c>
    </row>
    <row r="233" spans="1:65" s="2" customFormat="1" ht="24.15" customHeight="1">
      <c r="A233" s="39"/>
      <c r="B233" s="40"/>
      <c r="C233" s="205" t="s">
        <v>310</v>
      </c>
      <c r="D233" s="205" t="s">
        <v>119</v>
      </c>
      <c r="E233" s="206" t="s">
        <v>311</v>
      </c>
      <c r="F233" s="207" t="s">
        <v>312</v>
      </c>
      <c r="G233" s="208" t="s">
        <v>230</v>
      </c>
      <c r="H233" s="209">
        <v>1.056</v>
      </c>
      <c r="I233" s="210"/>
      <c r="J233" s="211">
        <f>ROUND(I233*H233,2)</f>
        <v>0</v>
      </c>
      <c r="K233" s="207" t="s">
        <v>123</v>
      </c>
      <c r="L233" s="45"/>
      <c r="M233" s="212" t="s">
        <v>19</v>
      </c>
      <c r="N233" s="213" t="s">
        <v>45</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124</v>
      </c>
      <c r="AT233" s="216" t="s">
        <v>119</v>
      </c>
      <c r="AU233" s="216" t="s">
        <v>84</v>
      </c>
      <c r="AY233" s="18" t="s">
        <v>116</v>
      </c>
      <c r="BE233" s="217">
        <f>IF(N233="základní",J233,0)</f>
        <v>0</v>
      </c>
      <c r="BF233" s="217">
        <f>IF(N233="snížená",J233,0)</f>
        <v>0</v>
      </c>
      <c r="BG233" s="217">
        <f>IF(N233="zákl. přenesená",J233,0)</f>
        <v>0</v>
      </c>
      <c r="BH233" s="217">
        <f>IF(N233="sníž. přenesená",J233,0)</f>
        <v>0</v>
      </c>
      <c r="BI233" s="217">
        <f>IF(N233="nulová",J233,0)</f>
        <v>0</v>
      </c>
      <c r="BJ233" s="18" t="s">
        <v>82</v>
      </c>
      <c r="BK233" s="217">
        <f>ROUND(I233*H233,2)</f>
        <v>0</v>
      </c>
      <c r="BL233" s="18" t="s">
        <v>124</v>
      </c>
      <c r="BM233" s="216" t="s">
        <v>313</v>
      </c>
    </row>
    <row r="234" spans="1:47" s="2" customFormat="1" ht="12">
      <c r="A234" s="39"/>
      <c r="B234" s="40"/>
      <c r="C234" s="41"/>
      <c r="D234" s="218" t="s">
        <v>126</v>
      </c>
      <c r="E234" s="41"/>
      <c r="F234" s="219" t="s">
        <v>308</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126</v>
      </c>
      <c r="AU234" s="18" t="s">
        <v>84</v>
      </c>
    </row>
    <row r="235" spans="1:51" s="14" customFormat="1" ht="12">
      <c r="A235" s="14"/>
      <c r="B235" s="233"/>
      <c r="C235" s="234"/>
      <c r="D235" s="218" t="s">
        <v>128</v>
      </c>
      <c r="E235" s="235" t="s">
        <v>19</v>
      </c>
      <c r="F235" s="236" t="s">
        <v>314</v>
      </c>
      <c r="G235" s="234"/>
      <c r="H235" s="237">
        <v>1.056</v>
      </c>
      <c r="I235" s="238"/>
      <c r="J235" s="234"/>
      <c r="K235" s="234"/>
      <c r="L235" s="239"/>
      <c r="M235" s="240"/>
      <c r="N235" s="241"/>
      <c r="O235" s="241"/>
      <c r="P235" s="241"/>
      <c r="Q235" s="241"/>
      <c r="R235" s="241"/>
      <c r="S235" s="241"/>
      <c r="T235" s="242"/>
      <c r="U235" s="14"/>
      <c r="V235" s="14"/>
      <c r="W235" s="14"/>
      <c r="X235" s="14"/>
      <c r="Y235" s="14"/>
      <c r="Z235" s="14"/>
      <c r="AA235" s="14"/>
      <c r="AB235" s="14"/>
      <c r="AC235" s="14"/>
      <c r="AD235" s="14"/>
      <c r="AE235" s="14"/>
      <c r="AT235" s="243" t="s">
        <v>128</v>
      </c>
      <c r="AU235" s="243" t="s">
        <v>84</v>
      </c>
      <c r="AV235" s="14" t="s">
        <v>84</v>
      </c>
      <c r="AW235" s="14" t="s">
        <v>35</v>
      </c>
      <c r="AX235" s="14" t="s">
        <v>82</v>
      </c>
      <c r="AY235" s="243" t="s">
        <v>116</v>
      </c>
    </row>
    <row r="236" spans="1:65" s="2" customFormat="1" ht="24.15" customHeight="1">
      <c r="A236" s="39"/>
      <c r="B236" s="40"/>
      <c r="C236" s="205" t="s">
        <v>315</v>
      </c>
      <c r="D236" s="205" t="s">
        <v>119</v>
      </c>
      <c r="E236" s="206" t="s">
        <v>316</v>
      </c>
      <c r="F236" s="207" t="s">
        <v>317</v>
      </c>
      <c r="G236" s="208" t="s">
        <v>230</v>
      </c>
      <c r="H236" s="209">
        <v>34.399</v>
      </c>
      <c r="I236" s="210"/>
      <c r="J236" s="211">
        <f>ROUND(I236*H236,2)</f>
        <v>0</v>
      </c>
      <c r="K236" s="207" t="s">
        <v>123</v>
      </c>
      <c r="L236" s="45"/>
      <c r="M236" s="212" t="s">
        <v>19</v>
      </c>
      <c r="N236" s="213" t="s">
        <v>45</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124</v>
      </c>
      <c r="AT236" s="216" t="s">
        <v>119</v>
      </c>
      <c r="AU236" s="216" t="s">
        <v>84</v>
      </c>
      <c r="AY236" s="18" t="s">
        <v>116</v>
      </c>
      <c r="BE236" s="217">
        <f>IF(N236="základní",J236,0)</f>
        <v>0</v>
      </c>
      <c r="BF236" s="217">
        <f>IF(N236="snížená",J236,0)</f>
        <v>0</v>
      </c>
      <c r="BG236" s="217">
        <f>IF(N236="zákl. přenesená",J236,0)</f>
        <v>0</v>
      </c>
      <c r="BH236" s="217">
        <f>IF(N236="sníž. přenesená",J236,0)</f>
        <v>0</v>
      </c>
      <c r="BI236" s="217">
        <f>IF(N236="nulová",J236,0)</f>
        <v>0</v>
      </c>
      <c r="BJ236" s="18" t="s">
        <v>82</v>
      </c>
      <c r="BK236" s="217">
        <f>ROUND(I236*H236,2)</f>
        <v>0</v>
      </c>
      <c r="BL236" s="18" t="s">
        <v>124</v>
      </c>
      <c r="BM236" s="216" t="s">
        <v>318</v>
      </c>
    </row>
    <row r="237" spans="1:47" s="2" customFormat="1" ht="12">
      <c r="A237" s="39"/>
      <c r="B237" s="40"/>
      <c r="C237" s="41"/>
      <c r="D237" s="218" t="s">
        <v>126</v>
      </c>
      <c r="E237" s="41"/>
      <c r="F237" s="219" t="s">
        <v>319</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126</v>
      </c>
      <c r="AU237" s="18" t="s">
        <v>84</v>
      </c>
    </row>
    <row r="238" spans="1:51" s="14" customFormat="1" ht="12">
      <c r="A238" s="14"/>
      <c r="B238" s="233"/>
      <c r="C238" s="234"/>
      <c r="D238" s="218" t="s">
        <v>128</v>
      </c>
      <c r="E238" s="235" t="s">
        <v>19</v>
      </c>
      <c r="F238" s="236" t="s">
        <v>320</v>
      </c>
      <c r="G238" s="234"/>
      <c r="H238" s="237">
        <v>34.399</v>
      </c>
      <c r="I238" s="238"/>
      <c r="J238" s="234"/>
      <c r="K238" s="234"/>
      <c r="L238" s="239"/>
      <c r="M238" s="240"/>
      <c r="N238" s="241"/>
      <c r="O238" s="241"/>
      <c r="P238" s="241"/>
      <c r="Q238" s="241"/>
      <c r="R238" s="241"/>
      <c r="S238" s="241"/>
      <c r="T238" s="242"/>
      <c r="U238" s="14"/>
      <c r="V238" s="14"/>
      <c r="W238" s="14"/>
      <c r="X238" s="14"/>
      <c r="Y238" s="14"/>
      <c r="Z238" s="14"/>
      <c r="AA238" s="14"/>
      <c r="AB238" s="14"/>
      <c r="AC238" s="14"/>
      <c r="AD238" s="14"/>
      <c r="AE238" s="14"/>
      <c r="AT238" s="243" t="s">
        <v>128</v>
      </c>
      <c r="AU238" s="243" t="s">
        <v>84</v>
      </c>
      <c r="AV238" s="14" t="s">
        <v>84</v>
      </c>
      <c r="AW238" s="14" t="s">
        <v>35</v>
      </c>
      <c r="AX238" s="14" t="s">
        <v>82</v>
      </c>
      <c r="AY238" s="243" t="s">
        <v>116</v>
      </c>
    </row>
    <row r="239" spans="1:65" s="2" customFormat="1" ht="24.15" customHeight="1">
      <c r="A239" s="39"/>
      <c r="B239" s="40"/>
      <c r="C239" s="205" t="s">
        <v>321</v>
      </c>
      <c r="D239" s="205" t="s">
        <v>119</v>
      </c>
      <c r="E239" s="206" t="s">
        <v>322</v>
      </c>
      <c r="F239" s="207" t="s">
        <v>323</v>
      </c>
      <c r="G239" s="208" t="s">
        <v>230</v>
      </c>
      <c r="H239" s="209">
        <v>32.697</v>
      </c>
      <c r="I239" s="210"/>
      <c r="J239" s="211">
        <f>ROUND(I239*H239,2)</f>
        <v>0</v>
      </c>
      <c r="K239" s="207" t="s">
        <v>123</v>
      </c>
      <c r="L239" s="45"/>
      <c r="M239" s="212" t="s">
        <v>19</v>
      </c>
      <c r="N239" s="213" t="s">
        <v>45</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124</v>
      </c>
      <c r="AT239" s="216" t="s">
        <v>119</v>
      </c>
      <c r="AU239" s="216" t="s">
        <v>84</v>
      </c>
      <c r="AY239" s="18" t="s">
        <v>116</v>
      </c>
      <c r="BE239" s="217">
        <f>IF(N239="základní",J239,0)</f>
        <v>0</v>
      </c>
      <c r="BF239" s="217">
        <f>IF(N239="snížená",J239,0)</f>
        <v>0</v>
      </c>
      <c r="BG239" s="217">
        <f>IF(N239="zákl. přenesená",J239,0)</f>
        <v>0</v>
      </c>
      <c r="BH239" s="217">
        <f>IF(N239="sníž. přenesená",J239,0)</f>
        <v>0</v>
      </c>
      <c r="BI239" s="217">
        <f>IF(N239="nulová",J239,0)</f>
        <v>0</v>
      </c>
      <c r="BJ239" s="18" t="s">
        <v>82</v>
      </c>
      <c r="BK239" s="217">
        <f>ROUND(I239*H239,2)</f>
        <v>0</v>
      </c>
      <c r="BL239" s="18" t="s">
        <v>124</v>
      </c>
      <c r="BM239" s="216" t="s">
        <v>324</v>
      </c>
    </row>
    <row r="240" spans="1:47" s="2" customFormat="1" ht="12">
      <c r="A240" s="39"/>
      <c r="B240" s="40"/>
      <c r="C240" s="41"/>
      <c r="D240" s="218" t="s">
        <v>126</v>
      </c>
      <c r="E240" s="41"/>
      <c r="F240" s="219" t="s">
        <v>325</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126</v>
      </c>
      <c r="AU240" s="18" t="s">
        <v>84</v>
      </c>
    </row>
    <row r="241" spans="1:51" s="14" customFormat="1" ht="12">
      <c r="A241" s="14"/>
      <c r="B241" s="233"/>
      <c r="C241" s="234"/>
      <c r="D241" s="218" t="s">
        <v>128</v>
      </c>
      <c r="E241" s="235" t="s">
        <v>19</v>
      </c>
      <c r="F241" s="236" t="s">
        <v>326</v>
      </c>
      <c r="G241" s="234"/>
      <c r="H241" s="237">
        <v>32.697</v>
      </c>
      <c r="I241" s="238"/>
      <c r="J241" s="234"/>
      <c r="K241" s="234"/>
      <c r="L241" s="239"/>
      <c r="M241" s="240"/>
      <c r="N241" s="241"/>
      <c r="O241" s="241"/>
      <c r="P241" s="241"/>
      <c r="Q241" s="241"/>
      <c r="R241" s="241"/>
      <c r="S241" s="241"/>
      <c r="T241" s="242"/>
      <c r="U241" s="14"/>
      <c r="V241" s="14"/>
      <c r="W241" s="14"/>
      <c r="X241" s="14"/>
      <c r="Y241" s="14"/>
      <c r="Z241" s="14"/>
      <c r="AA241" s="14"/>
      <c r="AB241" s="14"/>
      <c r="AC241" s="14"/>
      <c r="AD241" s="14"/>
      <c r="AE241" s="14"/>
      <c r="AT241" s="243" t="s">
        <v>128</v>
      </c>
      <c r="AU241" s="243" t="s">
        <v>84</v>
      </c>
      <c r="AV241" s="14" t="s">
        <v>84</v>
      </c>
      <c r="AW241" s="14" t="s">
        <v>35</v>
      </c>
      <c r="AX241" s="14" t="s">
        <v>82</v>
      </c>
      <c r="AY241" s="243" t="s">
        <v>116</v>
      </c>
    </row>
    <row r="242" spans="1:65" s="2" customFormat="1" ht="24.15" customHeight="1">
      <c r="A242" s="39"/>
      <c r="B242" s="40"/>
      <c r="C242" s="205" t="s">
        <v>327</v>
      </c>
      <c r="D242" s="205" t="s">
        <v>119</v>
      </c>
      <c r="E242" s="206" t="s">
        <v>328</v>
      </c>
      <c r="F242" s="207" t="s">
        <v>329</v>
      </c>
      <c r="G242" s="208" t="s">
        <v>230</v>
      </c>
      <c r="H242" s="209">
        <v>577.821</v>
      </c>
      <c r="I242" s="210"/>
      <c r="J242" s="211">
        <f>ROUND(I242*H242,2)</f>
        <v>0</v>
      </c>
      <c r="K242" s="207" t="s">
        <v>123</v>
      </c>
      <c r="L242" s="45"/>
      <c r="M242" s="212" t="s">
        <v>19</v>
      </c>
      <c r="N242" s="213" t="s">
        <v>45</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124</v>
      </c>
      <c r="AT242" s="216" t="s">
        <v>119</v>
      </c>
      <c r="AU242" s="216" t="s">
        <v>84</v>
      </c>
      <c r="AY242" s="18" t="s">
        <v>116</v>
      </c>
      <c r="BE242" s="217">
        <f>IF(N242="základní",J242,0)</f>
        <v>0</v>
      </c>
      <c r="BF242" s="217">
        <f>IF(N242="snížená",J242,0)</f>
        <v>0</v>
      </c>
      <c r="BG242" s="217">
        <f>IF(N242="zákl. přenesená",J242,0)</f>
        <v>0</v>
      </c>
      <c r="BH242" s="217">
        <f>IF(N242="sníž. přenesená",J242,0)</f>
        <v>0</v>
      </c>
      <c r="BI242" s="217">
        <f>IF(N242="nulová",J242,0)</f>
        <v>0</v>
      </c>
      <c r="BJ242" s="18" t="s">
        <v>82</v>
      </c>
      <c r="BK242" s="217">
        <f>ROUND(I242*H242,2)</f>
        <v>0</v>
      </c>
      <c r="BL242" s="18" t="s">
        <v>124</v>
      </c>
      <c r="BM242" s="216" t="s">
        <v>330</v>
      </c>
    </row>
    <row r="243" spans="1:47" s="2" customFormat="1" ht="12">
      <c r="A243" s="39"/>
      <c r="B243" s="40"/>
      <c r="C243" s="41"/>
      <c r="D243" s="218" t="s">
        <v>126</v>
      </c>
      <c r="E243" s="41"/>
      <c r="F243" s="219" t="s">
        <v>325</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126</v>
      </c>
      <c r="AU243" s="18" t="s">
        <v>84</v>
      </c>
    </row>
    <row r="244" spans="1:51" s="14" customFormat="1" ht="12">
      <c r="A244" s="14"/>
      <c r="B244" s="233"/>
      <c r="C244" s="234"/>
      <c r="D244" s="218" t="s">
        <v>128</v>
      </c>
      <c r="E244" s="235" t="s">
        <v>19</v>
      </c>
      <c r="F244" s="236" t="s">
        <v>331</v>
      </c>
      <c r="G244" s="234"/>
      <c r="H244" s="237">
        <v>577.821</v>
      </c>
      <c r="I244" s="238"/>
      <c r="J244" s="234"/>
      <c r="K244" s="234"/>
      <c r="L244" s="239"/>
      <c r="M244" s="240"/>
      <c r="N244" s="241"/>
      <c r="O244" s="241"/>
      <c r="P244" s="241"/>
      <c r="Q244" s="241"/>
      <c r="R244" s="241"/>
      <c r="S244" s="241"/>
      <c r="T244" s="242"/>
      <c r="U244" s="14"/>
      <c r="V244" s="14"/>
      <c r="W244" s="14"/>
      <c r="X244" s="14"/>
      <c r="Y244" s="14"/>
      <c r="Z244" s="14"/>
      <c r="AA244" s="14"/>
      <c r="AB244" s="14"/>
      <c r="AC244" s="14"/>
      <c r="AD244" s="14"/>
      <c r="AE244" s="14"/>
      <c r="AT244" s="243" t="s">
        <v>128</v>
      </c>
      <c r="AU244" s="243" t="s">
        <v>84</v>
      </c>
      <c r="AV244" s="14" t="s">
        <v>84</v>
      </c>
      <c r="AW244" s="14" t="s">
        <v>35</v>
      </c>
      <c r="AX244" s="14" t="s">
        <v>82</v>
      </c>
      <c r="AY244" s="243" t="s">
        <v>116</v>
      </c>
    </row>
    <row r="245" spans="1:65" s="2" customFormat="1" ht="24.15" customHeight="1">
      <c r="A245" s="39"/>
      <c r="B245" s="40"/>
      <c r="C245" s="205" t="s">
        <v>332</v>
      </c>
      <c r="D245" s="205" t="s">
        <v>119</v>
      </c>
      <c r="E245" s="206" t="s">
        <v>333</v>
      </c>
      <c r="F245" s="207" t="s">
        <v>229</v>
      </c>
      <c r="G245" s="208" t="s">
        <v>230</v>
      </c>
      <c r="H245" s="209">
        <v>145.247</v>
      </c>
      <c r="I245" s="210"/>
      <c r="J245" s="211">
        <f>ROUND(I245*H245,2)</f>
        <v>0</v>
      </c>
      <c r="K245" s="207" t="s">
        <v>123</v>
      </c>
      <c r="L245" s="45"/>
      <c r="M245" s="212" t="s">
        <v>19</v>
      </c>
      <c r="N245" s="213" t="s">
        <v>45</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124</v>
      </c>
      <c r="AT245" s="216" t="s">
        <v>119</v>
      </c>
      <c r="AU245" s="216" t="s">
        <v>84</v>
      </c>
      <c r="AY245" s="18" t="s">
        <v>116</v>
      </c>
      <c r="BE245" s="217">
        <f>IF(N245="základní",J245,0)</f>
        <v>0</v>
      </c>
      <c r="BF245" s="217">
        <f>IF(N245="snížená",J245,0)</f>
        <v>0</v>
      </c>
      <c r="BG245" s="217">
        <f>IF(N245="zákl. přenesená",J245,0)</f>
        <v>0</v>
      </c>
      <c r="BH245" s="217">
        <f>IF(N245="sníž. přenesená",J245,0)</f>
        <v>0</v>
      </c>
      <c r="BI245" s="217">
        <f>IF(N245="nulová",J245,0)</f>
        <v>0</v>
      </c>
      <c r="BJ245" s="18" t="s">
        <v>82</v>
      </c>
      <c r="BK245" s="217">
        <f>ROUND(I245*H245,2)</f>
        <v>0</v>
      </c>
      <c r="BL245" s="18" t="s">
        <v>124</v>
      </c>
      <c r="BM245" s="216" t="s">
        <v>334</v>
      </c>
    </row>
    <row r="246" spans="1:47" s="2" customFormat="1" ht="12">
      <c r="A246" s="39"/>
      <c r="B246" s="40"/>
      <c r="C246" s="41"/>
      <c r="D246" s="218" t="s">
        <v>126</v>
      </c>
      <c r="E246" s="41"/>
      <c r="F246" s="219" t="s">
        <v>325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126</v>
      </c>
      <c r="AU246" s="18" t="s">
        <v>84</v>
      </c>
    </row>
    <row r="247" spans="1:51" s="14" customFormat="1" ht="12">
      <c r="A247" s="14"/>
      <c r="B247" s="233"/>
      <c r="C247" s="234"/>
      <c r="D247" s="218" t="s">
        <v>128</v>
      </c>
      <c r="E247" s="235" t="s">
        <v>19</v>
      </c>
      <c r="F247" s="236" t="s">
        <v>335</v>
      </c>
      <c r="G247" s="234"/>
      <c r="H247" s="237">
        <v>145.247</v>
      </c>
      <c r="I247" s="238"/>
      <c r="J247" s="234"/>
      <c r="K247" s="234"/>
      <c r="L247" s="239"/>
      <c r="M247" s="240"/>
      <c r="N247" s="241"/>
      <c r="O247" s="241"/>
      <c r="P247" s="241"/>
      <c r="Q247" s="241"/>
      <c r="R247" s="241"/>
      <c r="S247" s="241"/>
      <c r="T247" s="242"/>
      <c r="U247" s="14"/>
      <c r="V247" s="14"/>
      <c r="W247" s="14"/>
      <c r="X247" s="14"/>
      <c r="Y247" s="14"/>
      <c r="Z247" s="14"/>
      <c r="AA247" s="14"/>
      <c r="AB247" s="14"/>
      <c r="AC247" s="14"/>
      <c r="AD247" s="14"/>
      <c r="AE247" s="14"/>
      <c r="AT247" s="243" t="s">
        <v>128</v>
      </c>
      <c r="AU247" s="243" t="s">
        <v>84</v>
      </c>
      <c r="AV247" s="14" t="s">
        <v>84</v>
      </c>
      <c r="AW247" s="14" t="s">
        <v>35</v>
      </c>
      <c r="AX247" s="14" t="s">
        <v>82</v>
      </c>
      <c r="AY247" s="243" t="s">
        <v>116</v>
      </c>
    </row>
    <row r="248" spans="1:63" s="12" customFormat="1" ht="22.8" customHeight="1">
      <c r="A248" s="12"/>
      <c r="B248" s="189"/>
      <c r="C248" s="190"/>
      <c r="D248" s="191" t="s">
        <v>73</v>
      </c>
      <c r="E248" s="203" t="s">
        <v>336</v>
      </c>
      <c r="F248" s="203" t="s">
        <v>337</v>
      </c>
      <c r="G248" s="190"/>
      <c r="H248" s="190"/>
      <c r="I248" s="193"/>
      <c r="J248" s="204">
        <f>BK248</f>
        <v>0</v>
      </c>
      <c r="K248" s="190"/>
      <c r="L248" s="195"/>
      <c r="M248" s="196"/>
      <c r="N248" s="197"/>
      <c r="O248" s="197"/>
      <c r="P248" s="198">
        <f>SUM(P249:P251)</f>
        <v>0</v>
      </c>
      <c r="Q248" s="197"/>
      <c r="R248" s="198">
        <f>SUM(R249:R251)</f>
        <v>0</v>
      </c>
      <c r="S248" s="197"/>
      <c r="T248" s="199">
        <f>SUM(T249:T251)</f>
        <v>0</v>
      </c>
      <c r="U248" s="12"/>
      <c r="V248" s="12"/>
      <c r="W248" s="12"/>
      <c r="X248" s="12"/>
      <c r="Y248" s="12"/>
      <c r="Z248" s="12"/>
      <c r="AA248" s="12"/>
      <c r="AB248" s="12"/>
      <c r="AC248" s="12"/>
      <c r="AD248" s="12"/>
      <c r="AE248" s="12"/>
      <c r="AR248" s="200" t="s">
        <v>82</v>
      </c>
      <c r="AT248" s="201" t="s">
        <v>73</v>
      </c>
      <c r="AU248" s="201" t="s">
        <v>82</v>
      </c>
      <c r="AY248" s="200" t="s">
        <v>116</v>
      </c>
      <c r="BK248" s="202">
        <f>SUM(BK249:BK251)</f>
        <v>0</v>
      </c>
    </row>
    <row r="249" spans="1:65" s="2" customFormat="1" ht="24.15" customHeight="1">
      <c r="A249" s="39"/>
      <c r="B249" s="40"/>
      <c r="C249" s="205" t="s">
        <v>338</v>
      </c>
      <c r="D249" s="205" t="s">
        <v>119</v>
      </c>
      <c r="E249" s="206" t="s">
        <v>339</v>
      </c>
      <c r="F249" s="207" t="s">
        <v>340</v>
      </c>
      <c r="G249" s="208" t="s">
        <v>230</v>
      </c>
      <c r="H249" s="209">
        <v>136.777</v>
      </c>
      <c r="I249" s="210"/>
      <c r="J249" s="211">
        <f>ROUND(I249*H249,2)</f>
        <v>0</v>
      </c>
      <c r="K249" s="207" t="s">
        <v>123</v>
      </c>
      <c r="L249" s="45"/>
      <c r="M249" s="212" t="s">
        <v>19</v>
      </c>
      <c r="N249" s="213" t="s">
        <v>45</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124</v>
      </c>
      <c r="AT249" s="216" t="s">
        <v>119</v>
      </c>
      <c r="AU249" s="216" t="s">
        <v>84</v>
      </c>
      <c r="AY249" s="18" t="s">
        <v>116</v>
      </c>
      <c r="BE249" s="217">
        <f>IF(N249="základní",J249,0)</f>
        <v>0</v>
      </c>
      <c r="BF249" s="217">
        <f>IF(N249="snížená",J249,0)</f>
        <v>0</v>
      </c>
      <c r="BG249" s="217">
        <f>IF(N249="zákl. přenesená",J249,0)</f>
        <v>0</v>
      </c>
      <c r="BH249" s="217">
        <f>IF(N249="sníž. přenesená",J249,0)</f>
        <v>0</v>
      </c>
      <c r="BI249" s="217">
        <f>IF(N249="nulová",J249,0)</f>
        <v>0</v>
      </c>
      <c r="BJ249" s="18" t="s">
        <v>82</v>
      </c>
      <c r="BK249" s="217">
        <f>ROUND(I249*H249,2)</f>
        <v>0</v>
      </c>
      <c r="BL249" s="18" t="s">
        <v>124</v>
      </c>
      <c r="BM249" s="216" t="s">
        <v>341</v>
      </c>
    </row>
    <row r="250" spans="1:47" s="2" customFormat="1" ht="12">
      <c r="A250" s="39"/>
      <c r="B250" s="40"/>
      <c r="C250" s="41"/>
      <c r="D250" s="218" t="s">
        <v>126</v>
      </c>
      <c r="E250" s="41"/>
      <c r="F250" s="219" t="s">
        <v>342</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126</v>
      </c>
      <c r="AU250" s="18" t="s">
        <v>84</v>
      </c>
    </row>
    <row r="251" spans="1:51" s="14" customFormat="1" ht="12">
      <c r="A251" s="14"/>
      <c r="B251" s="233"/>
      <c r="C251" s="234"/>
      <c r="D251" s="218" t="s">
        <v>128</v>
      </c>
      <c r="E251" s="235" t="s">
        <v>19</v>
      </c>
      <c r="F251" s="236" t="s">
        <v>343</v>
      </c>
      <c r="G251" s="234"/>
      <c r="H251" s="237">
        <v>136.777</v>
      </c>
      <c r="I251" s="238"/>
      <c r="J251" s="234"/>
      <c r="K251" s="234"/>
      <c r="L251" s="239"/>
      <c r="M251" s="265"/>
      <c r="N251" s="266"/>
      <c r="O251" s="266"/>
      <c r="P251" s="266"/>
      <c r="Q251" s="266"/>
      <c r="R251" s="266"/>
      <c r="S251" s="266"/>
      <c r="T251" s="267"/>
      <c r="U251" s="14"/>
      <c r="V251" s="14"/>
      <c r="W251" s="14"/>
      <c r="X251" s="14"/>
      <c r="Y251" s="14"/>
      <c r="Z251" s="14"/>
      <c r="AA251" s="14"/>
      <c r="AB251" s="14"/>
      <c r="AC251" s="14"/>
      <c r="AD251" s="14"/>
      <c r="AE251" s="14"/>
      <c r="AT251" s="243" t="s">
        <v>128</v>
      </c>
      <c r="AU251" s="243" t="s">
        <v>84</v>
      </c>
      <c r="AV251" s="14" t="s">
        <v>84</v>
      </c>
      <c r="AW251" s="14" t="s">
        <v>35</v>
      </c>
      <c r="AX251" s="14" t="s">
        <v>82</v>
      </c>
      <c r="AY251" s="243" t="s">
        <v>116</v>
      </c>
    </row>
    <row r="252" spans="1:31" s="2" customFormat="1" ht="6.95" customHeight="1">
      <c r="A252" s="39"/>
      <c r="B252" s="60"/>
      <c r="C252" s="61"/>
      <c r="D252" s="61"/>
      <c r="E252" s="61"/>
      <c r="F252" s="61"/>
      <c r="G252" s="61"/>
      <c r="H252" s="61"/>
      <c r="I252" s="61"/>
      <c r="J252" s="61"/>
      <c r="K252" s="61"/>
      <c r="L252" s="45"/>
      <c r="M252" s="39"/>
      <c r="O252" s="39"/>
      <c r="P252" s="39"/>
      <c r="Q252" s="39"/>
      <c r="R252" s="39"/>
      <c r="S252" s="39"/>
      <c r="T252" s="39"/>
      <c r="U252" s="39"/>
      <c r="V252" s="39"/>
      <c r="W252" s="39"/>
      <c r="X252" s="39"/>
      <c r="Y252" s="39"/>
      <c r="Z252" s="39"/>
      <c r="AA252" s="39"/>
      <c r="AB252" s="39"/>
      <c r="AC252" s="39"/>
      <c r="AD252" s="39"/>
      <c r="AE252" s="39"/>
    </row>
  </sheetData>
  <sheetProtection password="CC35" sheet="1" objects="1" scenarios="1" formatColumns="0" formatRows="0" autoFilter="0"/>
  <autoFilter ref="C84:K25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87</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88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Holice ulice 5. května - vodovod</v>
      </c>
      <c r="F7" s="133"/>
      <c r="G7" s="133"/>
      <c r="H7" s="133"/>
      <c r="L7" s="21"/>
    </row>
    <row r="8" spans="1:31" s="2" customFormat="1" ht="12" customHeight="1">
      <c r="A8" s="39"/>
      <c r="B8" s="45"/>
      <c r="C8" s="39"/>
      <c r="D8" s="133" t="s">
        <v>89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344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16. 3. 2022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345</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346</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32</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28</v>
      </c>
      <c r="J21" s="137" t="s">
        <v>34</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ROUND((SUM(BE82:BE95)),2)</f>
        <v>0</v>
      </c>
      <c r="G33" s="39"/>
      <c r="H33" s="39"/>
      <c r="I33" s="149">
        <v>0.21</v>
      </c>
      <c r="J33" s="148">
        <f>ROUND(((SUM(BE82:BE95))*I33),2)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ROUND((SUM(BF82:BF95)),2)</f>
        <v>0</v>
      </c>
      <c r="G34" s="39"/>
      <c r="H34" s="39"/>
      <c r="I34" s="149">
        <v>0.15</v>
      </c>
      <c r="J34" s="148">
        <f>ROUND(((SUM(BF82:BF95))*I34),2)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ROUND((SUM(BG82:BG95)),2)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ROUND((SUM(BH82:BH95)),2)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ROUND((SUM(BI82:BI95)),2)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Holice ulice 5. května - vodovod</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89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Vedeljší a ostatní náklady stavby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k.ú.Holice v Čechách</v>
      </c>
      <c r="G52" s="41"/>
      <c r="H52" s="41"/>
      <c r="I52" s="33" t="s">
        <v>23</v>
      </c>
      <c r="J52" s="73" t="str">
        <f>IF(J12="","",J12)</f>
        <v>16. 3. 2022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54.45" customHeight="1">
      <c r="A54" s="39"/>
      <c r="B54" s="40"/>
      <c r="C54" s="33" t="s">
        <v>25</v>
      </c>
      <c r="D54" s="41"/>
      <c r="E54" s="41"/>
      <c r="F54" s="28" t="str">
        <f>E15</f>
        <v>Vodovody a kanalizace Pardubice, a.s.</v>
      </c>
      <c r="G54" s="41"/>
      <c r="H54" s="41"/>
      <c r="I54" s="33" t="s">
        <v>31</v>
      </c>
      <c r="J54" s="37" t="str">
        <f>E21</f>
        <v>BKN,spol.s r.o.Vladislavova 29/I,566 01Vysoké Mýto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36</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92</v>
      </c>
      <c r="D57" s="163"/>
      <c r="E57" s="163"/>
      <c r="F57" s="163"/>
      <c r="G57" s="163"/>
      <c r="H57" s="163"/>
      <c r="I57" s="163"/>
      <c r="J57" s="164" t="s">
        <v>93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94</v>
      </c>
    </row>
    <row r="60" spans="1:31" s="9" customFormat="1" ht="24.95" customHeight="1">
      <c r="A60" s="9"/>
      <c r="B60" s="166"/>
      <c r="C60" s="167"/>
      <c r="D60" s="168" t="s">
        <v>347</v>
      </c>
      <c r="E60" s="169"/>
      <c r="F60" s="169"/>
      <c r="G60" s="169"/>
      <c r="H60" s="169"/>
      <c r="I60" s="169"/>
      <c r="J60" s="170">
        <f>J83</f>
        <v>0</v>
      </c>
      <c r="K60" s="167"/>
      <c r="L60" s="171"/>
      <c r="S60" s="9"/>
      <c r="T60" s="9"/>
      <c r="U60" s="9"/>
      <c r="V60" s="9"/>
      <c r="W60" s="9"/>
      <c r="X60" s="9"/>
      <c r="Y60" s="9"/>
      <c r="Z60" s="9"/>
      <c r="AA60" s="9"/>
      <c r="AB60" s="9"/>
      <c r="AC60" s="9"/>
      <c r="AD60" s="9"/>
      <c r="AE60" s="9"/>
    </row>
    <row r="61" spans="1:31" s="10" customFormat="1" ht="19.9" customHeight="1">
      <c r="A61" s="10"/>
      <c r="B61" s="172"/>
      <c r="C61" s="173"/>
      <c r="D61" s="174" t="s">
        <v>348</v>
      </c>
      <c r="E61" s="175"/>
      <c r="F61" s="175"/>
      <c r="G61" s="175"/>
      <c r="H61" s="175"/>
      <c r="I61" s="175"/>
      <c r="J61" s="176">
        <f>J84</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349</v>
      </c>
      <c r="E62" s="175"/>
      <c r="F62" s="175"/>
      <c r="G62" s="175"/>
      <c r="H62" s="175"/>
      <c r="I62" s="175"/>
      <c r="J62" s="176">
        <f>J92</f>
        <v>0</v>
      </c>
      <c r="K62" s="173"/>
      <c r="L62" s="177"/>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101</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Holice ulice 5. května - vodovod</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89</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VON - Vedeljší a ostatní náklady stavby</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k.ú.Holice v Čechách</v>
      </c>
      <c r="G76" s="41"/>
      <c r="H76" s="41"/>
      <c r="I76" s="33" t="s">
        <v>23</v>
      </c>
      <c r="J76" s="73" t="str">
        <f>IF(J12="","",J12)</f>
        <v>16. 3. 2022</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54.45" customHeight="1">
      <c r="A78" s="39"/>
      <c r="B78" s="40"/>
      <c r="C78" s="33" t="s">
        <v>25</v>
      </c>
      <c r="D78" s="41"/>
      <c r="E78" s="41"/>
      <c r="F78" s="28" t="str">
        <f>E15</f>
        <v>Vodovody a kanalizace Pardubice, a.s.</v>
      </c>
      <c r="G78" s="41"/>
      <c r="H78" s="41"/>
      <c r="I78" s="33" t="s">
        <v>31</v>
      </c>
      <c r="J78" s="37" t="str">
        <f>E21</f>
        <v>BKN,spol.s r.o.Vladislavova 29/I,566 01Vysoké Mýto</v>
      </c>
      <c r="K78" s="41"/>
      <c r="L78" s="13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36</v>
      </c>
      <c r="J79" s="37" t="str">
        <f>E24</f>
        <v xml:space="preserve"> </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102</v>
      </c>
      <c r="D81" s="181" t="s">
        <v>59</v>
      </c>
      <c r="E81" s="181" t="s">
        <v>55</v>
      </c>
      <c r="F81" s="181" t="s">
        <v>56</v>
      </c>
      <c r="G81" s="181" t="s">
        <v>103</v>
      </c>
      <c r="H81" s="181" t="s">
        <v>104</v>
      </c>
      <c r="I81" s="181" t="s">
        <v>105</v>
      </c>
      <c r="J81" s="181" t="s">
        <v>93</v>
      </c>
      <c r="K81" s="182" t="s">
        <v>106</v>
      </c>
      <c r="L81" s="183"/>
      <c r="M81" s="93" t="s">
        <v>19</v>
      </c>
      <c r="N81" s="94" t="s">
        <v>44</v>
      </c>
      <c r="O81" s="94" t="s">
        <v>107</v>
      </c>
      <c r="P81" s="94" t="s">
        <v>108</v>
      </c>
      <c r="Q81" s="94" t="s">
        <v>109</v>
      </c>
      <c r="R81" s="94" t="s">
        <v>110</v>
      </c>
      <c r="S81" s="94" t="s">
        <v>111</v>
      </c>
      <c r="T81" s="95" t="s">
        <v>112</v>
      </c>
      <c r="U81" s="178"/>
      <c r="V81" s="178"/>
      <c r="W81" s="178"/>
      <c r="X81" s="178"/>
      <c r="Y81" s="178"/>
      <c r="Z81" s="178"/>
      <c r="AA81" s="178"/>
      <c r="AB81" s="178"/>
      <c r="AC81" s="178"/>
      <c r="AD81" s="178"/>
      <c r="AE81" s="178"/>
    </row>
    <row r="82" spans="1:63" s="2" customFormat="1" ht="22.8" customHeight="1">
      <c r="A82" s="39"/>
      <c r="B82" s="40"/>
      <c r="C82" s="100" t="s">
        <v>113</v>
      </c>
      <c r="D82" s="41"/>
      <c r="E82" s="41"/>
      <c r="F82" s="41"/>
      <c r="G82" s="41"/>
      <c r="H82" s="41"/>
      <c r="I82" s="41"/>
      <c r="J82" s="184">
        <f>BK82</f>
        <v>0</v>
      </c>
      <c r="K82" s="41"/>
      <c r="L82" s="45"/>
      <c r="M82" s="96"/>
      <c r="N82" s="185"/>
      <c r="O82" s="97"/>
      <c r="P82" s="186">
        <f>P83</f>
        <v>0</v>
      </c>
      <c r="Q82" s="97"/>
      <c r="R82" s="186">
        <f>R83</f>
        <v>0</v>
      </c>
      <c r="S82" s="97"/>
      <c r="T82" s="187">
        <f>T83</f>
        <v>0</v>
      </c>
      <c r="U82" s="39"/>
      <c r="V82" s="39"/>
      <c r="W82" s="39"/>
      <c r="X82" s="39"/>
      <c r="Y82" s="39"/>
      <c r="Z82" s="39"/>
      <c r="AA82" s="39"/>
      <c r="AB82" s="39"/>
      <c r="AC82" s="39"/>
      <c r="AD82" s="39"/>
      <c r="AE82" s="39"/>
      <c r="AT82" s="18" t="s">
        <v>73</v>
      </c>
      <c r="AU82" s="18" t="s">
        <v>94</v>
      </c>
      <c r="BK82" s="188">
        <f>BK83</f>
        <v>0</v>
      </c>
    </row>
    <row r="83" spans="1:63" s="12" customFormat="1" ht="25.9" customHeight="1">
      <c r="A83" s="12"/>
      <c r="B83" s="189"/>
      <c r="C83" s="190"/>
      <c r="D83" s="191" t="s">
        <v>73</v>
      </c>
      <c r="E83" s="192" t="s">
        <v>350</v>
      </c>
      <c r="F83" s="192" t="s">
        <v>351</v>
      </c>
      <c r="G83" s="190"/>
      <c r="H83" s="190"/>
      <c r="I83" s="193"/>
      <c r="J83" s="194">
        <f>BK83</f>
        <v>0</v>
      </c>
      <c r="K83" s="190"/>
      <c r="L83" s="195"/>
      <c r="M83" s="196"/>
      <c r="N83" s="197"/>
      <c r="O83" s="197"/>
      <c r="P83" s="198">
        <f>P84+P92</f>
        <v>0</v>
      </c>
      <c r="Q83" s="197"/>
      <c r="R83" s="198">
        <f>R84+R92</f>
        <v>0</v>
      </c>
      <c r="S83" s="197"/>
      <c r="T83" s="199">
        <f>T84+T92</f>
        <v>0</v>
      </c>
      <c r="U83" s="12"/>
      <c r="V83" s="12"/>
      <c r="W83" s="12"/>
      <c r="X83" s="12"/>
      <c r="Y83" s="12"/>
      <c r="Z83" s="12"/>
      <c r="AA83" s="12"/>
      <c r="AB83" s="12"/>
      <c r="AC83" s="12"/>
      <c r="AD83" s="12"/>
      <c r="AE83" s="12"/>
      <c r="AR83" s="200" t="s">
        <v>124</v>
      </c>
      <c r="AT83" s="201" t="s">
        <v>73</v>
      </c>
      <c r="AU83" s="201" t="s">
        <v>74</v>
      </c>
      <c r="AY83" s="200" t="s">
        <v>116</v>
      </c>
      <c r="BK83" s="202">
        <f>BK84+BK92</f>
        <v>0</v>
      </c>
    </row>
    <row r="84" spans="1:63" s="12" customFormat="1" ht="22.8" customHeight="1">
      <c r="A84" s="12"/>
      <c r="B84" s="189"/>
      <c r="C84" s="190"/>
      <c r="D84" s="191" t="s">
        <v>73</v>
      </c>
      <c r="E84" s="203" t="s">
        <v>352</v>
      </c>
      <c r="F84" s="203" t="s">
        <v>353</v>
      </c>
      <c r="G84" s="190"/>
      <c r="H84" s="190"/>
      <c r="I84" s="193"/>
      <c r="J84" s="204">
        <f>BK84</f>
        <v>0</v>
      </c>
      <c r="K84" s="190"/>
      <c r="L84" s="195"/>
      <c r="M84" s="196"/>
      <c r="N84" s="197"/>
      <c r="O84" s="197"/>
      <c r="P84" s="198">
        <f>SUM(P85:P91)</f>
        <v>0</v>
      </c>
      <c r="Q84" s="197"/>
      <c r="R84" s="198">
        <f>SUM(R85:R91)</f>
        <v>0</v>
      </c>
      <c r="S84" s="197"/>
      <c r="T84" s="199">
        <f>SUM(T85:T91)</f>
        <v>0</v>
      </c>
      <c r="U84" s="12"/>
      <c r="V84" s="12"/>
      <c r="W84" s="12"/>
      <c r="X84" s="12"/>
      <c r="Y84" s="12"/>
      <c r="Z84" s="12"/>
      <c r="AA84" s="12"/>
      <c r="AB84" s="12"/>
      <c r="AC84" s="12"/>
      <c r="AD84" s="12"/>
      <c r="AE84" s="12"/>
      <c r="AR84" s="200" t="s">
        <v>124</v>
      </c>
      <c r="AT84" s="201" t="s">
        <v>73</v>
      </c>
      <c r="AU84" s="201" t="s">
        <v>82</v>
      </c>
      <c r="AY84" s="200" t="s">
        <v>116</v>
      </c>
      <c r="BK84" s="202">
        <f>SUM(BK85:BK91)</f>
        <v>0</v>
      </c>
    </row>
    <row r="85" spans="1:65" s="2" customFormat="1" ht="16.5" customHeight="1">
      <c r="A85" s="39"/>
      <c r="B85" s="40"/>
      <c r="C85" s="205" t="s">
        <v>82</v>
      </c>
      <c r="D85" s="205" t="s">
        <v>119</v>
      </c>
      <c r="E85" s="206" t="s">
        <v>354</v>
      </c>
      <c r="F85" s="207" t="s">
        <v>355</v>
      </c>
      <c r="G85" s="208" t="s">
        <v>356</v>
      </c>
      <c r="H85" s="209">
        <v>1</v>
      </c>
      <c r="I85" s="210"/>
      <c r="J85" s="211">
        <f>ROUND(I85*H85,2)</f>
        <v>0</v>
      </c>
      <c r="K85" s="207" t="s">
        <v>19</v>
      </c>
      <c r="L85" s="45"/>
      <c r="M85" s="212" t="s">
        <v>19</v>
      </c>
      <c r="N85" s="213" t="s">
        <v>45</v>
      </c>
      <c r="O85" s="85"/>
      <c r="P85" s="214">
        <f>O85*H85</f>
        <v>0</v>
      </c>
      <c r="Q85" s="214">
        <v>0</v>
      </c>
      <c r="R85" s="214">
        <f>Q85*H85</f>
        <v>0</v>
      </c>
      <c r="S85" s="214">
        <v>0</v>
      </c>
      <c r="T85" s="215">
        <f>S85*H85</f>
        <v>0</v>
      </c>
      <c r="U85" s="39"/>
      <c r="V85" s="39"/>
      <c r="W85" s="39"/>
      <c r="X85" s="39"/>
      <c r="Y85" s="39"/>
      <c r="Z85" s="39"/>
      <c r="AA85" s="39"/>
      <c r="AB85" s="39"/>
      <c r="AC85" s="39"/>
      <c r="AD85" s="39"/>
      <c r="AE85" s="39"/>
      <c r="AR85" s="216" t="s">
        <v>357</v>
      </c>
      <c r="AT85" s="216" t="s">
        <v>119</v>
      </c>
      <c r="AU85" s="216" t="s">
        <v>84</v>
      </c>
      <c r="AY85" s="18" t="s">
        <v>116</v>
      </c>
      <c r="BE85" s="217">
        <f>IF(N85="základní",J85,0)</f>
        <v>0</v>
      </c>
      <c r="BF85" s="217">
        <f>IF(N85="snížená",J85,0)</f>
        <v>0</v>
      </c>
      <c r="BG85" s="217">
        <f>IF(N85="zákl. přenesená",J85,0)</f>
        <v>0</v>
      </c>
      <c r="BH85" s="217">
        <f>IF(N85="sníž. přenesená",J85,0)</f>
        <v>0</v>
      </c>
      <c r="BI85" s="217">
        <f>IF(N85="nulová",J85,0)</f>
        <v>0</v>
      </c>
      <c r="BJ85" s="18" t="s">
        <v>82</v>
      </c>
      <c r="BK85" s="217">
        <f>ROUND(I85*H85,2)</f>
        <v>0</v>
      </c>
      <c r="BL85" s="18" t="s">
        <v>357</v>
      </c>
      <c r="BM85" s="216" t="s">
        <v>358</v>
      </c>
    </row>
    <row r="86" spans="1:47" s="2" customFormat="1" ht="12">
      <c r="A86" s="39"/>
      <c r="B86" s="40"/>
      <c r="C86" s="41"/>
      <c r="D86" s="218" t="s">
        <v>359</v>
      </c>
      <c r="E86" s="41"/>
      <c r="F86" s="219" t="s">
        <v>360</v>
      </c>
      <c r="G86" s="41"/>
      <c r="H86" s="41"/>
      <c r="I86" s="220"/>
      <c r="J86" s="41"/>
      <c r="K86" s="41"/>
      <c r="L86" s="45"/>
      <c r="M86" s="221"/>
      <c r="N86" s="222"/>
      <c r="O86" s="85"/>
      <c r="P86" s="85"/>
      <c r="Q86" s="85"/>
      <c r="R86" s="85"/>
      <c r="S86" s="85"/>
      <c r="T86" s="86"/>
      <c r="U86" s="39"/>
      <c r="V86" s="39"/>
      <c r="W86" s="39"/>
      <c r="X86" s="39"/>
      <c r="Y86" s="39"/>
      <c r="Z86" s="39"/>
      <c r="AA86" s="39"/>
      <c r="AB86" s="39"/>
      <c r="AC86" s="39"/>
      <c r="AD86" s="39"/>
      <c r="AE86" s="39"/>
      <c r="AT86" s="18" t="s">
        <v>359</v>
      </c>
      <c r="AU86" s="18" t="s">
        <v>84</v>
      </c>
    </row>
    <row r="87" spans="1:65" s="2" customFormat="1" ht="16.5" customHeight="1">
      <c r="A87" s="39"/>
      <c r="B87" s="40"/>
      <c r="C87" s="205" t="s">
        <v>84</v>
      </c>
      <c r="D87" s="205" t="s">
        <v>119</v>
      </c>
      <c r="E87" s="206" t="s">
        <v>361</v>
      </c>
      <c r="F87" s="207" t="s">
        <v>362</v>
      </c>
      <c r="G87" s="208" t="s">
        <v>356</v>
      </c>
      <c r="H87" s="209">
        <v>1</v>
      </c>
      <c r="I87" s="210"/>
      <c r="J87" s="211">
        <f>ROUND(I87*H87,2)</f>
        <v>0</v>
      </c>
      <c r="K87" s="207" t="s">
        <v>19</v>
      </c>
      <c r="L87" s="45"/>
      <c r="M87" s="212" t="s">
        <v>19</v>
      </c>
      <c r="N87" s="213" t="s">
        <v>45</v>
      </c>
      <c r="O87" s="85"/>
      <c r="P87" s="214">
        <f>O87*H87</f>
        <v>0</v>
      </c>
      <c r="Q87" s="214">
        <v>0</v>
      </c>
      <c r="R87" s="214">
        <f>Q87*H87</f>
        <v>0</v>
      </c>
      <c r="S87" s="214">
        <v>0</v>
      </c>
      <c r="T87" s="215">
        <f>S87*H87</f>
        <v>0</v>
      </c>
      <c r="U87" s="39"/>
      <c r="V87" s="39"/>
      <c r="W87" s="39"/>
      <c r="X87" s="39"/>
      <c r="Y87" s="39"/>
      <c r="Z87" s="39"/>
      <c r="AA87" s="39"/>
      <c r="AB87" s="39"/>
      <c r="AC87" s="39"/>
      <c r="AD87" s="39"/>
      <c r="AE87" s="39"/>
      <c r="AR87" s="216" t="s">
        <v>357</v>
      </c>
      <c r="AT87" s="216" t="s">
        <v>119</v>
      </c>
      <c r="AU87" s="216" t="s">
        <v>84</v>
      </c>
      <c r="AY87" s="18" t="s">
        <v>116</v>
      </c>
      <c r="BE87" s="217">
        <f>IF(N87="základní",J87,0)</f>
        <v>0</v>
      </c>
      <c r="BF87" s="217">
        <f>IF(N87="snížená",J87,0)</f>
        <v>0</v>
      </c>
      <c r="BG87" s="217">
        <f>IF(N87="zákl. přenesená",J87,0)</f>
        <v>0</v>
      </c>
      <c r="BH87" s="217">
        <f>IF(N87="sníž. přenesená",J87,0)</f>
        <v>0</v>
      </c>
      <c r="BI87" s="217">
        <f>IF(N87="nulová",J87,0)</f>
        <v>0</v>
      </c>
      <c r="BJ87" s="18" t="s">
        <v>82</v>
      </c>
      <c r="BK87" s="217">
        <f>ROUND(I87*H87,2)</f>
        <v>0</v>
      </c>
      <c r="BL87" s="18" t="s">
        <v>357</v>
      </c>
      <c r="BM87" s="216" t="s">
        <v>363</v>
      </c>
    </row>
    <row r="88" spans="1:47" s="2" customFormat="1" ht="12">
      <c r="A88" s="39"/>
      <c r="B88" s="40"/>
      <c r="C88" s="41"/>
      <c r="D88" s="218" t="s">
        <v>359</v>
      </c>
      <c r="E88" s="41"/>
      <c r="F88" s="219" t="s">
        <v>364</v>
      </c>
      <c r="G88" s="41"/>
      <c r="H88" s="41"/>
      <c r="I88" s="220"/>
      <c r="J88" s="41"/>
      <c r="K88" s="41"/>
      <c r="L88" s="45"/>
      <c r="M88" s="221"/>
      <c r="N88" s="222"/>
      <c r="O88" s="85"/>
      <c r="P88" s="85"/>
      <c r="Q88" s="85"/>
      <c r="R88" s="85"/>
      <c r="S88" s="85"/>
      <c r="T88" s="86"/>
      <c r="U88" s="39"/>
      <c r="V88" s="39"/>
      <c r="W88" s="39"/>
      <c r="X88" s="39"/>
      <c r="Y88" s="39"/>
      <c r="Z88" s="39"/>
      <c r="AA88" s="39"/>
      <c r="AB88" s="39"/>
      <c r="AC88" s="39"/>
      <c r="AD88" s="39"/>
      <c r="AE88" s="39"/>
      <c r="AT88" s="18" t="s">
        <v>359</v>
      </c>
      <c r="AU88" s="18" t="s">
        <v>84</v>
      </c>
    </row>
    <row r="89" spans="1:65" s="2" customFormat="1" ht="16.5" customHeight="1">
      <c r="A89" s="39"/>
      <c r="B89" s="40"/>
      <c r="C89" s="205" t="s">
        <v>118</v>
      </c>
      <c r="D89" s="205" t="s">
        <v>119</v>
      </c>
      <c r="E89" s="206" t="s">
        <v>365</v>
      </c>
      <c r="F89" s="207" t="s">
        <v>366</v>
      </c>
      <c r="G89" s="208" t="s">
        <v>356</v>
      </c>
      <c r="H89" s="209">
        <v>1</v>
      </c>
      <c r="I89" s="210"/>
      <c r="J89" s="211">
        <f>ROUND(I89*H89,2)</f>
        <v>0</v>
      </c>
      <c r="K89" s="207" t="s">
        <v>19</v>
      </c>
      <c r="L89" s="45"/>
      <c r="M89" s="212" t="s">
        <v>19</v>
      </c>
      <c r="N89" s="213" t="s">
        <v>45</v>
      </c>
      <c r="O89" s="85"/>
      <c r="P89" s="214">
        <f>O89*H89</f>
        <v>0</v>
      </c>
      <c r="Q89" s="214">
        <v>0</v>
      </c>
      <c r="R89" s="214">
        <f>Q89*H89</f>
        <v>0</v>
      </c>
      <c r="S89" s="214">
        <v>0</v>
      </c>
      <c r="T89" s="215">
        <f>S89*H89</f>
        <v>0</v>
      </c>
      <c r="U89" s="39"/>
      <c r="V89" s="39"/>
      <c r="W89" s="39"/>
      <c r="X89" s="39"/>
      <c r="Y89" s="39"/>
      <c r="Z89" s="39"/>
      <c r="AA89" s="39"/>
      <c r="AB89" s="39"/>
      <c r="AC89" s="39"/>
      <c r="AD89" s="39"/>
      <c r="AE89" s="39"/>
      <c r="AR89" s="216" t="s">
        <v>357</v>
      </c>
      <c r="AT89" s="216" t="s">
        <v>119</v>
      </c>
      <c r="AU89" s="216" t="s">
        <v>84</v>
      </c>
      <c r="AY89" s="18" t="s">
        <v>116</v>
      </c>
      <c r="BE89" s="217">
        <f>IF(N89="základní",J89,0)</f>
        <v>0</v>
      </c>
      <c r="BF89" s="217">
        <f>IF(N89="snížená",J89,0)</f>
        <v>0</v>
      </c>
      <c r="BG89" s="217">
        <f>IF(N89="zákl. přenesená",J89,0)</f>
        <v>0</v>
      </c>
      <c r="BH89" s="217">
        <f>IF(N89="sníž. přenesená",J89,0)</f>
        <v>0</v>
      </c>
      <c r="BI89" s="217">
        <f>IF(N89="nulová",J89,0)</f>
        <v>0</v>
      </c>
      <c r="BJ89" s="18" t="s">
        <v>82</v>
      </c>
      <c r="BK89" s="217">
        <f>ROUND(I89*H89,2)</f>
        <v>0</v>
      </c>
      <c r="BL89" s="18" t="s">
        <v>357</v>
      </c>
      <c r="BM89" s="216" t="s">
        <v>367</v>
      </c>
    </row>
    <row r="90" spans="1:65" s="2" customFormat="1" ht="24.15" customHeight="1">
      <c r="A90" s="39"/>
      <c r="B90" s="40"/>
      <c r="C90" s="205" t="s">
        <v>368</v>
      </c>
      <c r="D90" s="205" t="s">
        <v>119</v>
      </c>
      <c r="E90" s="206" t="s">
        <v>369</v>
      </c>
      <c r="F90" s="207" t="s">
        <v>370</v>
      </c>
      <c r="G90" s="208" t="s">
        <v>356</v>
      </c>
      <c r="H90" s="209">
        <v>1</v>
      </c>
      <c r="I90" s="210"/>
      <c r="J90" s="211">
        <f>ROUND(I90*H90,2)</f>
        <v>0</v>
      </c>
      <c r="K90" s="207" t="s">
        <v>19</v>
      </c>
      <c r="L90" s="45"/>
      <c r="M90" s="212" t="s">
        <v>19</v>
      </c>
      <c r="N90" s="213" t="s">
        <v>45</v>
      </c>
      <c r="O90" s="85"/>
      <c r="P90" s="214">
        <f>O90*H90</f>
        <v>0</v>
      </c>
      <c r="Q90" s="214">
        <v>0</v>
      </c>
      <c r="R90" s="214">
        <f>Q90*H90</f>
        <v>0</v>
      </c>
      <c r="S90" s="214">
        <v>0</v>
      </c>
      <c r="T90" s="215">
        <f>S90*H90</f>
        <v>0</v>
      </c>
      <c r="U90" s="39"/>
      <c r="V90" s="39"/>
      <c r="W90" s="39"/>
      <c r="X90" s="39"/>
      <c r="Y90" s="39"/>
      <c r="Z90" s="39"/>
      <c r="AA90" s="39"/>
      <c r="AB90" s="39"/>
      <c r="AC90" s="39"/>
      <c r="AD90" s="39"/>
      <c r="AE90" s="39"/>
      <c r="AR90" s="216" t="s">
        <v>357</v>
      </c>
      <c r="AT90" s="216" t="s">
        <v>119</v>
      </c>
      <c r="AU90" s="216" t="s">
        <v>84</v>
      </c>
      <c r="AY90" s="18" t="s">
        <v>116</v>
      </c>
      <c r="BE90" s="217">
        <f>IF(N90="základní",J90,0)</f>
        <v>0</v>
      </c>
      <c r="BF90" s="217">
        <f>IF(N90="snížená",J90,0)</f>
        <v>0</v>
      </c>
      <c r="BG90" s="217">
        <f>IF(N90="zákl. přenesená",J90,0)</f>
        <v>0</v>
      </c>
      <c r="BH90" s="217">
        <f>IF(N90="sníž. přenesená",J90,0)</f>
        <v>0</v>
      </c>
      <c r="BI90" s="217">
        <f>IF(N90="nulová",J90,0)</f>
        <v>0</v>
      </c>
      <c r="BJ90" s="18" t="s">
        <v>82</v>
      </c>
      <c r="BK90" s="217">
        <f>ROUND(I90*H90,2)</f>
        <v>0</v>
      </c>
      <c r="BL90" s="18" t="s">
        <v>357</v>
      </c>
      <c r="BM90" s="216" t="s">
        <v>371</v>
      </c>
    </row>
    <row r="91" spans="1:65" s="2" customFormat="1" ht="16.5" customHeight="1">
      <c r="A91" s="39"/>
      <c r="B91" s="40"/>
      <c r="C91" s="205" t="s">
        <v>163</v>
      </c>
      <c r="D91" s="205" t="s">
        <v>119</v>
      </c>
      <c r="E91" s="206" t="s">
        <v>372</v>
      </c>
      <c r="F91" s="207" t="s">
        <v>373</v>
      </c>
      <c r="G91" s="208" t="s">
        <v>356</v>
      </c>
      <c r="H91" s="209">
        <v>1</v>
      </c>
      <c r="I91" s="210"/>
      <c r="J91" s="211">
        <f>ROUND(I91*H91,2)</f>
        <v>0</v>
      </c>
      <c r="K91" s="207" t="s">
        <v>19</v>
      </c>
      <c r="L91" s="45"/>
      <c r="M91" s="212" t="s">
        <v>19</v>
      </c>
      <c r="N91" s="213" t="s">
        <v>45</v>
      </c>
      <c r="O91" s="85"/>
      <c r="P91" s="214">
        <f>O91*H91</f>
        <v>0</v>
      </c>
      <c r="Q91" s="214">
        <v>0</v>
      </c>
      <c r="R91" s="214">
        <f>Q91*H91</f>
        <v>0</v>
      </c>
      <c r="S91" s="214">
        <v>0</v>
      </c>
      <c r="T91" s="215">
        <f>S91*H91</f>
        <v>0</v>
      </c>
      <c r="U91" s="39"/>
      <c r="V91" s="39"/>
      <c r="W91" s="39"/>
      <c r="X91" s="39"/>
      <c r="Y91" s="39"/>
      <c r="Z91" s="39"/>
      <c r="AA91" s="39"/>
      <c r="AB91" s="39"/>
      <c r="AC91" s="39"/>
      <c r="AD91" s="39"/>
      <c r="AE91" s="39"/>
      <c r="AR91" s="216" t="s">
        <v>357</v>
      </c>
      <c r="AT91" s="216" t="s">
        <v>119</v>
      </c>
      <c r="AU91" s="216" t="s">
        <v>84</v>
      </c>
      <c r="AY91" s="18" t="s">
        <v>116</v>
      </c>
      <c r="BE91" s="217">
        <f>IF(N91="základní",J91,0)</f>
        <v>0</v>
      </c>
      <c r="BF91" s="217">
        <f>IF(N91="snížená",J91,0)</f>
        <v>0</v>
      </c>
      <c r="BG91" s="217">
        <f>IF(N91="zákl. přenesená",J91,0)</f>
        <v>0</v>
      </c>
      <c r="BH91" s="217">
        <f>IF(N91="sníž. přenesená",J91,0)</f>
        <v>0</v>
      </c>
      <c r="BI91" s="217">
        <f>IF(N91="nulová",J91,0)</f>
        <v>0</v>
      </c>
      <c r="BJ91" s="18" t="s">
        <v>82</v>
      </c>
      <c r="BK91" s="217">
        <f>ROUND(I91*H91,2)</f>
        <v>0</v>
      </c>
      <c r="BL91" s="18" t="s">
        <v>357</v>
      </c>
      <c r="BM91" s="216" t="s">
        <v>374</v>
      </c>
    </row>
    <row r="92" spans="1:63" s="12" customFormat="1" ht="22.8" customHeight="1">
      <c r="A92" s="12"/>
      <c r="B92" s="189"/>
      <c r="C92" s="190"/>
      <c r="D92" s="191" t="s">
        <v>73</v>
      </c>
      <c r="E92" s="203" t="s">
        <v>74</v>
      </c>
      <c r="F92" s="203" t="s">
        <v>351</v>
      </c>
      <c r="G92" s="190"/>
      <c r="H92" s="190"/>
      <c r="I92" s="193"/>
      <c r="J92" s="204">
        <f>BK92</f>
        <v>0</v>
      </c>
      <c r="K92" s="190"/>
      <c r="L92" s="195"/>
      <c r="M92" s="196"/>
      <c r="N92" s="197"/>
      <c r="O92" s="197"/>
      <c r="P92" s="198">
        <f>SUM(P93:P95)</f>
        <v>0</v>
      </c>
      <c r="Q92" s="197"/>
      <c r="R92" s="198">
        <f>SUM(R93:R95)</f>
        <v>0</v>
      </c>
      <c r="S92" s="197"/>
      <c r="T92" s="199">
        <f>SUM(T93:T95)</f>
        <v>0</v>
      </c>
      <c r="U92" s="12"/>
      <c r="V92" s="12"/>
      <c r="W92" s="12"/>
      <c r="X92" s="12"/>
      <c r="Y92" s="12"/>
      <c r="Z92" s="12"/>
      <c r="AA92" s="12"/>
      <c r="AB92" s="12"/>
      <c r="AC92" s="12"/>
      <c r="AD92" s="12"/>
      <c r="AE92" s="12"/>
      <c r="AR92" s="200" t="s">
        <v>375</v>
      </c>
      <c r="AT92" s="201" t="s">
        <v>73</v>
      </c>
      <c r="AU92" s="201" t="s">
        <v>82</v>
      </c>
      <c r="AY92" s="200" t="s">
        <v>116</v>
      </c>
      <c r="BK92" s="202">
        <f>SUM(BK93:BK95)</f>
        <v>0</v>
      </c>
    </row>
    <row r="93" spans="1:65" s="2" customFormat="1" ht="16.5" customHeight="1">
      <c r="A93" s="39"/>
      <c r="B93" s="40"/>
      <c r="C93" s="205" t="s">
        <v>195</v>
      </c>
      <c r="D93" s="205" t="s">
        <v>119</v>
      </c>
      <c r="E93" s="206" t="s">
        <v>376</v>
      </c>
      <c r="F93" s="207" t="s">
        <v>377</v>
      </c>
      <c r="G93" s="208" t="s">
        <v>356</v>
      </c>
      <c r="H93" s="209">
        <v>1</v>
      </c>
      <c r="I93" s="210"/>
      <c r="J93" s="211">
        <f>ROUND(I93*H93,2)</f>
        <v>0</v>
      </c>
      <c r="K93" s="207" t="s">
        <v>19</v>
      </c>
      <c r="L93" s="45"/>
      <c r="M93" s="212" t="s">
        <v>19</v>
      </c>
      <c r="N93" s="213" t="s">
        <v>45</v>
      </c>
      <c r="O93" s="85"/>
      <c r="P93" s="214">
        <f>O93*H93</f>
        <v>0</v>
      </c>
      <c r="Q93" s="214">
        <v>0</v>
      </c>
      <c r="R93" s="214">
        <f>Q93*H93</f>
        <v>0</v>
      </c>
      <c r="S93" s="214">
        <v>0</v>
      </c>
      <c r="T93" s="215">
        <f>S93*H93</f>
        <v>0</v>
      </c>
      <c r="U93" s="39"/>
      <c r="V93" s="39"/>
      <c r="W93" s="39"/>
      <c r="X93" s="39"/>
      <c r="Y93" s="39"/>
      <c r="Z93" s="39"/>
      <c r="AA93" s="39"/>
      <c r="AB93" s="39"/>
      <c r="AC93" s="39"/>
      <c r="AD93" s="39"/>
      <c r="AE93" s="39"/>
      <c r="AR93" s="216" t="s">
        <v>357</v>
      </c>
      <c r="AT93" s="216" t="s">
        <v>119</v>
      </c>
      <c r="AU93" s="216" t="s">
        <v>84</v>
      </c>
      <c r="AY93" s="18" t="s">
        <v>116</v>
      </c>
      <c r="BE93" s="217">
        <f>IF(N93="základní",J93,0)</f>
        <v>0</v>
      </c>
      <c r="BF93" s="217">
        <f>IF(N93="snížená",J93,0)</f>
        <v>0</v>
      </c>
      <c r="BG93" s="217">
        <f>IF(N93="zákl. přenesená",J93,0)</f>
        <v>0</v>
      </c>
      <c r="BH93" s="217">
        <f>IF(N93="sníž. přenesená",J93,0)</f>
        <v>0</v>
      </c>
      <c r="BI93" s="217">
        <f>IF(N93="nulová",J93,0)</f>
        <v>0</v>
      </c>
      <c r="BJ93" s="18" t="s">
        <v>82</v>
      </c>
      <c r="BK93" s="217">
        <f>ROUND(I93*H93,2)</f>
        <v>0</v>
      </c>
      <c r="BL93" s="18" t="s">
        <v>357</v>
      </c>
      <c r="BM93" s="216" t="s">
        <v>378</v>
      </c>
    </row>
    <row r="94" spans="1:47" s="2" customFormat="1" ht="12">
      <c r="A94" s="39"/>
      <c r="B94" s="40"/>
      <c r="C94" s="41"/>
      <c r="D94" s="218" t="s">
        <v>359</v>
      </c>
      <c r="E94" s="41"/>
      <c r="F94" s="219" t="s">
        <v>379</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359</v>
      </c>
      <c r="AU94" s="18" t="s">
        <v>84</v>
      </c>
    </row>
    <row r="95" spans="1:65" s="2" customFormat="1" ht="16.5" customHeight="1">
      <c r="A95" s="39"/>
      <c r="B95" s="40"/>
      <c r="C95" s="205" t="s">
        <v>200</v>
      </c>
      <c r="D95" s="205" t="s">
        <v>119</v>
      </c>
      <c r="E95" s="206" t="s">
        <v>380</v>
      </c>
      <c r="F95" s="207" t="s">
        <v>381</v>
      </c>
      <c r="G95" s="208" t="s">
        <v>356</v>
      </c>
      <c r="H95" s="209">
        <v>1</v>
      </c>
      <c r="I95" s="210"/>
      <c r="J95" s="211">
        <f>ROUND(I95*H95,2)</f>
        <v>0</v>
      </c>
      <c r="K95" s="207" t="s">
        <v>19</v>
      </c>
      <c r="L95" s="45"/>
      <c r="M95" s="268" t="s">
        <v>19</v>
      </c>
      <c r="N95" s="269" t="s">
        <v>45</v>
      </c>
      <c r="O95" s="270"/>
      <c r="P95" s="271">
        <f>O95*H95</f>
        <v>0</v>
      </c>
      <c r="Q95" s="271">
        <v>0</v>
      </c>
      <c r="R95" s="271">
        <f>Q95*H95</f>
        <v>0</v>
      </c>
      <c r="S95" s="271">
        <v>0</v>
      </c>
      <c r="T95" s="272">
        <f>S95*H95</f>
        <v>0</v>
      </c>
      <c r="U95" s="39"/>
      <c r="V95" s="39"/>
      <c r="W95" s="39"/>
      <c r="X95" s="39"/>
      <c r="Y95" s="39"/>
      <c r="Z95" s="39"/>
      <c r="AA95" s="39"/>
      <c r="AB95" s="39"/>
      <c r="AC95" s="39"/>
      <c r="AD95" s="39"/>
      <c r="AE95" s="39"/>
      <c r="AR95" s="216" t="s">
        <v>357</v>
      </c>
      <c r="AT95" s="216" t="s">
        <v>119</v>
      </c>
      <c r="AU95" s="216" t="s">
        <v>84</v>
      </c>
      <c r="AY95" s="18" t="s">
        <v>116</v>
      </c>
      <c r="BE95" s="217">
        <f>IF(N95="základní",J95,0)</f>
        <v>0</v>
      </c>
      <c r="BF95" s="217">
        <f>IF(N95="snížená",J95,0)</f>
        <v>0</v>
      </c>
      <c r="BG95" s="217">
        <f>IF(N95="zákl. přenesená",J95,0)</f>
        <v>0</v>
      </c>
      <c r="BH95" s="217">
        <f>IF(N95="sníž. přenesená",J95,0)</f>
        <v>0</v>
      </c>
      <c r="BI95" s="217">
        <f>IF(N95="nulová",J95,0)</f>
        <v>0</v>
      </c>
      <c r="BJ95" s="18" t="s">
        <v>82</v>
      </c>
      <c r="BK95" s="217">
        <f>ROUND(I95*H95,2)</f>
        <v>0</v>
      </c>
      <c r="BL95" s="18" t="s">
        <v>357</v>
      </c>
      <c r="BM95" s="216" t="s">
        <v>382</v>
      </c>
    </row>
    <row r="96" spans="1:31" s="2" customFormat="1" ht="6.95" customHeight="1">
      <c r="A96" s="39"/>
      <c r="B96" s="60"/>
      <c r="C96" s="61"/>
      <c r="D96" s="61"/>
      <c r="E96" s="61"/>
      <c r="F96" s="61"/>
      <c r="G96" s="61"/>
      <c r="H96" s="61"/>
      <c r="I96" s="61"/>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1:K9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3" customWidth="1"/>
    <col min="2" max="2" width="1.7109375" style="273" customWidth="1"/>
    <col min="3" max="4" width="5.00390625" style="273" customWidth="1"/>
    <col min="5" max="5" width="11.7109375" style="273" customWidth="1"/>
    <col min="6" max="6" width="9.140625" style="273" customWidth="1"/>
    <col min="7" max="7" width="5.00390625" style="273" customWidth="1"/>
    <col min="8" max="8" width="77.8515625" style="273" customWidth="1"/>
    <col min="9" max="10" width="20.00390625" style="273" customWidth="1"/>
    <col min="11" max="11" width="1.7109375" style="273" customWidth="1"/>
  </cols>
  <sheetData>
    <row r="1" s="1" customFormat="1" ht="37.5" customHeight="1"/>
    <row r="2" spans="2:11" s="1" customFormat="1" ht="7.5" customHeight="1">
      <c r="B2" s="274"/>
      <c r="C2" s="275"/>
      <c r="D2" s="275"/>
      <c r="E2" s="275"/>
      <c r="F2" s="275"/>
      <c r="G2" s="275"/>
      <c r="H2" s="275"/>
      <c r="I2" s="275"/>
      <c r="J2" s="275"/>
      <c r="K2" s="276"/>
    </row>
    <row r="3" spans="2:11" s="16" customFormat="1" ht="45" customHeight="1">
      <c r="B3" s="277"/>
      <c r="C3" s="278" t="s">
        <v>383</v>
      </c>
      <c r="D3" s="278"/>
      <c r="E3" s="278"/>
      <c r="F3" s="278"/>
      <c r="G3" s="278"/>
      <c r="H3" s="278"/>
      <c r="I3" s="278"/>
      <c r="J3" s="278"/>
      <c r="K3" s="279"/>
    </row>
    <row r="4" spans="2:11" s="1" customFormat="1" ht="25.5" customHeight="1">
      <c r="B4" s="280"/>
      <c r="C4" s="281" t="s">
        <v>384</v>
      </c>
      <c r="D4" s="281"/>
      <c r="E4" s="281"/>
      <c r="F4" s="281"/>
      <c r="G4" s="281"/>
      <c r="H4" s="281"/>
      <c r="I4" s="281"/>
      <c r="J4" s="281"/>
      <c r="K4" s="282"/>
    </row>
    <row r="5" spans="2:11" s="1" customFormat="1" ht="5.25" customHeight="1">
      <c r="B5" s="280"/>
      <c r="C5" s="283"/>
      <c r="D5" s="283"/>
      <c r="E5" s="283"/>
      <c r="F5" s="283"/>
      <c r="G5" s="283"/>
      <c r="H5" s="283"/>
      <c r="I5" s="283"/>
      <c r="J5" s="283"/>
      <c r="K5" s="282"/>
    </row>
    <row r="6" spans="2:11" s="1" customFormat="1" ht="15" customHeight="1">
      <c r="B6" s="280"/>
      <c r="C6" s="284" t="s">
        <v>385</v>
      </c>
      <c r="D6" s="284"/>
      <c r="E6" s="284"/>
      <c r="F6" s="284"/>
      <c r="G6" s="284"/>
      <c r="H6" s="284"/>
      <c r="I6" s="284"/>
      <c r="J6" s="284"/>
      <c r="K6" s="282"/>
    </row>
    <row r="7" spans="2:11" s="1" customFormat="1" ht="15" customHeight="1">
      <c r="B7" s="285"/>
      <c r="C7" s="284" t="s">
        <v>386</v>
      </c>
      <c r="D7" s="284"/>
      <c r="E7" s="284"/>
      <c r="F7" s="284"/>
      <c r="G7" s="284"/>
      <c r="H7" s="284"/>
      <c r="I7" s="284"/>
      <c r="J7" s="284"/>
      <c r="K7" s="282"/>
    </row>
    <row r="8" spans="2:11" s="1" customFormat="1" ht="12.75" customHeight="1">
      <c r="B8" s="285"/>
      <c r="C8" s="284"/>
      <c r="D8" s="284"/>
      <c r="E8" s="284"/>
      <c r="F8" s="284"/>
      <c r="G8" s="284"/>
      <c r="H8" s="284"/>
      <c r="I8" s="284"/>
      <c r="J8" s="284"/>
      <c r="K8" s="282"/>
    </row>
    <row r="9" spans="2:11" s="1" customFormat="1" ht="15" customHeight="1">
      <c r="B9" s="285"/>
      <c r="C9" s="284" t="s">
        <v>387</v>
      </c>
      <c r="D9" s="284"/>
      <c r="E9" s="284"/>
      <c r="F9" s="284"/>
      <c r="G9" s="284"/>
      <c r="H9" s="284"/>
      <c r="I9" s="284"/>
      <c r="J9" s="284"/>
      <c r="K9" s="282"/>
    </row>
    <row r="10" spans="2:11" s="1" customFormat="1" ht="15" customHeight="1">
      <c r="B10" s="285"/>
      <c r="C10" s="284"/>
      <c r="D10" s="284" t="s">
        <v>388</v>
      </c>
      <c r="E10" s="284"/>
      <c r="F10" s="284"/>
      <c r="G10" s="284"/>
      <c r="H10" s="284"/>
      <c r="I10" s="284"/>
      <c r="J10" s="284"/>
      <c r="K10" s="282"/>
    </row>
    <row r="11" spans="2:11" s="1" customFormat="1" ht="15" customHeight="1">
      <c r="B11" s="285"/>
      <c r="C11" s="286"/>
      <c r="D11" s="284" t="s">
        <v>389</v>
      </c>
      <c r="E11" s="284"/>
      <c r="F11" s="284"/>
      <c r="G11" s="284"/>
      <c r="H11" s="284"/>
      <c r="I11" s="284"/>
      <c r="J11" s="284"/>
      <c r="K11" s="282"/>
    </row>
    <row r="12" spans="2:11" s="1" customFormat="1" ht="15" customHeight="1">
      <c r="B12" s="285"/>
      <c r="C12" s="286"/>
      <c r="D12" s="284"/>
      <c r="E12" s="284"/>
      <c r="F12" s="284"/>
      <c r="G12" s="284"/>
      <c r="H12" s="284"/>
      <c r="I12" s="284"/>
      <c r="J12" s="284"/>
      <c r="K12" s="282"/>
    </row>
    <row r="13" spans="2:11" s="1" customFormat="1" ht="15" customHeight="1">
      <c r="B13" s="285"/>
      <c r="C13" s="286"/>
      <c r="D13" s="287" t="s">
        <v>390</v>
      </c>
      <c r="E13" s="284"/>
      <c r="F13" s="284"/>
      <c r="G13" s="284"/>
      <c r="H13" s="284"/>
      <c r="I13" s="284"/>
      <c r="J13" s="284"/>
      <c r="K13" s="282"/>
    </row>
    <row r="14" spans="2:11" s="1" customFormat="1" ht="12.75" customHeight="1">
      <c r="B14" s="285"/>
      <c r="C14" s="286"/>
      <c r="D14" s="286"/>
      <c r="E14" s="286"/>
      <c r="F14" s="286"/>
      <c r="G14" s="286"/>
      <c r="H14" s="286"/>
      <c r="I14" s="286"/>
      <c r="J14" s="286"/>
      <c r="K14" s="282"/>
    </row>
    <row r="15" spans="2:11" s="1" customFormat="1" ht="15" customHeight="1">
      <c r="B15" s="285"/>
      <c r="C15" s="286"/>
      <c r="D15" s="284" t="s">
        <v>391</v>
      </c>
      <c r="E15" s="284"/>
      <c r="F15" s="284"/>
      <c r="G15" s="284"/>
      <c r="H15" s="284"/>
      <c r="I15" s="284"/>
      <c r="J15" s="284"/>
      <c r="K15" s="282"/>
    </row>
    <row r="16" spans="2:11" s="1" customFormat="1" ht="15" customHeight="1">
      <c r="B16" s="285"/>
      <c r="C16" s="286"/>
      <c r="D16" s="284" t="s">
        <v>392</v>
      </c>
      <c r="E16" s="284"/>
      <c r="F16" s="284"/>
      <c r="G16" s="284"/>
      <c r="H16" s="284"/>
      <c r="I16" s="284"/>
      <c r="J16" s="284"/>
      <c r="K16" s="282"/>
    </row>
    <row r="17" spans="2:11" s="1" customFormat="1" ht="15" customHeight="1">
      <c r="B17" s="285"/>
      <c r="C17" s="286"/>
      <c r="D17" s="284" t="s">
        <v>393</v>
      </c>
      <c r="E17" s="284"/>
      <c r="F17" s="284"/>
      <c r="G17" s="284"/>
      <c r="H17" s="284"/>
      <c r="I17" s="284"/>
      <c r="J17" s="284"/>
      <c r="K17" s="282"/>
    </row>
    <row r="18" spans="2:11" s="1" customFormat="1" ht="15" customHeight="1">
      <c r="B18" s="285"/>
      <c r="C18" s="286"/>
      <c r="D18" s="286"/>
      <c r="E18" s="288" t="s">
        <v>81</v>
      </c>
      <c r="F18" s="284" t="s">
        <v>394</v>
      </c>
      <c r="G18" s="284"/>
      <c r="H18" s="284"/>
      <c r="I18" s="284"/>
      <c r="J18" s="284"/>
      <c r="K18" s="282"/>
    </row>
    <row r="19" spans="2:11" s="1" customFormat="1" ht="15" customHeight="1">
      <c r="B19" s="285"/>
      <c r="C19" s="286"/>
      <c r="D19" s="286"/>
      <c r="E19" s="288" t="s">
        <v>395</v>
      </c>
      <c r="F19" s="284" t="s">
        <v>396</v>
      </c>
      <c r="G19" s="284"/>
      <c r="H19" s="284"/>
      <c r="I19" s="284"/>
      <c r="J19" s="284"/>
      <c r="K19" s="282"/>
    </row>
    <row r="20" spans="2:11" s="1" customFormat="1" ht="15" customHeight="1">
      <c r="B20" s="285"/>
      <c r="C20" s="286"/>
      <c r="D20" s="286"/>
      <c r="E20" s="288" t="s">
        <v>397</v>
      </c>
      <c r="F20" s="284" t="s">
        <v>398</v>
      </c>
      <c r="G20" s="284"/>
      <c r="H20" s="284"/>
      <c r="I20" s="284"/>
      <c r="J20" s="284"/>
      <c r="K20" s="282"/>
    </row>
    <row r="21" spans="2:11" s="1" customFormat="1" ht="15" customHeight="1">
      <c r="B21" s="285"/>
      <c r="C21" s="286"/>
      <c r="D21" s="286"/>
      <c r="E21" s="288" t="s">
        <v>85</v>
      </c>
      <c r="F21" s="284" t="s">
        <v>399</v>
      </c>
      <c r="G21" s="284"/>
      <c r="H21" s="284"/>
      <c r="I21" s="284"/>
      <c r="J21" s="284"/>
      <c r="K21" s="282"/>
    </row>
    <row r="22" spans="2:11" s="1" customFormat="1" ht="15" customHeight="1">
      <c r="B22" s="285"/>
      <c r="C22" s="286"/>
      <c r="D22" s="286"/>
      <c r="E22" s="288" t="s">
        <v>400</v>
      </c>
      <c r="F22" s="284" t="s">
        <v>401</v>
      </c>
      <c r="G22" s="284"/>
      <c r="H22" s="284"/>
      <c r="I22" s="284"/>
      <c r="J22" s="284"/>
      <c r="K22" s="282"/>
    </row>
    <row r="23" spans="2:11" s="1" customFormat="1" ht="15" customHeight="1">
      <c r="B23" s="285"/>
      <c r="C23" s="286"/>
      <c r="D23" s="286"/>
      <c r="E23" s="288" t="s">
        <v>402</v>
      </c>
      <c r="F23" s="284" t="s">
        <v>403</v>
      </c>
      <c r="G23" s="284"/>
      <c r="H23" s="284"/>
      <c r="I23" s="284"/>
      <c r="J23" s="284"/>
      <c r="K23" s="282"/>
    </row>
    <row r="24" spans="2:11" s="1" customFormat="1" ht="12.75" customHeight="1">
      <c r="B24" s="285"/>
      <c r="C24" s="286"/>
      <c r="D24" s="286"/>
      <c r="E24" s="286"/>
      <c r="F24" s="286"/>
      <c r="G24" s="286"/>
      <c r="H24" s="286"/>
      <c r="I24" s="286"/>
      <c r="J24" s="286"/>
      <c r="K24" s="282"/>
    </row>
    <row r="25" spans="2:11" s="1" customFormat="1" ht="15" customHeight="1">
      <c r="B25" s="285"/>
      <c r="C25" s="284" t="s">
        <v>404</v>
      </c>
      <c r="D25" s="284"/>
      <c r="E25" s="284"/>
      <c r="F25" s="284"/>
      <c r="G25" s="284"/>
      <c r="H25" s="284"/>
      <c r="I25" s="284"/>
      <c r="J25" s="284"/>
      <c r="K25" s="282"/>
    </row>
    <row r="26" spans="2:11" s="1" customFormat="1" ht="15" customHeight="1">
      <c r="B26" s="285"/>
      <c r="C26" s="284" t="s">
        <v>405</v>
      </c>
      <c r="D26" s="284"/>
      <c r="E26" s="284"/>
      <c r="F26" s="284"/>
      <c r="G26" s="284"/>
      <c r="H26" s="284"/>
      <c r="I26" s="284"/>
      <c r="J26" s="284"/>
      <c r="K26" s="282"/>
    </row>
    <row r="27" spans="2:11" s="1" customFormat="1" ht="15" customHeight="1">
      <c r="B27" s="285"/>
      <c r="C27" s="284"/>
      <c r="D27" s="284" t="s">
        <v>406</v>
      </c>
      <c r="E27" s="284"/>
      <c r="F27" s="284"/>
      <c r="G27" s="284"/>
      <c r="H27" s="284"/>
      <c r="I27" s="284"/>
      <c r="J27" s="284"/>
      <c r="K27" s="282"/>
    </row>
    <row r="28" spans="2:11" s="1" customFormat="1" ht="15" customHeight="1">
      <c r="B28" s="285"/>
      <c r="C28" s="286"/>
      <c r="D28" s="284" t="s">
        <v>407</v>
      </c>
      <c r="E28" s="284"/>
      <c r="F28" s="284"/>
      <c r="G28" s="284"/>
      <c r="H28" s="284"/>
      <c r="I28" s="284"/>
      <c r="J28" s="284"/>
      <c r="K28" s="282"/>
    </row>
    <row r="29" spans="2:11" s="1" customFormat="1" ht="12.75" customHeight="1">
      <c r="B29" s="285"/>
      <c r="C29" s="286"/>
      <c r="D29" s="286"/>
      <c r="E29" s="286"/>
      <c r="F29" s="286"/>
      <c r="G29" s="286"/>
      <c r="H29" s="286"/>
      <c r="I29" s="286"/>
      <c r="J29" s="286"/>
      <c r="K29" s="282"/>
    </row>
    <row r="30" spans="2:11" s="1" customFormat="1" ht="15" customHeight="1">
      <c r="B30" s="285"/>
      <c r="C30" s="286"/>
      <c r="D30" s="284" t="s">
        <v>408</v>
      </c>
      <c r="E30" s="284"/>
      <c r="F30" s="284"/>
      <c r="G30" s="284"/>
      <c r="H30" s="284"/>
      <c r="I30" s="284"/>
      <c r="J30" s="284"/>
      <c r="K30" s="282"/>
    </row>
    <row r="31" spans="2:11" s="1" customFormat="1" ht="15" customHeight="1">
      <c r="B31" s="285"/>
      <c r="C31" s="286"/>
      <c r="D31" s="284" t="s">
        <v>409</v>
      </c>
      <c r="E31" s="284"/>
      <c r="F31" s="284"/>
      <c r="G31" s="284"/>
      <c r="H31" s="284"/>
      <c r="I31" s="284"/>
      <c r="J31" s="284"/>
      <c r="K31" s="282"/>
    </row>
    <row r="32" spans="2:11" s="1" customFormat="1" ht="12.75" customHeight="1">
      <c r="B32" s="285"/>
      <c r="C32" s="286"/>
      <c r="D32" s="286"/>
      <c r="E32" s="286"/>
      <c r="F32" s="286"/>
      <c r="G32" s="286"/>
      <c r="H32" s="286"/>
      <c r="I32" s="286"/>
      <c r="J32" s="286"/>
      <c r="K32" s="282"/>
    </row>
    <row r="33" spans="2:11" s="1" customFormat="1" ht="15" customHeight="1">
      <c r="B33" s="285"/>
      <c r="C33" s="286"/>
      <c r="D33" s="284" t="s">
        <v>410</v>
      </c>
      <c r="E33" s="284"/>
      <c r="F33" s="284"/>
      <c r="G33" s="284"/>
      <c r="H33" s="284"/>
      <c r="I33" s="284"/>
      <c r="J33" s="284"/>
      <c r="K33" s="282"/>
    </row>
    <row r="34" spans="2:11" s="1" customFormat="1" ht="15" customHeight="1">
      <c r="B34" s="285"/>
      <c r="C34" s="286"/>
      <c r="D34" s="284" t="s">
        <v>411</v>
      </c>
      <c r="E34" s="284"/>
      <c r="F34" s="284"/>
      <c r="G34" s="284"/>
      <c r="H34" s="284"/>
      <c r="I34" s="284"/>
      <c r="J34" s="284"/>
      <c r="K34" s="282"/>
    </row>
    <row r="35" spans="2:11" s="1" customFormat="1" ht="15" customHeight="1">
      <c r="B35" s="285"/>
      <c r="C35" s="286"/>
      <c r="D35" s="284" t="s">
        <v>412</v>
      </c>
      <c r="E35" s="284"/>
      <c r="F35" s="284"/>
      <c r="G35" s="284"/>
      <c r="H35" s="284"/>
      <c r="I35" s="284"/>
      <c r="J35" s="284"/>
      <c r="K35" s="282"/>
    </row>
    <row r="36" spans="2:11" s="1" customFormat="1" ht="15" customHeight="1">
      <c r="B36" s="285"/>
      <c r="C36" s="286"/>
      <c r="D36" s="284"/>
      <c r="E36" s="287" t="s">
        <v>102</v>
      </c>
      <c r="F36" s="284"/>
      <c r="G36" s="284" t="s">
        <v>413</v>
      </c>
      <c r="H36" s="284"/>
      <c r="I36" s="284"/>
      <c r="J36" s="284"/>
      <c r="K36" s="282"/>
    </row>
    <row r="37" spans="2:11" s="1" customFormat="1" ht="30.75" customHeight="1">
      <c r="B37" s="285"/>
      <c r="C37" s="286"/>
      <c r="D37" s="284"/>
      <c r="E37" s="287" t="s">
        <v>414</v>
      </c>
      <c r="F37" s="284"/>
      <c r="G37" s="284" t="s">
        <v>415</v>
      </c>
      <c r="H37" s="284"/>
      <c r="I37" s="284"/>
      <c r="J37" s="284"/>
      <c r="K37" s="282"/>
    </row>
    <row r="38" spans="2:11" s="1" customFormat="1" ht="15" customHeight="1">
      <c r="B38" s="285"/>
      <c r="C38" s="286"/>
      <c r="D38" s="284"/>
      <c r="E38" s="287" t="s">
        <v>55</v>
      </c>
      <c r="F38" s="284"/>
      <c r="G38" s="284" t="s">
        <v>416</v>
      </c>
      <c r="H38" s="284"/>
      <c r="I38" s="284"/>
      <c r="J38" s="284"/>
      <c r="K38" s="282"/>
    </row>
    <row r="39" spans="2:11" s="1" customFormat="1" ht="15" customHeight="1">
      <c r="B39" s="285"/>
      <c r="C39" s="286"/>
      <c r="D39" s="284"/>
      <c r="E39" s="287" t="s">
        <v>56</v>
      </c>
      <c r="F39" s="284"/>
      <c r="G39" s="284" t="s">
        <v>417</v>
      </c>
      <c r="H39" s="284"/>
      <c r="I39" s="284"/>
      <c r="J39" s="284"/>
      <c r="K39" s="282"/>
    </row>
    <row r="40" spans="2:11" s="1" customFormat="1" ht="15" customHeight="1">
      <c r="B40" s="285"/>
      <c r="C40" s="286"/>
      <c r="D40" s="284"/>
      <c r="E40" s="287" t="s">
        <v>103</v>
      </c>
      <c r="F40" s="284"/>
      <c r="G40" s="284" t="s">
        <v>418</v>
      </c>
      <c r="H40" s="284"/>
      <c r="I40" s="284"/>
      <c r="J40" s="284"/>
      <c r="K40" s="282"/>
    </row>
    <row r="41" spans="2:11" s="1" customFormat="1" ht="15" customHeight="1">
      <c r="B41" s="285"/>
      <c r="C41" s="286"/>
      <c r="D41" s="284"/>
      <c r="E41" s="287" t="s">
        <v>104</v>
      </c>
      <c r="F41" s="284"/>
      <c r="G41" s="284" t="s">
        <v>419</v>
      </c>
      <c r="H41" s="284"/>
      <c r="I41" s="284"/>
      <c r="J41" s="284"/>
      <c r="K41" s="282"/>
    </row>
    <row r="42" spans="2:11" s="1" customFormat="1" ht="15" customHeight="1">
      <c r="B42" s="285"/>
      <c r="C42" s="286"/>
      <c r="D42" s="284"/>
      <c r="E42" s="287" t="s">
        <v>420</v>
      </c>
      <c r="F42" s="284"/>
      <c r="G42" s="284" t="s">
        <v>421</v>
      </c>
      <c r="H42" s="284"/>
      <c r="I42" s="284"/>
      <c r="J42" s="284"/>
      <c r="K42" s="282"/>
    </row>
    <row r="43" spans="2:11" s="1" customFormat="1" ht="15" customHeight="1">
      <c r="B43" s="285"/>
      <c r="C43" s="286"/>
      <c r="D43" s="284"/>
      <c r="E43" s="287"/>
      <c r="F43" s="284"/>
      <c r="G43" s="284" t="s">
        <v>422</v>
      </c>
      <c r="H43" s="284"/>
      <c r="I43" s="284"/>
      <c r="J43" s="284"/>
      <c r="K43" s="282"/>
    </row>
    <row r="44" spans="2:11" s="1" customFormat="1" ht="15" customHeight="1">
      <c r="B44" s="285"/>
      <c r="C44" s="286"/>
      <c r="D44" s="284"/>
      <c r="E44" s="287" t="s">
        <v>423</v>
      </c>
      <c r="F44" s="284"/>
      <c r="G44" s="284" t="s">
        <v>424</v>
      </c>
      <c r="H44" s="284"/>
      <c r="I44" s="284"/>
      <c r="J44" s="284"/>
      <c r="K44" s="282"/>
    </row>
    <row r="45" spans="2:11" s="1" customFormat="1" ht="15" customHeight="1">
      <c r="B45" s="285"/>
      <c r="C45" s="286"/>
      <c r="D45" s="284"/>
      <c r="E45" s="287" t="s">
        <v>106</v>
      </c>
      <c r="F45" s="284"/>
      <c r="G45" s="284" t="s">
        <v>425</v>
      </c>
      <c r="H45" s="284"/>
      <c r="I45" s="284"/>
      <c r="J45" s="284"/>
      <c r="K45" s="282"/>
    </row>
    <row r="46" spans="2:11" s="1" customFormat="1" ht="12.75" customHeight="1">
      <c r="B46" s="285"/>
      <c r="C46" s="286"/>
      <c r="D46" s="284"/>
      <c r="E46" s="284"/>
      <c r="F46" s="284"/>
      <c r="G46" s="284"/>
      <c r="H46" s="284"/>
      <c r="I46" s="284"/>
      <c r="J46" s="284"/>
      <c r="K46" s="282"/>
    </row>
    <row r="47" spans="2:11" s="1" customFormat="1" ht="15" customHeight="1">
      <c r="B47" s="285"/>
      <c r="C47" s="286"/>
      <c r="D47" s="284" t="s">
        <v>426</v>
      </c>
      <c r="E47" s="284"/>
      <c r="F47" s="284"/>
      <c r="G47" s="284"/>
      <c r="H47" s="284"/>
      <c r="I47" s="284"/>
      <c r="J47" s="284"/>
      <c r="K47" s="282"/>
    </row>
    <row r="48" spans="2:11" s="1" customFormat="1" ht="15" customHeight="1">
      <c r="B48" s="285"/>
      <c r="C48" s="286"/>
      <c r="D48" s="286"/>
      <c r="E48" s="284" t="s">
        <v>427</v>
      </c>
      <c r="F48" s="284"/>
      <c r="G48" s="284"/>
      <c r="H48" s="284"/>
      <c r="I48" s="284"/>
      <c r="J48" s="284"/>
      <c r="K48" s="282"/>
    </row>
    <row r="49" spans="2:11" s="1" customFormat="1" ht="15" customHeight="1">
      <c r="B49" s="285"/>
      <c r="C49" s="286"/>
      <c r="D49" s="286"/>
      <c r="E49" s="284" t="s">
        <v>428</v>
      </c>
      <c r="F49" s="284"/>
      <c r="G49" s="284"/>
      <c r="H49" s="284"/>
      <c r="I49" s="284"/>
      <c r="J49" s="284"/>
      <c r="K49" s="282"/>
    </row>
    <row r="50" spans="2:11" s="1" customFormat="1" ht="15" customHeight="1">
      <c r="B50" s="285"/>
      <c r="C50" s="286"/>
      <c r="D50" s="286"/>
      <c r="E50" s="284" t="s">
        <v>429</v>
      </c>
      <c r="F50" s="284"/>
      <c r="G50" s="284"/>
      <c r="H50" s="284"/>
      <c r="I50" s="284"/>
      <c r="J50" s="284"/>
      <c r="K50" s="282"/>
    </row>
    <row r="51" spans="2:11" s="1" customFormat="1" ht="15" customHeight="1">
      <c r="B51" s="285"/>
      <c r="C51" s="286"/>
      <c r="D51" s="284" t="s">
        <v>430</v>
      </c>
      <c r="E51" s="284"/>
      <c r="F51" s="284"/>
      <c r="G51" s="284"/>
      <c r="H51" s="284"/>
      <c r="I51" s="284"/>
      <c r="J51" s="284"/>
      <c r="K51" s="282"/>
    </row>
    <row r="52" spans="2:11" s="1" customFormat="1" ht="25.5" customHeight="1">
      <c r="B52" s="280"/>
      <c r="C52" s="281" t="s">
        <v>431</v>
      </c>
      <c r="D52" s="281"/>
      <c r="E52" s="281"/>
      <c r="F52" s="281"/>
      <c r="G52" s="281"/>
      <c r="H52" s="281"/>
      <c r="I52" s="281"/>
      <c r="J52" s="281"/>
      <c r="K52" s="282"/>
    </row>
    <row r="53" spans="2:11" s="1" customFormat="1" ht="5.25" customHeight="1">
      <c r="B53" s="280"/>
      <c r="C53" s="283"/>
      <c r="D53" s="283"/>
      <c r="E53" s="283"/>
      <c r="F53" s="283"/>
      <c r="G53" s="283"/>
      <c r="H53" s="283"/>
      <c r="I53" s="283"/>
      <c r="J53" s="283"/>
      <c r="K53" s="282"/>
    </row>
    <row r="54" spans="2:11" s="1" customFormat="1" ht="15" customHeight="1">
      <c r="B54" s="280"/>
      <c r="C54" s="284" t="s">
        <v>432</v>
      </c>
      <c r="D54" s="284"/>
      <c r="E54" s="284"/>
      <c r="F54" s="284"/>
      <c r="G54" s="284"/>
      <c r="H54" s="284"/>
      <c r="I54" s="284"/>
      <c r="J54" s="284"/>
      <c r="K54" s="282"/>
    </row>
    <row r="55" spans="2:11" s="1" customFormat="1" ht="15" customHeight="1">
      <c r="B55" s="280"/>
      <c r="C55" s="284" t="s">
        <v>433</v>
      </c>
      <c r="D55" s="284"/>
      <c r="E55" s="284"/>
      <c r="F55" s="284"/>
      <c r="G55" s="284"/>
      <c r="H55" s="284"/>
      <c r="I55" s="284"/>
      <c r="J55" s="284"/>
      <c r="K55" s="282"/>
    </row>
    <row r="56" spans="2:11" s="1" customFormat="1" ht="12.75" customHeight="1">
      <c r="B56" s="280"/>
      <c r="C56" s="284"/>
      <c r="D56" s="284"/>
      <c r="E56" s="284"/>
      <c r="F56" s="284"/>
      <c r="G56" s="284"/>
      <c r="H56" s="284"/>
      <c r="I56" s="284"/>
      <c r="J56" s="284"/>
      <c r="K56" s="282"/>
    </row>
    <row r="57" spans="2:11" s="1" customFormat="1" ht="15" customHeight="1">
      <c r="B57" s="280"/>
      <c r="C57" s="284" t="s">
        <v>434</v>
      </c>
      <c r="D57" s="284"/>
      <c r="E57" s="284"/>
      <c r="F57" s="284"/>
      <c r="G57" s="284"/>
      <c r="H57" s="284"/>
      <c r="I57" s="284"/>
      <c r="J57" s="284"/>
      <c r="K57" s="282"/>
    </row>
    <row r="58" spans="2:11" s="1" customFormat="1" ht="15" customHeight="1">
      <c r="B58" s="280"/>
      <c r="C58" s="286"/>
      <c r="D58" s="284" t="s">
        <v>435</v>
      </c>
      <c r="E58" s="284"/>
      <c r="F58" s="284"/>
      <c r="G58" s="284"/>
      <c r="H58" s="284"/>
      <c r="I58" s="284"/>
      <c r="J58" s="284"/>
      <c r="K58" s="282"/>
    </row>
    <row r="59" spans="2:11" s="1" customFormat="1" ht="15" customHeight="1">
      <c r="B59" s="280"/>
      <c r="C59" s="286"/>
      <c r="D59" s="284" t="s">
        <v>436</v>
      </c>
      <c r="E59" s="284"/>
      <c r="F59" s="284"/>
      <c r="G59" s="284"/>
      <c r="H59" s="284"/>
      <c r="I59" s="284"/>
      <c r="J59" s="284"/>
      <c r="K59" s="282"/>
    </row>
    <row r="60" spans="2:11" s="1" customFormat="1" ht="15" customHeight="1">
      <c r="B60" s="280"/>
      <c r="C60" s="286"/>
      <c r="D60" s="284" t="s">
        <v>437</v>
      </c>
      <c r="E60" s="284"/>
      <c r="F60" s="284"/>
      <c r="G60" s="284"/>
      <c r="H60" s="284"/>
      <c r="I60" s="284"/>
      <c r="J60" s="284"/>
      <c r="K60" s="282"/>
    </row>
    <row r="61" spans="2:11" s="1" customFormat="1" ht="15" customHeight="1">
      <c r="B61" s="280"/>
      <c r="C61" s="286"/>
      <c r="D61" s="284" t="s">
        <v>438</v>
      </c>
      <c r="E61" s="284"/>
      <c r="F61" s="284"/>
      <c r="G61" s="284"/>
      <c r="H61" s="284"/>
      <c r="I61" s="284"/>
      <c r="J61" s="284"/>
      <c r="K61" s="282"/>
    </row>
    <row r="62" spans="2:11" s="1" customFormat="1" ht="15" customHeight="1">
      <c r="B62" s="280"/>
      <c r="C62" s="286"/>
      <c r="D62" s="289" t="s">
        <v>439</v>
      </c>
      <c r="E62" s="289"/>
      <c r="F62" s="289"/>
      <c r="G62" s="289"/>
      <c r="H62" s="289"/>
      <c r="I62" s="289"/>
      <c r="J62" s="289"/>
      <c r="K62" s="282"/>
    </row>
    <row r="63" spans="2:11" s="1" customFormat="1" ht="15" customHeight="1">
      <c r="B63" s="280"/>
      <c r="C63" s="286"/>
      <c r="D63" s="284" t="s">
        <v>440</v>
      </c>
      <c r="E63" s="284"/>
      <c r="F63" s="284"/>
      <c r="G63" s="284"/>
      <c r="H63" s="284"/>
      <c r="I63" s="284"/>
      <c r="J63" s="284"/>
      <c r="K63" s="282"/>
    </row>
    <row r="64" spans="2:11" s="1" customFormat="1" ht="12.75" customHeight="1">
      <c r="B64" s="280"/>
      <c r="C64" s="286"/>
      <c r="D64" s="286"/>
      <c r="E64" s="290"/>
      <c r="F64" s="286"/>
      <c r="G64" s="286"/>
      <c r="H64" s="286"/>
      <c r="I64" s="286"/>
      <c r="J64" s="286"/>
      <c r="K64" s="282"/>
    </row>
    <row r="65" spans="2:11" s="1" customFormat="1" ht="15" customHeight="1">
      <c r="B65" s="280"/>
      <c r="C65" s="286"/>
      <c r="D65" s="284" t="s">
        <v>441</v>
      </c>
      <c r="E65" s="284"/>
      <c r="F65" s="284"/>
      <c r="G65" s="284"/>
      <c r="H65" s="284"/>
      <c r="I65" s="284"/>
      <c r="J65" s="284"/>
      <c r="K65" s="282"/>
    </row>
    <row r="66" spans="2:11" s="1" customFormat="1" ht="15" customHeight="1">
      <c r="B66" s="280"/>
      <c r="C66" s="286"/>
      <c r="D66" s="289" t="s">
        <v>442</v>
      </c>
      <c r="E66" s="289"/>
      <c r="F66" s="289"/>
      <c r="G66" s="289"/>
      <c r="H66" s="289"/>
      <c r="I66" s="289"/>
      <c r="J66" s="289"/>
      <c r="K66" s="282"/>
    </row>
    <row r="67" spans="2:11" s="1" customFormat="1" ht="15" customHeight="1">
      <c r="B67" s="280"/>
      <c r="C67" s="286"/>
      <c r="D67" s="284" t="s">
        <v>443</v>
      </c>
      <c r="E67" s="284"/>
      <c r="F67" s="284"/>
      <c r="G67" s="284"/>
      <c r="H67" s="284"/>
      <c r="I67" s="284"/>
      <c r="J67" s="284"/>
      <c r="K67" s="282"/>
    </row>
    <row r="68" spans="2:11" s="1" customFormat="1" ht="15" customHeight="1">
      <c r="B68" s="280"/>
      <c r="C68" s="286"/>
      <c r="D68" s="284" t="s">
        <v>444</v>
      </c>
      <c r="E68" s="284"/>
      <c r="F68" s="284"/>
      <c r="G68" s="284"/>
      <c r="H68" s="284"/>
      <c r="I68" s="284"/>
      <c r="J68" s="284"/>
      <c r="K68" s="282"/>
    </row>
    <row r="69" spans="2:11" s="1" customFormat="1" ht="15" customHeight="1">
      <c r="B69" s="280"/>
      <c r="C69" s="286"/>
      <c r="D69" s="284" t="s">
        <v>445</v>
      </c>
      <c r="E69" s="284"/>
      <c r="F69" s="284"/>
      <c r="G69" s="284"/>
      <c r="H69" s="284"/>
      <c r="I69" s="284"/>
      <c r="J69" s="284"/>
      <c r="K69" s="282"/>
    </row>
    <row r="70" spans="2:11" s="1" customFormat="1" ht="15" customHeight="1">
      <c r="B70" s="280"/>
      <c r="C70" s="286"/>
      <c r="D70" s="284" t="s">
        <v>446</v>
      </c>
      <c r="E70" s="284"/>
      <c r="F70" s="284"/>
      <c r="G70" s="284"/>
      <c r="H70" s="284"/>
      <c r="I70" s="284"/>
      <c r="J70" s="284"/>
      <c r="K70" s="282"/>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300" t="s">
        <v>447</v>
      </c>
      <c r="D75" s="300"/>
      <c r="E75" s="300"/>
      <c r="F75" s="300"/>
      <c r="G75" s="300"/>
      <c r="H75" s="300"/>
      <c r="I75" s="300"/>
      <c r="J75" s="300"/>
      <c r="K75" s="301"/>
    </row>
    <row r="76" spans="2:11" s="1" customFormat="1" ht="17.25" customHeight="1">
      <c r="B76" s="299"/>
      <c r="C76" s="302" t="s">
        <v>448</v>
      </c>
      <c r="D76" s="302"/>
      <c r="E76" s="302"/>
      <c r="F76" s="302" t="s">
        <v>449</v>
      </c>
      <c r="G76" s="303"/>
      <c r="H76" s="302" t="s">
        <v>56</v>
      </c>
      <c r="I76" s="302" t="s">
        <v>59</v>
      </c>
      <c r="J76" s="302" t="s">
        <v>450</v>
      </c>
      <c r="K76" s="301"/>
    </row>
    <row r="77" spans="2:11" s="1" customFormat="1" ht="17.25" customHeight="1">
      <c r="B77" s="299"/>
      <c r="C77" s="304" t="s">
        <v>451</v>
      </c>
      <c r="D77" s="304"/>
      <c r="E77" s="304"/>
      <c r="F77" s="305" t="s">
        <v>452</v>
      </c>
      <c r="G77" s="306"/>
      <c r="H77" s="304"/>
      <c r="I77" s="304"/>
      <c r="J77" s="304" t="s">
        <v>453</v>
      </c>
      <c r="K77" s="301"/>
    </row>
    <row r="78" spans="2:11" s="1" customFormat="1" ht="5.25" customHeight="1">
      <c r="B78" s="299"/>
      <c r="C78" s="307"/>
      <c r="D78" s="307"/>
      <c r="E78" s="307"/>
      <c r="F78" s="307"/>
      <c r="G78" s="308"/>
      <c r="H78" s="307"/>
      <c r="I78" s="307"/>
      <c r="J78" s="307"/>
      <c r="K78" s="301"/>
    </row>
    <row r="79" spans="2:11" s="1" customFormat="1" ht="15" customHeight="1">
      <c r="B79" s="299"/>
      <c r="C79" s="287" t="s">
        <v>55</v>
      </c>
      <c r="D79" s="309"/>
      <c r="E79" s="309"/>
      <c r="F79" s="310" t="s">
        <v>454</v>
      </c>
      <c r="G79" s="311"/>
      <c r="H79" s="287" t="s">
        <v>455</v>
      </c>
      <c r="I79" s="287" t="s">
        <v>456</v>
      </c>
      <c r="J79" s="287">
        <v>20</v>
      </c>
      <c r="K79" s="301"/>
    </row>
    <row r="80" spans="2:11" s="1" customFormat="1" ht="15" customHeight="1">
      <c r="B80" s="299"/>
      <c r="C80" s="287" t="s">
        <v>457</v>
      </c>
      <c r="D80" s="287"/>
      <c r="E80" s="287"/>
      <c r="F80" s="310" t="s">
        <v>454</v>
      </c>
      <c r="G80" s="311"/>
      <c r="H80" s="287" t="s">
        <v>458</v>
      </c>
      <c r="I80" s="287" t="s">
        <v>456</v>
      </c>
      <c r="J80" s="287">
        <v>120</v>
      </c>
      <c r="K80" s="301"/>
    </row>
    <row r="81" spans="2:11" s="1" customFormat="1" ht="15" customHeight="1">
      <c r="B81" s="312"/>
      <c r="C81" s="287" t="s">
        <v>459</v>
      </c>
      <c r="D81" s="287"/>
      <c r="E81" s="287"/>
      <c r="F81" s="310" t="s">
        <v>460</v>
      </c>
      <c r="G81" s="311"/>
      <c r="H81" s="287" t="s">
        <v>461</v>
      </c>
      <c r="I81" s="287" t="s">
        <v>456</v>
      </c>
      <c r="J81" s="287">
        <v>50</v>
      </c>
      <c r="K81" s="301"/>
    </row>
    <row r="82" spans="2:11" s="1" customFormat="1" ht="15" customHeight="1">
      <c r="B82" s="312"/>
      <c r="C82" s="287" t="s">
        <v>462</v>
      </c>
      <c r="D82" s="287"/>
      <c r="E82" s="287"/>
      <c r="F82" s="310" t="s">
        <v>454</v>
      </c>
      <c r="G82" s="311"/>
      <c r="H82" s="287" t="s">
        <v>463</v>
      </c>
      <c r="I82" s="287" t="s">
        <v>464</v>
      </c>
      <c r="J82" s="287"/>
      <c r="K82" s="301"/>
    </row>
    <row r="83" spans="2:11" s="1" customFormat="1" ht="15" customHeight="1">
      <c r="B83" s="312"/>
      <c r="C83" s="313" t="s">
        <v>465</v>
      </c>
      <c r="D83" s="313"/>
      <c r="E83" s="313"/>
      <c r="F83" s="314" t="s">
        <v>460</v>
      </c>
      <c r="G83" s="313"/>
      <c r="H83" s="313" t="s">
        <v>466</v>
      </c>
      <c r="I83" s="313" t="s">
        <v>456</v>
      </c>
      <c r="J83" s="313">
        <v>15</v>
      </c>
      <c r="K83" s="301"/>
    </row>
    <row r="84" spans="2:11" s="1" customFormat="1" ht="15" customHeight="1">
      <c r="B84" s="312"/>
      <c r="C84" s="313" t="s">
        <v>467</v>
      </c>
      <c r="D84" s="313"/>
      <c r="E84" s="313"/>
      <c r="F84" s="314" t="s">
        <v>460</v>
      </c>
      <c r="G84" s="313"/>
      <c r="H84" s="313" t="s">
        <v>468</v>
      </c>
      <c r="I84" s="313" t="s">
        <v>456</v>
      </c>
      <c r="J84" s="313">
        <v>15</v>
      </c>
      <c r="K84" s="301"/>
    </row>
    <row r="85" spans="2:11" s="1" customFormat="1" ht="15" customHeight="1">
      <c r="B85" s="312"/>
      <c r="C85" s="313" t="s">
        <v>469</v>
      </c>
      <c r="D85" s="313"/>
      <c r="E85" s="313"/>
      <c r="F85" s="314" t="s">
        <v>460</v>
      </c>
      <c r="G85" s="313"/>
      <c r="H85" s="313" t="s">
        <v>470</v>
      </c>
      <c r="I85" s="313" t="s">
        <v>456</v>
      </c>
      <c r="J85" s="313">
        <v>20</v>
      </c>
      <c r="K85" s="301"/>
    </row>
    <row r="86" spans="2:11" s="1" customFormat="1" ht="15" customHeight="1">
      <c r="B86" s="312"/>
      <c r="C86" s="313" t="s">
        <v>471</v>
      </c>
      <c r="D86" s="313"/>
      <c r="E86" s="313"/>
      <c r="F86" s="314" t="s">
        <v>460</v>
      </c>
      <c r="G86" s="313"/>
      <c r="H86" s="313" t="s">
        <v>472</v>
      </c>
      <c r="I86" s="313" t="s">
        <v>456</v>
      </c>
      <c r="J86" s="313">
        <v>20</v>
      </c>
      <c r="K86" s="301"/>
    </row>
    <row r="87" spans="2:11" s="1" customFormat="1" ht="15" customHeight="1">
      <c r="B87" s="312"/>
      <c r="C87" s="287" t="s">
        <v>473</v>
      </c>
      <c r="D87" s="287"/>
      <c r="E87" s="287"/>
      <c r="F87" s="310" t="s">
        <v>460</v>
      </c>
      <c r="G87" s="311"/>
      <c r="H87" s="287" t="s">
        <v>474</v>
      </c>
      <c r="I87" s="287" t="s">
        <v>456</v>
      </c>
      <c r="J87" s="287">
        <v>50</v>
      </c>
      <c r="K87" s="301"/>
    </row>
    <row r="88" spans="2:11" s="1" customFormat="1" ht="15" customHeight="1">
      <c r="B88" s="312"/>
      <c r="C88" s="287" t="s">
        <v>475</v>
      </c>
      <c r="D88" s="287"/>
      <c r="E88" s="287"/>
      <c r="F88" s="310" t="s">
        <v>460</v>
      </c>
      <c r="G88" s="311"/>
      <c r="H88" s="287" t="s">
        <v>476</v>
      </c>
      <c r="I88" s="287" t="s">
        <v>456</v>
      </c>
      <c r="J88" s="287">
        <v>20</v>
      </c>
      <c r="K88" s="301"/>
    </row>
    <row r="89" spans="2:11" s="1" customFormat="1" ht="15" customHeight="1">
      <c r="B89" s="312"/>
      <c r="C89" s="287" t="s">
        <v>477</v>
      </c>
      <c r="D89" s="287"/>
      <c r="E89" s="287"/>
      <c r="F89" s="310" t="s">
        <v>460</v>
      </c>
      <c r="G89" s="311"/>
      <c r="H89" s="287" t="s">
        <v>478</v>
      </c>
      <c r="I89" s="287" t="s">
        <v>456</v>
      </c>
      <c r="J89" s="287">
        <v>20</v>
      </c>
      <c r="K89" s="301"/>
    </row>
    <row r="90" spans="2:11" s="1" customFormat="1" ht="15" customHeight="1">
      <c r="B90" s="312"/>
      <c r="C90" s="287" t="s">
        <v>479</v>
      </c>
      <c r="D90" s="287"/>
      <c r="E90" s="287"/>
      <c r="F90" s="310" t="s">
        <v>460</v>
      </c>
      <c r="G90" s="311"/>
      <c r="H90" s="287" t="s">
        <v>480</v>
      </c>
      <c r="I90" s="287" t="s">
        <v>456</v>
      </c>
      <c r="J90" s="287">
        <v>50</v>
      </c>
      <c r="K90" s="301"/>
    </row>
    <row r="91" spans="2:11" s="1" customFormat="1" ht="15" customHeight="1">
      <c r="B91" s="312"/>
      <c r="C91" s="287" t="s">
        <v>481</v>
      </c>
      <c r="D91" s="287"/>
      <c r="E91" s="287"/>
      <c r="F91" s="310" t="s">
        <v>460</v>
      </c>
      <c r="G91" s="311"/>
      <c r="H91" s="287" t="s">
        <v>481</v>
      </c>
      <c r="I91" s="287" t="s">
        <v>456</v>
      </c>
      <c r="J91" s="287">
        <v>50</v>
      </c>
      <c r="K91" s="301"/>
    </row>
    <row r="92" spans="2:11" s="1" customFormat="1" ht="15" customHeight="1">
      <c r="B92" s="312"/>
      <c r="C92" s="287" t="s">
        <v>482</v>
      </c>
      <c r="D92" s="287"/>
      <c r="E92" s="287"/>
      <c r="F92" s="310" t="s">
        <v>460</v>
      </c>
      <c r="G92" s="311"/>
      <c r="H92" s="287" t="s">
        <v>483</v>
      </c>
      <c r="I92" s="287" t="s">
        <v>456</v>
      </c>
      <c r="J92" s="287">
        <v>255</v>
      </c>
      <c r="K92" s="301"/>
    </row>
    <row r="93" spans="2:11" s="1" customFormat="1" ht="15" customHeight="1">
      <c r="B93" s="312"/>
      <c r="C93" s="287" t="s">
        <v>484</v>
      </c>
      <c r="D93" s="287"/>
      <c r="E93" s="287"/>
      <c r="F93" s="310" t="s">
        <v>454</v>
      </c>
      <c r="G93" s="311"/>
      <c r="H93" s="287" t="s">
        <v>485</v>
      </c>
      <c r="I93" s="287" t="s">
        <v>486</v>
      </c>
      <c r="J93" s="287"/>
      <c r="K93" s="301"/>
    </row>
    <row r="94" spans="2:11" s="1" customFormat="1" ht="15" customHeight="1">
      <c r="B94" s="312"/>
      <c r="C94" s="287" t="s">
        <v>487</v>
      </c>
      <c r="D94" s="287"/>
      <c r="E94" s="287"/>
      <c r="F94" s="310" t="s">
        <v>454</v>
      </c>
      <c r="G94" s="311"/>
      <c r="H94" s="287" t="s">
        <v>488</v>
      </c>
      <c r="I94" s="287" t="s">
        <v>489</v>
      </c>
      <c r="J94" s="287"/>
      <c r="K94" s="301"/>
    </row>
    <row r="95" spans="2:11" s="1" customFormat="1" ht="15" customHeight="1">
      <c r="B95" s="312"/>
      <c r="C95" s="287" t="s">
        <v>490</v>
      </c>
      <c r="D95" s="287"/>
      <c r="E95" s="287"/>
      <c r="F95" s="310" t="s">
        <v>454</v>
      </c>
      <c r="G95" s="311"/>
      <c r="H95" s="287" t="s">
        <v>490</v>
      </c>
      <c r="I95" s="287" t="s">
        <v>489</v>
      </c>
      <c r="J95" s="287"/>
      <c r="K95" s="301"/>
    </row>
    <row r="96" spans="2:11" s="1" customFormat="1" ht="15" customHeight="1">
      <c r="B96" s="312"/>
      <c r="C96" s="287" t="s">
        <v>40</v>
      </c>
      <c r="D96" s="287"/>
      <c r="E96" s="287"/>
      <c r="F96" s="310" t="s">
        <v>454</v>
      </c>
      <c r="G96" s="311"/>
      <c r="H96" s="287" t="s">
        <v>491</v>
      </c>
      <c r="I96" s="287" t="s">
        <v>489</v>
      </c>
      <c r="J96" s="287"/>
      <c r="K96" s="301"/>
    </row>
    <row r="97" spans="2:11" s="1" customFormat="1" ht="15" customHeight="1">
      <c r="B97" s="312"/>
      <c r="C97" s="287" t="s">
        <v>50</v>
      </c>
      <c r="D97" s="287"/>
      <c r="E97" s="287"/>
      <c r="F97" s="310" t="s">
        <v>454</v>
      </c>
      <c r="G97" s="311"/>
      <c r="H97" s="287" t="s">
        <v>492</v>
      </c>
      <c r="I97" s="287" t="s">
        <v>489</v>
      </c>
      <c r="J97" s="287"/>
      <c r="K97" s="301"/>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300" t="s">
        <v>493</v>
      </c>
      <c r="D102" s="300"/>
      <c r="E102" s="300"/>
      <c r="F102" s="300"/>
      <c r="G102" s="300"/>
      <c r="H102" s="300"/>
      <c r="I102" s="300"/>
      <c r="J102" s="300"/>
      <c r="K102" s="301"/>
    </row>
    <row r="103" spans="2:11" s="1" customFormat="1" ht="17.25" customHeight="1">
      <c r="B103" s="299"/>
      <c r="C103" s="302" t="s">
        <v>448</v>
      </c>
      <c r="D103" s="302"/>
      <c r="E103" s="302"/>
      <c r="F103" s="302" t="s">
        <v>449</v>
      </c>
      <c r="G103" s="303"/>
      <c r="H103" s="302" t="s">
        <v>56</v>
      </c>
      <c r="I103" s="302" t="s">
        <v>59</v>
      </c>
      <c r="J103" s="302" t="s">
        <v>450</v>
      </c>
      <c r="K103" s="301"/>
    </row>
    <row r="104" spans="2:11" s="1" customFormat="1" ht="17.25" customHeight="1">
      <c r="B104" s="299"/>
      <c r="C104" s="304" t="s">
        <v>451</v>
      </c>
      <c r="D104" s="304"/>
      <c r="E104" s="304"/>
      <c r="F104" s="305" t="s">
        <v>452</v>
      </c>
      <c r="G104" s="306"/>
      <c r="H104" s="304"/>
      <c r="I104" s="304"/>
      <c r="J104" s="304" t="s">
        <v>453</v>
      </c>
      <c r="K104" s="301"/>
    </row>
    <row r="105" spans="2:11" s="1" customFormat="1" ht="5.25" customHeight="1">
      <c r="B105" s="299"/>
      <c r="C105" s="302"/>
      <c r="D105" s="302"/>
      <c r="E105" s="302"/>
      <c r="F105" s="302"/>
      <c r="G105" s="320"/>
      <c r="H105" s="302"/>
      <c r="I105" s="302"/>
      <c r="J105" s="302"/>
      <c r="K105" s="301"/>
    </row>
    <row r="106" spans="2:11" s="1" customFormat="1" ht="15" customHeight="1">
      <c r="B106" s="299"/>
      <c r="C106" s="287" t="s">
        <v>55</v>
      </c>
      <c r="D106" s="309"/>
      <c r="E106" s="309"/>
      <c r="F106" s="310" t="s">
        <v>454</v>
      </c>
      <c r="G106" s="287"/>
      <c r="H106" s="287" t="s">
        <v>494</v>
      </c>
      <c r="I106" s="287" t="s">
        <v>456</v>
      </c>
      <c r="J106" s="287">
        <v>20</v>
      </c>
      <c r="K106" s="301"/>
    </row>
    <row r="107" spans="2:11" s="1" customFormat="1" ht="15" customHeight="1">
      <c r="B107" s="299"/>
      <c r="C107" s="287" t="s">
        <v>457</v>
      </c>
      <c r="D107" s="287"/>
      <c r="E107" s="287"/>
      <c r="F107" s="310" t="s">
        <v>454</v>
      </c>
      <c r="G107" s="287"/>
      <c r="H107" s="287" t="s">
        <v>494</v>
      </c>
      <c r="I107" s="287" t="s">
        <v>456</v>
      </c>
      <c r="J107" s="287">
        <v>120</v>
      </c>
      <c r="K107" s="301"/>
    </row>
    <row r="108" spans="2:11" s="1" customFormat="1" ht="15" customHeight="1">
      <c r="B108" s="312"/>
      <c r="C108" s="287" t="s">
        <v>459</v>
      </c>
      <c r="D108" s="287"/>
      <c r="E108" s="287"/>
      <c r="F108" s="310" t="s">
        <v>460</v>
      </c>
      <c r="G108" s="287"/>
      <c r="H108" s="287" t="s">
        <v>494</v>
      </c>
      <c r="I108" s="287" t="s">
        <v>456</v>
      </c>
      <c r="J108" s="287">
        <v>50</v>
      </c>
      <c r="K108" s="301"/>
    </row>
    <row r="109" spans="2:11" s="1" customFormat="1" ht="15" customHeight="1">
      <c r="B109" s="312"/>
      <c r="C109" s="287" t="s">
        <v>462</v>
      </c>
      <c r="D109" s="287"/>
      <c r="E109" s="287"/>
      <c r="F109" s="310" t="s">
        <v>454</v>
      </c>
      <c r="G109" s="287"/>
      <c r="H109" s="287" t="s">
        <v>494</v>
      </c>
      <c r="I109" s="287" t="s">
        <v>464</v>
      </c>
      <c r="J109" s="287"/>
      <c r="K109" s="301"/>
    </row>
    <row r="110" spans="2:11" s="1" customFormat="1" ht="15" customHeight="1">
      <c r="B110" s="312"/>
      <c r="C110" s="287" t="s">
        <v>473</v>
      </c>
      <c r="D110" s="287"/>
      <c r="E110" s="287"/>
      <c r="F110" s="310" t="s">
        <v>460</v>
      </c>
      <c r="G110" s="287"/>
      <c r="H110" s="287" t="s">
        <v>494</v>
      </c>
      <c r="I110" s="287" t="s">
        <v>456</v>
      </c>
      <c r="J110" s="287">
        <v>50</v>
      </c>
      <c r="K110" s="301"/>
    </row>
    <row r="111" spans="2:11" s="1" customFormat="1" ht="15" customHeight="1">
      <c r="B111" s="312"/>
      <c r="C111" s="287" t="s">
        <v>481</v>
      </c>
      <c r="D111" s="287"/>
      <c r="E111" s="287"/>
      <c r="F111" s="310" t="s">
        <v>460</v>
      </c>
      <c r="G111" s="287"/>
      <c r="H111" s="287" t="s">
        <v>494</v>
      </c>
      <c r="I111" s="287" t="s">
        <v>456</v>
      </c>
      <c r="J111" s="287">
        <v>50</v>
      </c>
      <c r="K111" s="301"/>
    </row>
    <row r="112" spans="2:11" s="1" customFormat="1" ht="15" customHeight="1">
      <c r="B112" s="312"/>
      <c r="C112" s="287" t="s">
        <v>479</v>
      </c>
      <c r="D112" s="287"/>
      <c r="E112" s="287"/>
      <c r="F112" s="310" t="s">
        <v>460</v>
      </c>
      <c r="G112" s="287"/>
      <c r="H112" s="287" t="s">
        <v>494</v>
      </c>
      <c r="I112" s="287" t="s">
        <v>456</v>
      </c>
      <c r="J112" s="287">
        <v>50</v>
      </c>
      <c r="K112" s="301"/>
    </row>
    <row r="113" spans="2:11" s="1" customFormat="1" ht="15" customHeight="1">
      <c r="B113" s="312"/>
      <c r="C113" s="287" t="s">
        <v>55</v>
      </c>
      <c r="D113" s="287"/>
      <c r="E113" s="287"/>
      <c r="F113" s="310" t="s">
        <v>454</v>
      </c>
      <c r="G113" s="287"/>
      <c r="H113" s="287" t="s">
        <v>495</v>
      </c>
      <c r="I113" s="287" t="s">
        <v>456</v>
      </c>
      <c r="J113" s="287">
        <v>20</v>
      </c>
      <c r="K113" s="301"/>
    </row>
    <row r="114" spans="2:11" s="1" customFormat="1" ht="15" customHeight="1">
      <c r="B114" s="312"/>
      <c r="C114" s="287" t="s">
        <v>496</v>
      </c>
      <c r="D114" s="287"/>
      <c r="E114" s="287"/>
      <c r="F114" s="310" t="s">
        <v>454</v>
      </c>
      <c r="G114" s="287"/>
      <c r="H114" s="287" t="s">
        <v>497</v>
      </c>
      <c r="I114" s="287" t="s">
        <v>456</v>
      </c>
      <c r="J114" s="287">
        <v>120</v>
      </c>
      <c r="K114" s="301"/>
    </row>
    <row r="115" spans="2:11" s="1" customFormat="1" ht="15" customHeight="1">
      <c r="B115" s="312"/>
      <c r="C115" s="287" t="s">
        <v>40</v>
      </c>
      <c r="D115" s="287"/>
      <c r="E115" s="287"/>
      <c r="F115" s="310" t="s">
        <v>454</v>
      </c>
      <c r="G115" s="287"/>
      <c r="H115" s="287" t="s">
        <v>498</v>
      </c>
      <c r="I115" s="287" t="s">
        <v>489</v>
      </c>
      <c r="J115" s="287"/>
      <c r="K115" s="301"/>
    </row>
    <row r="116" spans="2:11" s="1" customFormat="1" ht="15" customHeight="1">
      <c r="B116" s="312"/>
      <c r="C116" s="287" t="s">
        <v>50</v>
      </c>
      <c r="D116" s="287"/>
      <c r="E116" s="287"/>
      <c r="F116" s="310" t="s">
        <v>454</v>
      </c>
      <c r="G116" s="287"/>
      <c r="H116" s="287" t="s">
        <v>499</v>
      </c>
      <c r="I116" s="287" t="s">
        <v>489</v>
      </c>
      <c r="J116" s="287"/>
      <c r="K116" s="301"/>
    </row>
    <row r="117" spans="2:11" s="1" customFormat="1" ht="15" customHeight="1">
      <c r="B117" s="312"/>
      <c r="C117" s="287" t="s">
        <v>59</v>
      </c>
      <c r="D117" s="287"/>
      <c r="E117" s="287"/>
      <c r="F117" s="310" t="s">
        <v>454</v>
      </c>
      <c r="G117" s="287"/>
      <c r="H117" s="287" t="s">
        <v>500</v>
      </c>
      <c r="I117" s="287" t="s">
        <v>501</v>
      </c>
      <c r="J117" s="287"/>
      <c r="K117" s="301"/>
    </row>
    <row r="118" spans="2:11" s="1" customFormat="1" ht="15" customHeight="1">
      <c r="B118" s="315"/>
      <c r="C118" s="321"/>
      <c r="D118" s="321"/>
      <c r="E118" s="321"/>
      <c r="F118" s="321"/>
      <c r="G118" s="321"/>
      <c r="H118" s="321"/>
      <c r="I118" s="321"/>
      <c r="J118" s="321"/>
      <c r="K118" s="317"/>
    </row>
    <row r="119" spans="2:11" s="1" customFormat="1" ht="18.75" customHeight="1">
      <c r="B119" s="322"/>
      <c r="C119" s="323"/>
      <c r="D119" s="323"/>
      <c r="E119" s="323"/>
      <c r="F119" s="324"/>
      <c r="G119" s="323"/>
      <c r="H119" s="323"/>
      <c r="I119" s="323"/>
      <c r="J119" s="323"/>
      <c r="K119" s="322"/>
    </row>
    <row r="120" spans="2:11" s="1" customFormat="1" ht="18.75" customHeight="1">
      <c r="B120" s="295"/>
      <c r="C120" s="295"/>
      <c r="D120" s="295"/>
      <c r="E120" s="295"/>
      <c r="F120" s="295"/>
      <c r="G120" s="295"/>
      <c r="H120" s="295"/>
      <c r="I120" s="295"/>
      <c r="J120" s="295"/>
      <c r="K120" s="295"/>
    </row>
    <row r="121" spans="2:11" s="1" customFormat="1" ht="7.5" customHeight="1">
      <c r="B121" s="325"/>
      <c r="C121" s="326"/>
      <c r="D121" s="326"/>
      <c r="E121" s="326"/>
      <c r="F121" s="326"/>
      <c r="G121" s="326"/>
      <c r="H121" s="326"/>
      <c r="I121" s="326"/>
      <c r="J121" s="326"/>
      <c r="K121" s="327"/>
    </row>
    <row r="122" spans="2:11" s="1" customFormat="1" ht="45" customHeight="1">
      <c r="B122" s="328"/>
      <c r="C122" s="278" t="s">
        <v>502</v>
      </c>
      <c r="D122" s="278"/>
      <c r="E122" s="278"/>
      <c r="F122" s="278"/>
      <c r="G122" s="278"/>
      <c r="H122" s="278"/>
      <c r="I122" s="278"/>
      <c r="J122" s="278"/>
      <c r="K122" s="329"/>
    </row>
    <row r="123" spans="2:11" s="1" customFormat="1" ht="17.25" customHeight="1">
      <c r="B123" s="330"/>
      <c r="C123" s="302" t="s">
        <v>448</v>
      </c>
      <c r="D123" s="302"/>
      <c r="E123" s="302"/>
      <c r="F123" s="302" t="s">
        <v>449</v>
      </c>
      <c r="G123" s="303"/>
      <c r="H123" s="302" t="s">
        <v>56</v>
      </c>
      <c r="I123" s="302" t="s">
        <v>59</v>
      </c>
      <c r="J123" s="302" t="s">
        <v>450</v>
      </c>
      <c r="K123" s="331"/>
    </row>
    <row r="124" spans="2:11" s="1" customFormat="1" ht="17.25" customHeight="1">
      <c r="B124" s="330"/>
      <c r="C124" s="304" t="s">
        <v>451</v>
      </c>
      <c r="D124" s="304"/>
      <c r="E124" s="304"/>
      <c r="F124" s="305" t="s">
        <v>452</v>
      </c>
      <c r="G124" s="306"/>
      <c r="H124" s="304"/>
      <c r="I124" s="304"/>
      <c r="J124" s="304" t="s">
        <v>453</v>
      </c>
      <c r="K124" s="331"/>
    </row>
    <row r="125" spans="2:11" s="1" customFormat="1" ht="5.25" customHeight="1">
      <c r="B125" s="332"/>
      <c r="C125" s="307"/>
      <c r="D125" s="307"/>
      <c r="E125" s="307"/>
      <c r="F125" s="307"/>
      <c r="G125" s="333"/>
      <c r="H125" s="307"/>
      <c r="I125" s="307"/>
      <c r="J125" s="307"/>
      <c r="K125" s="334"/>
    </row>
    <row r="126" spans="2:11" s="1" customFormat="1" ht="15" customHeight="1">
      <c r="B126" s="332"/>
      <c r="C126" s="287" t="s">
        <v>457</v>
      </c>
      <c r="D126" s="309"/>
      <c r="E126" s="309"/>
      <c r="F126" s="310" t="s">
        <v>454</v>
      </c>
      <c r="G126" s="287"/>
      <c r="H126" s="287" t="s">
        <v>494</v>
      </c>
      <c r="I126" s="287" t="s">
        <v>456</v>
      </c>
      <c r="J126" s="287">
        <v>120</v>
      </c>
      <c r="K126" s="335"/>
    </row>
    <row r="127" spans="2:11" s="1" customFormat="1" ht="15" customHeight="1">
      <c r="B127" s="332"/>
      <c r="C127" s="287" t="s">
        <v>503</v>
      </c>
      <c r="D127" s="287"/>
      <c r="E127" s="287"/>
      <c r="F127" s="310" t="s">
        <v>454</v>
      </c>
      <c r="G127" s="287"/>
      <c r="H127" s="287" t="s">
        <v>504</v>
      </c>
      <c r="I127" s="287" t="s">
        <v>456</v>
      </c>
      <c r="J127" s="287" t="s">
        <v>505</v>
      </c>
      <c r="K127" s="335"/>
    </row>
    <row r="128" spans="2:11" s="1" customFormat="1" ht="15" customHeight="1">
      <c r="B128" s="332"/>
      <c r="C128" s="287" t="s">
        <v>402</v>
      </c>
      <c r="D128" s="287"/>
      <c r="E128" s="287"/>
      <c r="F128" s="310" t="s">
        <v>454</v>
      </c>
      <c r="G128" s="287"/>
      <c r="H128" s="287" t="s">
        <v>506</v>
      </c>
      <c r="I128" s="287" t="s">
        <v>456</v>
      </c>
      <c r="J128" s="287" t="s">
        <v>505</v>
      </c>
      <c r="K128" s="335"/>
    </row>
    <row r="129" spans="2:11" s="1" customFormat="1" ht="15" customHeight="1">
      <c r="B129" s="332"/>
      <c r="C129" s="287" t="s">
        <v>465</v>
      </c>
      <c r="D129" s="287"/>
      <c r="E129" s="287"/>
      <c r="F129" s="310" t="s">
        <v>460</v>
      </c>
      <c r="G129" s="287"/>
      <c r="H129" s="287" t="s">
        <v>466</v>
      </c>
      <c r="I129" s="287" t="s">
        <v>456</v>
      </c>
      <c r="J129" s="287">
        <v>15</v>
      </c>
      <c r="K129" s="335"/>
    </row>
    <row r="130" spans="2:11" s="1" customFormat="1" ht="15" customHeight="1">
      <c r="B130" s="332"/>
      <c r="C130" s="313" t="s">
        <v>467</v>
      </c>
      <c r="D130" s="313"/>
      <c r="E130" s="313"/>
      <c r="F130" s="314" t="s">
        <v>460</v>
      </c>
      <c r="G130" s="313"/>
      <c r="H130" s="313" t="s">
        <v>468</v>
      </c>
      <c r="I130" s="313" t="s">
        <v>456</v>
      </c>
      <c r="J130" s="313">
        <v>15</v>
      </c>
      <c r="K130" s="335"/>
    </row>
    <row r="131" spans="2:11" s="1" customFormat="1" ht="15" customHeight="1">
      <c r="B131" s="332"/>
      <c r="C131" s="313" t="s">
        <v>469</v>
      </c>
      <c r="D131" s="313"/>
      <c r="E131" s="313"/>
      <c r="F131" s="314" t="s">
        <v>460</v>
      </c>
      <c r="G131" s="313"/>
      <c r="H131" s="313" t="s">
        <v>470</v>
      </c>
      <c r="I131" s="313" t="s">
        <v>456</v>
      </c>
      <c r="J131" s="313">
        <v>20</v>
      </c>
      <c r="K131" s="335"/>
    </row>
    <row r="132" spans="2:11" s="1" customFormat="1" ht="15" customHeight="1">
      <c r="B132" s="332"/>
      <c r="C132" s="313" t="s">
        <v>471</v>
      </c>
      <c r="D132" s="313"/>
      <c r="E132" s="313"/>
      <c r="F132" s="314" t="s">
        <v>460</v>
      </c>
      <c r="G132" s="313"/>
      <c r="H132" s="313" t="s">
        <v>472</v>
      </c>
      <c r="I132" s="313" t="s">
        <v>456</v>
      </c>
      <c r="J132" s="313">
        <v>20</v>
      </c>
      <c r="K132" s="335"/>
    </row>
    <row r="133" spans="2:11" s="1" customFormat="1" ht="15" customHeight="1">
      <c r="B133" s="332"/>
      <c r="C133" s="287" t="s">
        <v>459</v>
      </c>
      <c r="D133" s="287"/>
      <c r="E133" s="287"/>
      <c r="F133" s="310" t="s">
        <v>460</v>
      </c>
      <c r="G133" s="287"/>
      <c r="H133" s="287" t="s">
        <v>494</v>
      </c>
      <c r="I133" s="287" t="s">
        <v>456</v>
      </c>
      <c r="J133" s="287">
        <v>50</v>
      </c>
      <c r="K133" s="335"/>
    </row>
    <row r="134" spans="2:11" s="1" customFormat="1" ht="15" customHeight="1">
      <c r="B134" s="332"/>
      <c r="C134" s="287" t="s">
        <v>473</v>
      </c>
      <c r="D134" s="287"/>
      <c r="E134" s="287"/>
      <c r="F134" s="310" t="s">
        <v>460</v>
      </c>
      <c r="G134" s="287"/>
      <c r="H134" s="287" t="s">
        <v>494</v>
      </c>
      <c r="I134" s="287" t="s">
        <v>456</v>
      </c>
      <c r="J134" s="287">
        <v>50</v>
      </c>
      <c r="K134" s="335"/>
    </row>
    <row r="135" spans="2:11" s="1" customFormat="1" ht="15" customHeight="1">
      <c r="B135" s="332"/>
      <c r="C135" s="287" t="s">
        <v>479</v>
      </c>
      <c r="D135" s="287"/>
      <c r="E135" s="287"/>
      <c r="F135" s="310" t="s">
        <v>460</v>
      </c>
      <c r="G135" s="287"/>
      <c r="H135" s="287" t="s">
        <v>494</v>
      </c>
      <c r="I135" s="287" t="s">
        <v>456</v>
      </c>
      <c r="J135" s="287">
        <v>50</v>
      </c>
      <c r="K135" s="335"/>
    </row>
    <row r="136" spans="2:11" s="1" customFormat="1" ht="15" customHeight="1">
      <c r="B136" s="332"/>
      <c r="C136" s="287" t="s">
        <v>481</v>
      </c>
      <c r="D136" s="287"/>
      <c r="E136" s="287"/>
      <c r="F136" s="310" t="s">
        <v>460</v>
      </c>
      <c r="G136" s="287"/>
      <c r="H136" s="287" t="s">
        <v>494</v>
      </c>
      <c r="I136" s="287" t="s">
        <v>456</v>
      </c>
      <c r="J136" s="287">
        <v>50</v>
      </c>
      <c r="K136" s="335"/>
    </row>
    <row r="137" spans="2:11" s="1" customFormat="1" ht="15" customHeight="1">
      <c r="B137" s="332"/>
      <c r="C137" s="287" t="s">
        <v>482</v>
      </c>
      <c r="D137" s="287"/>
      <c r="E137" s="287"/>
      <c r="F137" s="310" t="s">
        <v>460</v>
      </c>
      <c r="G137" s="287"/>
      <c r="H137" s="287" t="s">
        <v>507</v>
      </c>
      <c r="I137" s="287" t="s">
        <v>456</v>
      </c>
      <c r="J137" s="287">
        <v>255</v>
      </c>
      <c r="K137" s="335"/>
    </row>
    <row r="138" spans="2:11" s="1" customFormat="1" ht="15" customHeight="1">
      <c r="B138" s="332"/>
      <c r="C138" s="287" t="s">
        <v>484</v>
      </c>
      <c r="D138" s="287"/>
      <c r="E138" s="287"/>
      <c r="F138" s="310" t="s">
        <v>454</v>
      </c>
      <c r="G138" s="287"/>
      <c r="H138" s="287" t="s">
        <v>508</v>
      </c>
      <c r="I138" s="287" t="s">
        <v>486</v>
      </c>
      <c r="J138" s="287"/>
      <c r="K138" s="335"/>
    </row>
    <row r="139" spans="2:11" s="1" customFormat="1" ht="15" customHeight="1">
      <c r="B139" s="332"/>
      <c r="C139" s="287" t="s">
        <v>487</v>
      </c>
      <c r="D139" s="287"/>
      <c r="E139" s="287"/>
      <c r="F139" s="310" t="s">
        <v>454</v>
      </c>
      <c r="G139" s="287"/>
      <c r="H139" s="287" t="s">
        <v>509</v>
      </c>
      <c r="I139" s="287" t="s">
        <v>489</v>
      </c>
      <c r="J139" s="287"/>
      <c r="K139" s="335"/>
    </row>
    <row r="140" spans="2:11" s="1" customFormat="1" ht="15" customHeight="1">
      <c r="B140" s="332"/>
      <c r="C140" s="287" t="s">
        <v>490</v>
      </c>
      <c r="D140" s="287"/>
      <c r="E140" s="287"/>
      <c r="F140" s="310" t="s">
        <v>454</v>
      </c>
      <c r="G140" s="287"/>
      <c r="H140" s="287" t="s">
        <v>490</v>
      </c>
      <c r="I140" s="287" t="s">
        <v>489</v>
      </c>
      <c r="J140" s="287"/>
      <c r="K140" s="335"/>
    </row>
    <row r="141" spans="2:11" s="1" customFormat="1" ht="15" customHeight="1">
      <c r="B141" s="332"/>
      <c r="C141" s="287" t="s">
        <v>40</v>
      </c>
      <c r="D141" s="287"/>
      <c r="E141" s="287"/>
      <c r="F141" s="310" t="s">
        <v>454</v>
      </c>
      <c r="G141" s="287"/>
      <c r="H141" s="287" t="s">
        <v>510</v>
      </c>
      <c r="I141" s="287" t="s">
        <v>489</v>
      </c>
      <c r="J141" s="287"/>
      <c r="K141" s="335"/>
    </row>
    <row r="142" spans="2:11" s="1" customFormat="1" ht="15" customHeight="1">
      <c r="B142" s="332"/>
      <c r="C142" s="287" t="s">
        <v>511</v>
      </c>
      <c r="D142" s="287"/>
      <c r="E142" s="287"/>
      <c r="F142" s="310" t="s">
        <v>454</v>
      </c>
      <c r="G142" s="287"/>
      <c r="H142" s="287" t="s">
        <v>512</v>
      </c>
      <c r="I142" s="287" t="s">
        <v>489</v>
      </c>
      <c r="J142" s="287"/>
      <c r="K142" s="335"/>
    </row>
    <row r="143" spans="2:11" s="1" customFormat="1" ht="15" customHeight="1">
      <c r="B143" s="336"/>
      <c r="C143" s="337"/>
      <c r="D143" s="337"/>
      <c r="E143" s="337"/>
      <c r="F143" s="337"/>
      <c r="G143" s="337"/>
      <c r="H143" s="337"/>
      <c r="I143" s="337"/>
      <c r="J143" s="337"/>
      <c r="K143" s="338"/>
    </row>
    <row r="144" spans="2:11" s="1" customFormat="1" ht="18.75" customHeight="1">
      <c r="B144" s="323"/>
      <c r="C144" s="323"/>
      <c r="D144" s="323"/>
      <c r="E144" s="323"/>
      <c r="F144" s="324"/>
      <c r="G144" s="323"/>
      <c r="H144" s="323"/>
      <c r="I144" s="323"/>
      <c r="J144" s="323"/>
      <c r="K144" s="323"/>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300" t="s">
        <v>513</v>
      </c>
      <c r="D147" s="300"/>
      <c r="E147" s="300"/>
      <c r="F147" s="300"/>
      <c r="G147" s="300"/>
      <c r="H147" s="300"/>
      <c r="I147" s="300"/>
      <c r="J147" s="300"/>
      <c r="K147" s="301"/>
    </row>
    <row r="148" spans="2:11" s="1" customFormat="1" ht="17.25" customHeight="1">
      <c r="B148" s="299"/>
      <c r="C148" s="302" t="s">
        <v>448</v>
      </c>
      <c r="D148" s="302"/>
      <c r="E148" s="302"/>
      <c r="F148" s="302" t="s">
        <v>449</v>
      </c>
      <c r="G148" s="303"/>
      <c r="H148" s="302" t="s">
        <v>56</v>
      </c>
      <c r="I148" s="302" t="s">
        <v>59</v>
      </c>
      <c r="J148" s="302" t="s">
        <v>450</v>
      </c>
      <c r="K148" s="301"/>
    </row>
    <row r="149" spans="2:11" s="1" customFormat="1" ht="17.25" customHeight="1">
      <c r="B149" s="299"/>
      <c r="C149" s="304" t="s">
        <v>451</v>
      </c>
      <c r="D149" s="304"/>
      <c r="E149" s="304"/>
      <c r="F149" s="305" t="s">
        <v>452</v>
      </c>
      <c r="G149" s="306"/>
      <c r="H149" s="304"/>
      <c r="I149" s="304"/>
      <c r="J149" s="304" t="s">
        <v>453</v>
      </c>
      <c r="K149" s="301"/>
    </row>
    <row r="150" spans="2:11" s="1" customFormat="1" ht="5.25" customHeight="1">
      <c r="B150" s="312"/>
      <c r="C150" s="307"/>
      <c r="D150" s="307"/>
      <c r="E150" s="307"/>
      <c r="F150" s="307"/>
      <c r="G150" s="308"/>
      <c r="H150" s="307"/>
      <c r="I150" s="307"/>
      <c r="J150" s="307"/>
      <c r="K150" s="335"/>
    </row>
    <row r="151" spans="2:11" s="1" customFormat="1" ht="15" customHeight="1">
      <c r="B151" s="312"/>
      <c r="C151" s="339" t="s">
        <v>457</v>
      </c>
      <c r="D151" s="287"/>
      <c r="E151" s="287"/>
      <c r="F151" s="340" t="s">
        <v>454</v>
      </c>
      <c r="G151" s="287"/>
      <c r="H151" s="339" t="s">
        <v>494</v>
      </c>
      <c r="I151" s="339" t="s">
        <v>456</v>
      </c>
      <c r="J151" s="339">
        <v>120</v>
      </c>
      <c r="K151" s="335"/>
    </row>
    <row r="152" spans="2:11" s="1" customFormat="1" ht="15" customHeight="1">
      <c r="B152" s="312"/>
      <c r="C152" s="339" t="s">
        <v>503</v>
      </c>
      <c r="D152" s="287"/>
      <c r="E152" s="287"/>
      <c r="F152" s="340" t="s">
        <v>454</v>
      </c>
      <c r="G152" s="287"/>
      <c r="H152" s="339" t="s">
        <v>514</v>
      </c>
      <c r="I152" s="339" t="s">
        <v>456</v>
      </c>
      <c r="J152" s="339" t="s">
        <v>505</v>
      </c>
      <c r="K152" s="335"/>
    </row>
    <row r="153" spans="2:11" s="1" customFormat="1" ht="15" customHeight="1">
      <c r="B153" s="312"/>
      <c r="C153" s="339" t="s">
        <v>402</v>
      </c>
      <c r="D153" s="287"/>
      <c r="E153" s="287"/>
      <c r="F153" s="340" t="s">
        <v>454</v>
      </c>
      <c r="G153" s="287"/>
      <c r="H153" s="339" t="s">
        <v>515</v>
      </c>
      <c r="I153" s="339" t="s">
        <v>456</v>
      </c>
      <c r="J153" s="339" t="s">
        <v>505</v>
      </c>
      <c r="K153" s="335"/>
    </row>
    <row r="154" spans="2:11" s="1" customFormat="1" ht="15" customHeight="1">
      <c r="B154" s="312"/>
      <c r="C154" s="339" t="s">
        <v>459</v>
      </c>
      <c r="D154" s="287"/>
      <c r="E154" s="287"/>
      <c r="F154" s="340" t="s">
        <v>460</v>
      </c>
      <c r="G154" s="287"/>
      <c r="H154" s="339" t="s">
        <v>494</v>
      </c>
      <c r="I154" s="339" t="s">
        <v>456</v>
      </c>
      <c r="J154" s="339">
        <v>50</v>
      </c>
      <c r="K154" s="335"/>
    </row>
    <row r="155" spans="2:11" s="1" customFormat="1" ht="15" customHeight="1">
      <c r="B155" s="312"/>
      <c r="C155" s="339" t="s">
        <v>462</v>
      </c>
      <c r="D155" s="287"/>
      <c r="E155" s="287"/>
      <c r="F155" s="340" t="s">
        <v>454</v>
      </c>
      <c r="G155" s="287"/>
      <c r="H155" s="339" t="s">
        <v>494</v>
      </c>
      <c r="I155" s="339" t="s">
        <v>464</v>
      </c>
      <c r="J155" s="339"/>
      <c r="K155" s="335"/>
    </row>
    <row r="156" spans="2:11" s="1" customFormat="1" ht="15" customHeight="1">
      <c r="B156" s="312"/>
      <c r="C156" s="339" t="s">
        <v>473</v>
      </c>
      <c r="D156" s="287"/>
      <c r="E156" s="287"/>
      <c r="F156" s="340" t="s">
        <v>460</v>
      </c>
      <c r="G156" s="287"/>
      <c r="H156" s="339" t="s">
        <v>494</v>
      </c>
      <c r="I156" s="339" t="s">
        <v>456</v>
      </c>
      <c r="J156" s="339">
        <v>50</v>
      </c>
      <c r="K156" s="335"/>
    </row>
    <row r="157" spans="2:11" s="1" customFormat="1" ht="15" customHeight="1">
      <c r="B157" s="312"/>
      <c r="C157" s="339" t="s">
        <v>481</v>
      </c>
      <c r="D157" s="287"/>
      <c r="E157" s="287"/>
      <c r="F157" s="340" t="s">
        <v>460</v>
      </c>
      <c r="G157" s="287"/>
      <c r="H157" s="339" t="s">
        <v>494</v>
      </c>
      <c r="I157" s="339" t="s">
        <v>456</v>
      </c>
      <c r="J157" s="339">
        <v>50</v>
      </c>
      <c r="K157" s="335"/>
    </row>
    <row r="158" spans="2:11" s="1" customFormat="1" ht="15" customHeight="1">
      <c r="B158" s="312"/>
      <c r="C158" s="339" t="s">
        <v>479</v>
      </c>
      <c r="D158" s="287"/>
      <c r="E158" s="287"/>
      <c r="F158" s="340" t="s">
        <v>460</v>
      </c>
      <c r="G158" s="287"/>
      <c r="H158" s="339" t="s">
        <v>494</v>
      </c>
      <c r="I158" s="339" t="s">
        <v>456</v>
      </c>
      <c r="J158" s="339">
        <v>50</v>
      </c>
      <c r="K158" s="335"/>
    </row>
    <row r="159" spans="2:11" s="1" customFormat="1" ht="15" customHeight="1">
      <c r="B159" s="312"/>
      <c r="C159" s="339" t="s">
        <v>92</v>
      </c>
      <c r="D159" s="287"/>
      <c r="E159" s="287"/>
      <c r="F159" s="340" t="s">
        <v>454</v>
      </c>
      <c r="G159" s="287"/>
      <c r="H159" s="339" t="s">
        <v>516</v>
      </c>
      <c r="I159" s="339" t="s">
        <v>456</v>
      </c>
      <c r="J159" s="339" t="s">
        <v>517</v>
      </c>
      <c r="K159" s="335"/>
    </row>
    <row r="160" spans="2:11" s="1" customFormat="1" ht="15" customHeight="1">
      <c r="B160" s="312"/>
      <c r="C160" s="339" t="s">
        <v>518</v>
      </c>
      <c r="D160" s="287"/>
      <c r="E160" s="287"/>
      <c r="F160" s="340" t="s">
        <v>454</v>
      </c>
      <c r="G160" s="287"/>
      <c r="H160" s="339" t="s">
        <v>519</v>
      </c>
      <c r="I160" s="339" t="s">
        <v>489</v>
      </c>
      <c r="J160" s="339"/>
      <c r="K160" s="335"/>
    </row>
    <row r="161" spans="2:11" s="1" customFormat="1" ht="15" customHeight="1">
      <c r="B161" s="341"/>
      <c r="C161" s="321"/>
      <c r="D161" s="321"/>
      <c r="E161" s="321"/>
      <c r="F161" s="321"/>
      <c r="G161" s="321"/>
      <c r="H161" s="321"/>
      <c r="I161" s="321"/>
      <c r="J161" s="321"/>
      <c r="K161" s="342"/>
    </row>
    <row r="162" spans="2:11" s="1" customFormat="1" ht="18.75" customHeight="1">
      <c r="B162" s="323"/>
      <c r="C162" s="333"/>
      <c r="D162" s="333"/>
      <c r="E162" s="333"/>
      <c r="F162" s="343"/>
      <c r="G162" s="333"/>
      <c r="H162" s="333"/>
      <c r="I162" s="333"/>
      <c r="J162" s="333"/>
      <c r="K162" s="323"/>
    </row>
    <row r="163" spans="2:11" s="1" customFormat="1" ht="18.75" customHeight="1">
      <c r="B163" s="295"/>
      <c r="C163" s="295"/>
      <c r="D163" s="295"/>
      <c r="E163" s="295"/>
      <c r="F163" s="295"/>
      <c r="G163" s="295"/>
      <c r="H163" s="295"/>
      <c r="I163" s="295"/>
      <c r="J163" s="295"/>
      <c r="K163" s="295"/>
    </row>
    <row r="164" spans="2:11" s="1" customFormat="1" ht="7.5" customHeight="1">
      <c r="B164" s="274"/>
      <c r="C164" s="275"/>
      <c r="D164" s="275"/>
      <c r="E164" s="275"/>
      <c r="F164" s="275"/>
      <c r="G164" s="275"/>
      <c r="H164" s="275"/>
      <c r="I164" s="275"/>
      <c r="J164" s="275"/>
      <c r="K164" s="276"/>
    </row>
    <row r="165" spans="2:11" s="1" customFormat="1" ht="45" customHeight="1">
      <c r="B165" s="277"/>
      <c r="C165" s="278" t="s">
        <v>520</v>
      </c>
      <c r="D165" s="278"/>
      <c r="E165" s="278"/>
      <c r="F165" s="278"/>
      <c r="G165" s="278"/>
      <c r="H165" s="278"/>
      <c r="I165" s="278"/>
      <c r="J165" s="278"/>
      <c r="K165" s="279"/>
    </row>
    <row r="166" spans="2:11" s="1" customFormat="1" ht="17.25" customHeight="1">
      <c r="B166" s="277"/>
      <c r="C166" s="302" t="s">
        <v>448</v>
      </c>
      <c r="D166" s="302"/>
      <c r="E166" s="302"/>
      <c r="F166" s="302" t="s">
        <v>449</v>
      </c>
      <c r="G166" s="344"/>
      <c r="H166" s="345" t="s">
        <v>56</v>
      </c>
      <c r="I166" s="345" t="s">
        <v>59</v>
      </c>
      <c r="J166" s="302" t="s">
        <v>450</v>
      </c>
      <c r="K166" s="279"/>
    </row>
    <row r="167" spans="2:11" s="1" customFormat="1" ht="17.25" customHeight="1">
      <c r="B167" s="280"/>
      <c r="C167" s="304" t="s">
        <v>451</v>
      </c>
      <c r="D167" s="304"/>
      <c r="E167" s="304"/>
      <c r="F167" s="305" t="s">
        <v>452</v>
      </c>
      <c r="G167" s="346"/>
      <c r="H167" s="347"/>
      <c r="I167" s="347"/>
      <c r="J167" s="304" t="s">
        <v>453</v>
      </c>
      <c r="K167" s="282"/>
    </row>
    <row r="168" spans="2:11" s="1" customFormat="1" ht="5.25" customHeight="1">
      <c r="B168" s="312"/>
      <c r="C168" s="307"/>
      <c r="D168" s="307"/>
      <c r="E168" s="307"/>
      <c r="F168" s="307"/>
      <c r="G168" s="308"/>
      <c r="H168" s="307"/>
      <c r="I168" s="307"/>
      <c r="J168" s="307"/>
      <c r="K168" s="335"/>
    </row>
    <row r="169" spans="2:11" s="1" customFormat="1" ht="15" customHeight="1">
      <c r="B169" s="312"/>
      <c r="C169" s="287" t="s">
        <v>457</v>
      </c>
      <c r="D169" s="287"/>
      <c r="E169" s="287"/>
      <c r="F169" s="310" t="s">
        <v>454</v>
      </c>
      <c r="G169" s="287"/>
      <c r="H169" s="287" t="s">
        <v>494</v>
      </c>
      <c r="I169" s="287" t="s">
        <v>456</v>
      </c>
      <c r="J169" s="287">
        <v>120</v>
      </c>
      <c r="K169" s="335"/>
    </row>
    <row r="170" spans="2:11" s="1" customFormat="1" ht="15" customHeight="1">
      <c r="B170" s="312"/>
      <c r="C170" s="287" t="s">
        <v>503</v>
      </c>
      <c r="D170" s="287"/>
      <c r="E170" s="287"/>
      <c r="F170" s="310" t="s">
        <v>454</v>
      </c>
      <c r="G170" s="287"/>
      <c r="H170" s="287" t="s">
        <v>504</v>
      </c>
      <c r="I170" s="287" t="s">
        <v>456</v>
      </c>
      <c r="J170" s="287" t="s">
        <v>505</v>
      </c>
      <c r="K170" s="335"/>
    </row>
    <row r="171" spans="2:11" s="1" customFormat="1" ht="15" customHeight="1">
      <c r="B171" s="312"/>
      <c r="C171" s="287" t="s">
        <v>402</v>
      </c>
      <c r="D171" s="287"/>
      <c r="E171" s="287"/>
      <c r="F171" s="310" t="s">
        <v>454</v>
      </c>
      <c r="G171" s="287"/>
      <c r="H171" s="287" t="s">
        <v>521</v>
      </c>
      <c r="I171" s="287" t="s">
        <v>456</v>
      </c>
      <c r="J171" s="287" t="s">
        <v>505</v>
      </c>
      <c r="K171" s="335"/>
    </row>
    <row r="172" spans="2:11" s="1" customFormat="1" ht="15" customHeight="1">
      <c r="B172" s="312"/>
      <c r="C172" s="287" t="s">
        <v>459</v>
      </c>
      <c r="D172" s="287"/>
      <c r="E172" s="287"/>
      <c r="F172" s="310" t="s">
        <v>460</v>
      </c>
      <c r="G172" s="287"/>
      <c r="H172" s="287" t="s">
        <v>521</v>
      </c>
      <c r="I172" s="287" t="s">
        <v>456</v>
      </c>
      <c r="J172" s="287">
        <v>50</v>
      </c>
      <c r="K172" s="335"/>
    </row>
    <row r="173" spans="2:11" s="1" customFormat="1" ht="15" customHeight="1">
      <c r="B173" s="312"/>
      <c r="C173" s="287" t="s">
        <v>462</v>
      </c>
      <c r="D173" s="287"/>
      <c r="E173" s="287"/>
      <c r="F173" s="310" t="s">
        <v>454</v>
      </c>
      <c r="G173" s="287"/>
      <c r="H173" s="287" t="s">
        <v>521</v>
      </c>
      <c r="I173" s="287" t="s">
        <v>464</v>
      </c>
      <c r="J173" s="287"/>
      <c r="K173" s="335"/>
    </row>
    <row r="174" spans="2:11" s="1" customFormat="1" ht="15" customHeight="1">
      <c r="B174" s="312"/>
      <c r="C174" s="287" t="s">
        <v>473</v>
      </c>
      <c r="D174" s="287"/>
      <c r="E174" s="287"/>
      <c r="F174" s="310" t="s">
        <v>460</v>
      </c>
      <c r="G174" s="287"/>
      <c r="H174" s="287" t="s">
        <v>521</v>
      </c>
      <c r="I174" s="287" t="s">
        <v>456</v>
      </c>
      <c r="J174" s="287">
        <v>50</v>
      </c>
      <c r="K174" s="335"/>
    </row>
    <row r="175" spans="2:11" s="1" customFormat="1" ht="15" customHeight="1">
      <c r="B175" s="312"/>
      <c r="C175" s="287" t="s">
        <v>481</v>
      </c>
      <c r="D175" s="287"/>
      <c r="E175" s="287"/>
      <c r="F175" s="310" t="s">
        <v>460</v>
      </c>
      <c r="G175" s="287"/>
      <c r="H175" s="287" t="s">
        <v>521</v>
      </c>
      <c r="I175" s="287" t="s">
        <v>456</v>
      </c>
      <c r="J175" s="287">
        <v>50</v>
      </c>
      <c r="K175" s="335"/>
    </row>
    <row r="176" spans="2:11" s="1" customFormat="1" ht="15" customHeight="1">
      <c r="B176" s="312"/>
      <c r="C176" s="287" t="s">
        <v>479</v>
      </c>
      <c r="D176" s="287"/>
      <c r="E176" s="287"/>
      <c r="F176" s="310" t="s">
        <v>460</v>
      </c>
      <c r="G176" s="287"/>
      <c r="H176" s="287" t="s">
        <v>521</v>
      </c>
      <c r="I176" s="287" t="s">
        <v>456</v>
      </c>
      <c r="J176" s="287">
        <v>50</v>
      </c>
      <c r="K176" s="335"/>
    </row>
    <row r="177" spans="2:11" s="1" customFormat="1" ht="15" customHeight="1">
      <c r="B177" s="312"/>
      <c r="C177" s="287" t="s">
        <v>102</v>
      </c>
      <c r="D177" s="287"/>
      <c r="E177" s="287"/>
      <c r="F177" s="310" t="s">
        <v>454</v>
      </c>
      <c r="G177" s="287"/>
      <c r="H177" s="287" t="s">
        <v>522</v>
      </c>
      <c r="I177" s="287" t="s">
        <v>523</v>
      </c>
      <c r="J177" s="287"/>
      <c r="K177" s="335"/>
    </row>
    <row r="178" spans="2:11" s="1" customFormat="1" ht="15" customHeight="1">
      <c r="B178" s="312"/>
      <c r="C178" s="287" t="s">
        <v>59</v>
      </c>
      <c r="D178" s="287"/>
      <c r="E178" s="287"/>
      <c r="F178" s="310" t="s">
        <v>454</v>
      </c>
      <c r="G178" s="287"/>
      <c r="H178" s="287" t="s">
        <v>524</v>
      </c>
      <c r="I178" s="287" t="s">
        <v>525</v>
      </c>
      <c r="J178" s="287">
        <v>1</v>
      </c>
      <c r="K178" s="335"/>
    </row>
    <row r="179" spans="2:11" s="1" customFormat="1" ht="15" customHeight="1">
      <c r="B179" s="312"/>
      <c r="C179" s="287" t="s">
        <v>55</v>
      </c>
      <c r="D179" s="287"/>
      <c r="E179" s="287"/>
      <c r="F179" s="310" t="s">
        <v>454</v>
      </c>
      <c r="G179" s="287"/>
      <c r="H179" s="287" t="s">
        <v>526</v>
      </c>
      <c r="I179" s="287" t="s">
        <v>456</v>
      </c>
      <c r="J179" s="287">
        <v>20</v>
      </c>
      <c r="K179" s="335"/>
    </row>
    <row r="180" spans="2:11" s="1" customFormat="1" ht="15" customHeight="1">
      <c r="B180" s="312"/>
      <c r="C180" s="287" t="s">
        <v>56</v>
      </c>
      <c r="D180" s="287"/>
      <c r="E180" s="287"/>
      <c r="F180" s="310" t="s">
        <v>454</v>
      </c>
      <c r="G180" s="287"/>
      <c r="H180" s="287" t="s">
        <v>527</v>
      </c>
      <c r="I180" s="287" t="s">
        <v>456</v>
      </c>
      <c r="J180" s="287">
        <v>255</v>
      </c>
      <c r="K180" s="335"/>
    </row>
    <row r="181" spans="2:11" s="1" customFormat="1" ht="15" customHeight="1">
      <c r="B181" s="312"/>
      <c r="C181" s="287" t="s">
        <v>103</v>
      </c>
      <c r="D181" s="287"/>
      <c r="E181" s="287"/>
      <c r="F181" s="310" t="s">
        <v>454</v>
      </c>
      <c r="G181" s="287"/>
      <c r="H181" s="287" t="s">
        <v>418</v>
      </c>
      <c r="I181" s="287" t="s">
        <v>456</v>
      </c>
      <c r="J181" s="287">
        <v>10</v>
      </c>
      <c r="K181" s="335"/>
    </row>
    <row r="182" spans="2:11" s="1" customFormat="1" ht="15" customHeight="1">
      <c r="B182" s="312"/>
      <c r="C182" s="287" t="s">
        <v>104</v>
      </c>
      <c r="D182" s="287"/>
      <c r="E182" s="287"/>
      <c r="F182" s="310" t="s">
        <v>454</v>
      </c>
      <c r="G182" s="287"/>
      <c r="H182" s="287" t="s">
        <v>528</v>
      </c>
      <c r="I182" s="287" t="s">
        <v>489</v>
      </c>
      <c r="J182" s="287"/>
      <c r="K182" s="335"/>
    </row>
    <row r="183" spans="2:11" s="1" customFormat="1" ht="15" customHeight="1">
      <c r="B183" s="312"/>
      <c r="C183" s="287" t="s">
        <v>529</v>
      </c>
      <c r="D183" s="287"/>
      <c r="E183" s="287"/>
      <c r="F183" s="310" t="s">
        <v>454</v>
      </c>
      <c r="G183" s="287"/>
      <c r="H183" s="287" t="s">
        <v>530</v>
      </c>
      <c r="I183" s="287" t="s">
        <v>489</v>
      </c>
      <c r="J183" s="287"/>
      <c r="K183" s="335"/>
    </row>
    <row r="184" spans="2:11" s="1" customFormat="1" ht="15" customHeight="1">
      <c r="B184" s="312"/>
      <c r="C184" s="287" t="s">
        <v>518</v>
      </c>
      <c r="D184" s="287"/>
      <c r="E184" s="287"/>
      <c r="F184" s="310" t="s">
        <v>454</v>
      </c>
      <c r="G184" s="287"/>
      <c r="H184" s="287" t="s">
        <v>531</v>
      </c>
      <c r="I184" s="287" t="s">
        <v>489</v>
      </c>
      <c r="J184" s="287"/>
      <c r="K184" s="335"/>
    </row>
    <row r="185" spans="2:11" s="1" customFormat="1" ht="15" customHeight="1">
      <c r="B185" s="312"/>
      <c r="C185" s="287" t="s">
        <v>106</v>
      </c>
      <c r="D185" s="287"/>
      <c r="E185" s="287"/>
      <c r="F185" s="310" t="s">
        <v>460</v>
      </c>
      <c r="G185" s="287"/>
      <c r="H185" s="287" t="s">
        <v>532</v>
      </c>
      <c r="I185" s="287" t="s">
        <v>456</v>
      </c>
      <c r="J185" s="287">
        <v>50</v>
      </c>
      <c r="K185" s="335"/>
    </row>
    <row r="186" spans="2:11" s="1" customFormat="1" ht="15" customHeight="1">
      <c r="B186" s="312"/>
      <c r="C186" s="287" t="s">
        <v>533</v>
      </c>
      <c r="D186" s="287"/>
      <c r="E186" s="287"/>
      <c r="F186" s="310" t="s">
        <v>460</v>
      </c>
      <c r="G186" s="287"/>
      <c r="H186" s="287" t="s">
        <v>534</v>
      </c>
      <c r="I186" s="287" t="s">
        <v>535</v>
      </c>
      <c r="J186" s="287"/>
      <c r="K186" s="335"/>
    </row>
    <row r="187" spans="2:11" s="1" customFormat="1" ht="15" customHeight="1">
      <c r="B187" s="312"/>
      <c r="C187" s="287" t="s">
        <v>536</v>
      </c>
      <c r="D187" s="287"/>
      <c r="E187" s="287"/>
      <c r="F187" s="310" t="s">
        <v>460</v>
      </c>
      <c r="G187" s="287"/>
      <c r="H187" s="287" t="s">
        <v>537</v>
      </c>
      <c r="I187" s="287" t="s">
        <v>535</v>
      </c>
      <c r="J187" s="287"/>
      <c r="K187" s="335"/>
    </row>
    <row r="188" spans="2:11" s="1" customFormat="1" ht="15" customHeight="1">
      <c r="B188" s="312"/>
      <c r="C188" s="287" t="s">
        <v>538</v>
      </c>
      <c r="D188" s="287"/>
      <c r="E188" s="287"/>
      <c r="F188" s="310" t="s">
        <v>460</v>
      </c>
      <c r="G188" s="287"/>
      <c r="H188" s="287" t="s">
        <v>539</v>
      </c>
      <c r="I188" s="287" t="s">
        <v>535</v>
      </c>
      <c r="J188" s="287"/>
      <c r="K188" s="335"/>
    </row>
    <row r="189" spans="2:11" s="1" customFormat="1" ht="15" customHeight="1">
      <c r="B189" s="312"/>
      <c r="C189" s="348" t="s">
        <v>540</v>
      </c>
      <c r="D189" s="287"/>
      <c r="E189" s="287"/>
      <c r="F189" s="310" t="s">
        <v>460</v>
      </c>
      <c r="G189" s="287"/>
      <c r="H189" s="287" t="s">
        <v>541</v>
      </c>
      <c r="I189" s="287" t="s">
        <v>542</v>
      </c>
      <c r="J189" s="349" t="s">
        <v>543</v>
      </c>
      <c r="K189" s="335"/>
    </row>
    <row r="190" spans="2:11" s="1" customFormat="1" ht="15" customHeight="1">
      <c r="B190" s="312"/>
      <c r="C190" s="348" t="s">
        <v>44</v>
      </c>
      <c r="D190" s="287"/>
      <c r="E190" s="287"/>
      <c r="F190" s="310" t="s">
        <v>454</v>
      </c>
      <c r="G190" s="287"/>
      <c r="H190" s="284" t="s">
        <v>544</v>
      </c>
      <c r="I190" s="287" t="s">
        <v>545</v>
      </c>
      <c r="J190" s="287"/>
      <c r="K190" s="335"/>
    </row>
    <row r="191" spans="2:11" s="1" customFormat="1" ht="15" customHeight="1">
      <c r="B191" s="312"/>
      <c r="C191" s="348" t="s">
        <v>546</v>
      </c>
      <c r="D191" s="287"/>
      <c r="E191" s="287"/>
      <c r="F191" s="310" t="s">
        <v>454</v>
      </c>
      <c r="G191" s="287"/>
      <c r="H191" s="287" t="s">
        <v>547</v>
      </c>
      <c r="I191" s="287" t="s">
        <v>489</v>
      </c>
      <c r="J191" s="287"/>
      <c r="K191" s="335"/>
    </row>
    <row r="192" spans="2:11" s="1" customFormat="1" ht="15" customHeight="1">
      <c r="B192" s="312"/>
      <c r="C192" s="348" t="s">
        <v>548</v>
      </c>
      <c r="D192" s="287"/>
      <c r="E192" s="287"/>
      <c r="F192" s="310" t="s">
        <v>454</v>
      </c>
      <c r="G192" s="287"/>
      <c r="H192" s="287" t="s">
        <v>549</v>
      </c>
      <c r="I192" s="287" t="s">
        <v>489</v>
      </c>
      <c r="J192" s="287"/>
      <c r="K192" s="335"/>
    </row>
    <row r="193" spans="2:11" s="1" customFormat="1" ht="15" customHeight="1">
      <c r="B193" s="312"/>
      <c r="C193" s="348" t="s">
        <v>550</v>
      </c>
      <c r="D193" s="287"/>
      <c r="E193" s="287"/>
      <c r="F193" s="310" t="s">
        <v>460</v>
      </c>
      <c r="G193" s="287"/>
      <c r="H193" s="287" t="s">
        <v>551</v>
      </c>
      <c r="I193" s="287" t="s">
        <v>489</v>
      </c>
      <c r="J193" s="287"/>
      <c r="K193" s="335"/>
    </row>
    <row r="194" spans="2:11" s="1" customFormat="1" ht="15" customHeight="1">
      <c r="B194" s="341"/>
      <c r="C194" s="350"/>
      <c r="D194" s="321"/>
      <c r="E194" s="321"/>
      <c r="F194" s="321"/>
      <c r="G194" s="321"/>
      <c r="H194" s="321"/>
      <c r="I194" s="321"/>
      <c r="J194" s="321"/>
      <c r="K194" s="342"/>
    </row>
    <row r="195" spans="2:11" s="1" customFormat="1" ht="18.75" customHeight="1">
      <c r="B195" s="323"/>
      <c r="C195" s="333"/>
      <c r="D195" s="333"/>
      <c r="E195" s="333"/>
      <c r="F195" s="343"/>
      <c r="G195" s="333"/>
      <c r="H195" s="333"/>
      <c r="I195" s="333"/>
      <c r="J195" s="333"/>
      <c r="K195" s="323"/>
    </row>
    <row r="196" spans="2:11" s="1" customFormat="1" ht="18.75" customHeight="1">
      <c r="B196" s="323"/>
      <c r="C196" s="333"/>
      <c r="D196" s="333"/>
      <c r="E196" s="333"/>
      <c r="F196" s="343"/>
      <c r="G196" s="333"/>
      <c r="H196" s="333"/>
      <c r="I196" s="333"/>
      <c r="J196" s="333"/>
      <c r="K196" s="323"/>
    </row>
    <row r="197" spans="2:11" s="1" customFormat="1" ht="18.75" customHeight="1">
      <c r="B197" s="295"/>
      <c r="C197" s="295"/>
      <c r="D197" s="295"/>
      <c r="E197" s="295"/>
      <c r="F197" s="295"/>
      <c r="G197" s="295"/>
      <c r="H197" s="295"/>
      <c r="I197" s="295"/>
      <c r="J197" s="295"/>
      <c r="K197" s="295"/>
    </row>
    <row r="198" spans="2:11" s="1" customFormat="1" ht="13.5">
      <c r="B198" s="274"/>
      <c r="C198" s="275"/>
      <c r="D198" s="275"/>
      <c r="E198" s="275"/>
      <c r="F198" s="275"/>
      <c r="G198" s="275"/>
      <c r="H198" s="275"/>
      <c r="I198" s="275"/>
      <c r="J198" s="275"/>
      <c r="K198" s="276"/>
    </row>
    <row r="199" spans="2:11" s="1" customFormat="1" ht="21">
      <c r="B199" s="277"/>
      <c r="C199" s="278" t="s">
        <v>552</v>
      </c>
      <c r="D199" s="278"/>
      <c r="E199" s="278"/>
      <c r="F199" s="278"/>
      <c r="G199" s="278"/>
      <c r="H199" s="278"/>
      <c r="I199" s="278"/>
      <c r="J199" s="278"/>
      <c r="K199" s="279"/>
    </row>
    <row r="200" spans="2:11" s="1" customFormat="1" ht="25.5" customHeight="1">
      <c r="B200" s="277"/>
      <c r="C200" s="351" t="s">
        <v>553</v>
      </c>
      <c r="D200" s="351"/>
      <c r="E200" s="351"/>
      <c r="F200" s="351" t="s">
        <v>554</v>
      </c>
      <c r="G200" s="352"/>
      <c r="H200" s="351" t="s">
        <v>555</v>
      </c>
      <c r="I200" s="351"/>
      <c r="J200" s="351"/>
      <c r="K200" s="279"/>
    </row>
    <row r="201" spans="2:11" s="1" customFormat="1" ht="5.25" customHeight="1">
      <c r="B201" s="312"/>
      <c r="C201" s="307"/>
      <c r="D201" s="307"/>
      <c r="E201" s="307"/>
      <c r="F201" s="307"/>
      <c r="G201" s="333"/>
      <c r="H201" s="307"/>
      <c r="I201" s="307"/>
      <c r="J201" s="307"/>
      <c r="K201" s="335"/>
    </row>
    <row r="202" spans="2:11" s="1" customFormat="1" ht="15" customHeight="1">
      <c r="B202" s="312"/>
      <c r="C202" s="287" t="s">
        <v>545</v>
      </c>
      <c r="D202" s="287"/>
      <c r="E202" s="287"/>
      <c r="F202" s="310" t="s">
        <v>45</v>
      </c>
      <c r="G202" s="287"/>
      <c r="H202" s="287" t="s">
        <v>556</v>
      </c>
      <c r="I202" s="287"/>
      <c r="J202" s="287"/>
      <c r="K202" s="335"/>
    </row>
    <row r="203" spans="2:11" s="1" customFormat="1" ht="15" customHeight="1">
      <c r="B203" s="312"/>
      <c r="C203" s="287"/>
      <c r="D203" s="287"/>
      <c r="E203" s="287"/>
      <c r="F203" s="310" t="s">
        <v>46</v>
      </c>
      <c r="G203" s="287"/>
      <c r="H203" s="287" t="s">
        <v>557</v>
      </c>
      <c r="I203" s="287"/>
      <c r="J203" s="287"/>
      <c r="K203" s="335"/>
    </row>
    <row r="204" spans="2:11" s="1" customFormat="1" ht="15" customHeight="1">
      <c r="B204" s="312"/>
      <c r="C204" s="287"/>
      <c r="D204" s="287"/>
      <c r="E204" s="287"/>
      <c r="F204" s="310" t="s">
        <v>49</v>
      </c>
      <c r="G204" s="287"/>
      <c r="H204" s="287" t="s">
        <v>558</v>
      </c>
      <c r="I204" s="287"/>
      <c r="J204" s="287"/>
      <c r="K204" s="335"/>
    </row>
    <row r="205" spans="2:11" s="1" customFormat="1" ht="15" customHeight="1">
      <c r="B205" s="312"/>
      <c r="C205" s="287"/>
      <c r="D205" s="287"/>
      <c r="E205" s="287"/>
      <c r="F205" s="310" t="s">
        <v>47</v>
      </c>
      <c r="G205" s="287"/>
      <c r="H205" s="287" t="s">
        <v>559</v>
      </c>
      <c r="I205" s="287"/>
      <c r="J205" s="287"/>
      <c r="K205" s="335"/>
    </row>
    <row r="206" spans="2:11" s="1" customFormat="1" ht="15" customHeight="1">
      <c r="B206" s="312"/>
      <c r="C206" s="287"/>
      <c r="D206" s="287"/>
      <c r="E206" s="287"/>
      <c r="F206" s="310" t="s">
        <v>48</v>
      </c>
      <c r="G206" s="287"/>
      <c r="H206" s="287" t="s">
        <v>560</v>
      </c>
      <c r="I206" s="287"/>
      <c r="J206" s="287"/>
      <c r="K206" s="335"/>
    </row>
    <row r="207" spans="2:11" s="1" customFormat="1" ht="15" customHeight="1">
      <c r="B207" s="312"/>
      <c r="C207" s="287"/>
      <c r="D207" s="287"/>
      <c r="E207" s="287"/>
      <c r="F207" s="310"/>
      <c r="G207" s="287"/>
      <c r="H207" s="287"/>
      <c r="I207" s="287"/>
      <c r="J207" s="287"/>
      <c r="K207" s="335"/>
    </row>
    <row r="208" spans="2:11" s="1" customFormat="1" ht="15" customHeight="1">
      <c r="B208" s="312"/>
      <c r="C208" s="287" t="s">
        <v>501</v>
      </c>
      <c r="D208" s="287"/>
      <c r="E208" s="287"/>
      <c r="F208" s="310" t="s">
        <v>81</v>
      </c>
      <c r="G208" s="287"/>
      <c r="H208" s="287" t="s">
        <v>561</v>
      </c>
      <c r="I208" s="287"/>
      <c r="J208" s="287"/>
      <c r="K208" s="335"/>
    </row>
    <row r="209" spans="2:11" s="1" customFormat="1" ht="15" customHeight="1">
      <c r="B209" s="312"/>
      <c r="C209" s="287"/>
      <c r="D209" s="287"/>
      <c r="E209" s="287"/>
      <c r="F209" s="310" t="s">
        <v>397</v>
      </c>
      <c r="G209" s="287"/>
      <c r="H209" s="287" t="s">
        <v>398</v>
      </c>
      <c r="I209" s="287"/>
      <c r="J209" s="287"/>
      <c r="K209" s="335"/>
    </row>
    <row r="210" spans="2:11" s="1" customFormat="1" ht="15" customHeight="1">
      <c r="B210" s="312"/>
      <c r="C210" s="287"/>
      <c r="D210" s="287"/>
      <c r="E210" s="287"/>
      <c r="F210" s="310" t="s">
        <v>395</v>
      </c>
      <c r="G210" s="287"/>
      <c r="H210" s="287" t="s">
        <v>562</v>
      </c>
      <c r="I210" s="287"/>
      <c r="J210" s="287"/>
      <c r="K210" s="335"/>
    </row>
    <row r="211" spans="2:11" s="1" customFormat="1" ht="15" customHeight="1">
      <c r="B211" s="353"/>
      <c r="C211" s="287"/>
      <c r="D211" s="287"/>
      <c r="E211" s="287"/>
      <c r="F211" s="310" t="s">
        <v>85</v>
      </c>
      <c r="G211" s="348"/>
      <c r="H211" s="339" t="s">
        <v>399</v>
      </c>
      <c r="I211" s="339"/>
      <c r="J211" s="339"/>
      <c r="K211" s="354"/>
    </row>
    <row r="212" spans="2:11" s="1" customFormat="1" ht="15" customHeight="1">
      <c r="B212" s="353"/>
      <c r="C212" s="287"/>
      <c r="D212" s="287"/>
      <c r="E212" s="287"/>
      <c r="F212" s="310" t="s">
        <v>400</v>
      </c>
      <c r="G212" s="348"/>
      <c r="H212" s="339" t="s">
        <v>353</v>
      </c>
      <c r="I212" s="339"/>
      <c r="J212" s="339"/>
      <c r="K212" s="354"/>
    </row>
    <row r="213" spans="2:11" s="1" customFormat="1" ht="15" customHeight="1">
      <c r="B213" s="353"/>
      <c r="C213" s="287"/>
      <c r="D213" s="287"/>
      <c r="E213" s="287"/>
      <c r="F213" s="310"/>
      <c r="G213" s="348"/>
      <c r="H213" s="339"/>
      <c r="I213" s="339"/>
      <c r="J213" s="339"/>
      <c r="K213" s="354"/>
    </row>
    <row r="214" spans="2:11" s="1" customFormat="1" ht="15" customHeight="1">
      <c r="B214" s="353"/>
      <c r="C214" s="287" t="s">
        <v>525</v>
      </c>
      <c r="D214" s="287"/>
      <c r="E214" s="287"/>
      <c r="F214" s="310">
        <v>1</v>
      </c>
      <c r="G214" s="348"/>
      <c r="H214" s="339" t="s">
        <v>563</v>
      </c>
      <c r="I214" s="339"/>
      <c r="J214" s="339"/>
      <c r="K214" s="354"/>
    </row>
    <row r="215" spans="2:11" s="1" customFormat="1" ht="15" customHeight="1">
      <c r="B215" s="353"/>
      <c r="C215" s="287"/>
      <c r="D215" s="287"/>
      <c r="E215" s="287"/>
      <c r="F215" s="310">
        <v>2</v>
      </c>
      <c r="G215" s="348"/>
      <c r="H215" s="339" t="s">
        <v>564</v>
      </c>
      <c r="I215" s="339"/>
      <c r="J215" s="339"/>
      <c r="K215" s="354"/>
    </row>
    <row r="216" spans="2:11" s="1" customFormat="1" ht="15" customHeight="1">
      <c r="B216" s="353"/>
      <c r="C216" s="287"/>
      <c r="D216" s="287"/>
      <c r="E216" s="287"/>
      <c r="F216" s="310">
        <v>3</v>
      </c>
      <c r="G216" s="348"/>
      <c r="H216" s="339" t="s">
        <v>565</v>
      </c>
      <c r="I216" s="339"/>
      <c r="J216" s="339"/>
      <c r="K216" s="354"/>
    </row>
    <row r="217" spans="2:11" s="1" customFormat="1" ht="15" customHeight="1">
      <c r="B217" s="353"/>
      <c r="C217" s="287"/>
      <c r="D217" s="287"/>
      <c r="E217" s="287"/>
      <c r="F217" s="310">
        <v>4</v>
      </c>
      <c r="G217" s="348"/>
      <c r="H217" s="339" t="s">
        <v>566</v>
      </c>
      <c r="I217" s="339"/>
      <c r="J217" s="339"/>
      <c r="K217" s="354"/>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Šmejdířová</dc:creator>
  <cp:keywords/>
  <dc:description/>
  <cp:lastModifiedBy>Miroslava Šmejdířová</cp:lastModifiedBy>
  <dcterms:created xsi:type="dcterms:W3CDTF">2022-03-16T12:13:44Z</dcterms:created>
  <dcterms:modified xsi:type="dcterms:W3CDTF">2022-03-16T12:13:48Z</dcterms:modified>
  <cp:category/>
  <cp:version/>
  <cp:contentType/>
  <cp:contentStatus/>
</cp:coreProperties>
</file>